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erri_er\Desktop\"/>
    </mc:Choice>
  </mc:AlternateContent>
  <bookViews>
    <workbookView xWindow="0" yWindow="1200" windowWidth="25200" windowHeight="10935" activeTab="3"/>
  </bookViews>
  <sheets>
    <sheet name="I)_Département" sheetId="1" r:id="rId1"/>
    <sheet name="II)_Communes" sheetId="2" r:id="rId2"/>
    <sheet name="III)_Armement" sheetId="3" r:id="rId3"/>
    <sheet name="IV) Détail armement par dép" sheetId="4" r:id="rId4"/>
  </sheets>
  <definedNames>
    <definedName name="_xlnm._FilterDatabase" localSheetId="1" hidden="1">'II)_Communes'!$A$8:$BE$8</definedName>
  </definedNames>
  <calcPr calcId="162913"/>
</workbook>
</file>

<file path=xl/calcChain.xml><?xml version="1.0" encoding="utf-8"?>
<calcChain xmlns="http://schemas.openxmlformats.org/spreadsheetml/2006/main">
  <c r="AA115" i="4" l="1"/>
  <c r="Z115" i="4"/>
  <c r="Y115" i="4"/>
  <c r="X115" i="4"/>
  <c r="W115" i="4"/>
  <c r="V115" i="4"/>
  <c r="U115" i="4"/>
  <c r="T115" i="4"/>
  <c r="S115" i="4"/>
  <c r="R115" i="4"/>
  <c r="Q115" i="4"/>
  <c r="P115" i="4"/>
  <c r="O115" i="4"/>
  <c r="N115" i="4"/>
  <c r="M115" i="4"/>
  <c r="L116" i="4" s="1"/>
  <c r="L115" i="4"/>
  <c r="K115" i="4"/>
  <c r="J115" i="4"/>
  <c r="I115" i="4"/>
  <c r="H115" i="4"/>
  <c r="G115" i="4"/>
  <c r="F115" i="4"/>
  <c r="F116" i="4" s="1"/>
  <c r="E115" i="4"/>
  <c r="D115" i="4"/>
  <c r="C115" i="4"/>
  <c r="AB114" i="4"/>
  <c r="AB113" i="4"/>
  <c r="AB112" i="4"/>
  <c r="AB110" i="4"/>
  <c r="AB109" i="4"/>
  <c r="AB108" i="4"/>
  <c r="AB107" i="4"/>
  <c r="AB106" i="4"/>
  <c r="AB105" i="4"/>
  <c r="AB104" i="4"/>
  <c r="AB103" i="4"/>
  <c r="AB102" i="4"/>
  <c r="AB101" i="4"/>
  <c r="AB100" i="4"/>
  <c r="AB99" i="4"/>
  <c r="AB98" i="4"/>
  <c r="AB97" i="4"/>
  <c r="AB96" i="4"/>
  <c r="AB95" i="4"/>
  <c r="AB94" i="4"/>
  <c r="AB93" i="4"/>
  <c r="AB92" i="4"/>
  <c r="AB91" i="4"/>
  <c r="AB90" i="4"/>
  <c r="AB89" i="4"/>
  <c r="AB88" i="4"/>
  <c r="AB87" i="4"/>
  <c r="AB86" i="4"/>
  <c r="AB85" i="4"/>
  <c r="AB84" i="4"/>
  <c r="AB83" i="4"/>
  <c r="AB82" i="4"/>
  <c r="AB81" i="4"/>
  <c r="AB80" i="4"/>
  <c r="AB79" i="4"/>
  <c r="AB78" i="4"/>
  <c r="AB77" i="4"/>
  <c r="AB76" i="4"/>
  <c r="AB75" i="4"/>
  <c r="AB74" i="4"/>
  <c r="AB73" i="4"/>
  <c r="AB72" i="4"/>
  <c r="AB71" i="4"/>
  <c r="AB70" i="4"/>
  <c r="AB69" i="4"/>
  <c r="AB68" i="4"/>
  <c r="AB67" i="4"/>
  <c r="AB66" i="4"/>
  <c r="AB65" i="4"/>
  <c r="AB64" i="4"/>
  <c r="AB63" i="4"/>
  <c r="AB62" i="4"/>
  <c r="AB61" i="4"/>
  <c r="AB60" i="4"/>
  <c r="AB59" i="4"/>
  <c r="AB58" i="4"/>
  <c r="AB57" i="4"/>
  <c r="AB56" i="4"/>
  <c r="AB55" i="4"/>
  <c r="AB54" i="4"/>
  <c r="AB53" i="4"/>
  <c r="AB52" i="4"/>
  <c r="AB51" i="4"/>
  <c r="AB50" i="4"/>
  <c r="AB49" i="4"/>
  <c r="AB48" i="4"/>
  <c r="AB47" i="4"/>
  <c r="AB46" i="4"/>
  <c r="AB45" i="4"/>
  <c r="AB44" i="4"/>
  <c r="AB43" i="4"/>
  <c r="AB42" i="4"/>
  <c r="AB41" i="4"/>
  <c r="AB40" i="4"/>
  <c r="AB39" i="4"/>
  <c r="AB38" i="4"/>
  <c r="AB37" i="4"/>
  <c r="AB36" i="4"/>
  <c r="AB35" i="4"/>
  <c r="AB34" i="4"/>
  <c r="AB33" i="4"/>
  <c r="AB32" i="4"/>
  <c r="AB31" i="4"/>
  <c r="AB30" i="4"/>
  <c r="AB29" i="4"/>
  <c r="AB28" i="4"/>
  <c r="AB27" i="4"/>
  <c r="AB26" i="4"/>
  <c r="AB25" i="4"/>
  <c r="AB24" i="4"/>
  <c r="AB23" i="4"/>
  <c r="AB22" i="4"/>
  <c r="AB21" i="4"/>
  <c r="AB20" i="4"/>
  <c r="AB19" i="4"/>
  <c r="AB18" i="4"/>
  <c r="AB17" i="4"/>
  <c r="AB16" i="4"/>
  <c r="AB15" i="4"/>
  <c r="AB14" i="4"/>
  <c r="AB13" i="4"/>
  <c r="AB12" i="4"/>
  <c r="AB11" i="4"/>
  <c r="AB115" i="4" s="1"/>
  <c r="P2" i="4" s="1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L10" i="4" s="1"/>
  <c r="K9" i="4"/>
  <c r="J9" i="4"/>
  <c r="I9" i="4"/>
  <c r="H9" i="4"/>
  <c r="G9" i="4"/>
  <c r="F9" i="4"/>
  <c r="F10" i="4" s="1"/>
  <c r="E9" i="4"/>
  <c r="D9" i="4"/>
  <c r="C9" i="4"/>
  <c r="K10" i="2" l="1"/>
  <c r="K11" i="2"/>
  <c r="K87" i="2" s="1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F87" i="2"/>
  <c r="G87" i="2"/>
  <c r="H87" i="2"/>
  <c r="I87" i="2"/>
  <c r="J87" i="2"/>
  <c r="J4730" i="2" s="1"/>
  <c r="J8" i="2" s="1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F122" i="2"/>
  <c r="G122" i="2"/>
  <c r="H122" i="2"/>
  <c r="I122" i="2"/>
  <c r="J122" i="2"/>
  <c r="K122" i="2"/>
  <c r="K124" i="2"/>
  <c r="K146" i="2" s="1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F146" i="2"/>
  <c r="G146" i="2"/>
  <c r="G4730" i="2" s="1"/>
  <c r="G8" i="2" s="1"/>
  <c r="H146" i="2"/>
  <c r="I146" i="2"/>
  <c r="J146" i="2"/>
  <c r="K148" i="2"/>
  <c r="K174" i="2" s="1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F174" i="2"/>
  <c r="G174" i="2"/>
  <c r="H174" i="2"/>
  <c r="I174" i="2"/>
  <c r="J174" i="2"/>
  <c r="K176" i="2"/>
  <c r="K177" i="2"/>
  <c r="K178" i="2"/>
  <c r="K179" i="2"/>
  <c r="K203" i="2" s="1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F203" i="2"/>
  <c r="F4730" i="2" s="1"/>
  <c r="F8" i="2" s="1"/>
  <c r="G203" i="2"/>
  <c r="H203" i="2"/>
  <c r="I203" i="2"/>
  <c r="J203" i="2"/>
  <c r="K205" i="2"/>
  <c r="K206" i="2"/>
  <c r="K207" i="2"/>
  <c r="K264" i="2" s="1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F264" i="2"/>
  <c r="G264" i="2"/>
  <c r="H264" i="2"/>
  <c r="I264" i="2"/>
  <c r="J264" i="2"/>
  <c r="K266" i="2"/>
  <c r="K267" i="2"/>
  <c r="K299" i="2" s="1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F299" i="2"/>
  <c r="G299" i="2"/>
  <c r="H299" i="2"/>
  <c r="I299" i="2"/>
  <c r="J299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F332" i="2"/>
  <c r="G332" i="2"/>
  <c r="H332" i="2"/>
  <c r="I332" i="2"/>
  <c r="K331" i="2" s="1"/>
  <c r="J332" i="2"/>
  <c r="K334" i="2"/>
  <c r="K335" i="2"/>
  <c r="K336" i="2"/>
  <c r="K354" i="2" s="1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F354" i="2"/>
  <c r="G354" i="2"/>
  <c r="H354" i="2"/>
  <c r="I354" i="2"/>
  <c r="K353" i="2" s="1"/>
  <c r="J354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F378" i="2"/>
  <c r="G378" i="2"/>
  <c r="H378" i="2"/>
  <c r="I378" i="2"/>
  <c r="J378" i="2"/>
  <c r="K378" i="2"/>
  <c r="K380" i="2"/>
  <c r="K421" i="2" s="1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F421" i="2"/>
  <c r="G421" i="2"/>
  <c r="H421" i="2"/>
  <c r="I421" i="2"/>
  <c r="J421" i="2"/>
  <c r="K423" i="2"/>
  <c r="K439" i="2" s="1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F439" i="2"/>
  <c r="G439" i="2"/>
  <c r="H439" i="2"/>
  <c r="I439" i="2"/>
  <c r="J439" i="2"/>
  <c r="K441" i="2"/>
  <c r="K442" i="2"/>
  <c r="K443" i="2"/>
  <c r="K546" i="2" s="1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F546" i="2"/>
  <c r="G546" i="2"/>
  <c r="H546" i="2"/>
  <c r="I546" i="2"/>
  <c r="J546" i="2"/>
  <c r="K548" i="2"/>
  <c r="K612" i="2" s="1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F612" i="2"/>
  <c r="G612" i="2"/>
  <c r="H612" i="2"/>
  <c r="I612" i="2"/>
  <c r="J612" i="2"/>
  <c r="K614" i="2"/>
  <c r="K615" i="2"/>
  <c r="K616" i="2"/>
  <c r="K620" i="2" s="1"/>
  <c r="K617" i="2"/>
  <c r="K618" i="2"/>
  <c r="K619" i="2"/>
  <c r="F620" i="2"/>
  <c r="G620" i="2"/>
  <c r="H620" i="2"/>
  <c r="I620" i="2"/>
  <c r="J620" i="2"/>
  <c r="K622" i="2"/>
  <c r="K623" i="2"/>
  <c r="K652" i="2" s="1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F652" i="2"/>
  <c r="G652" i="2"/>
  <c r="H652" i="2"/>
  <c r="I652" i="2"/>
  <c r="J652" i="2"/>
  <c r="K654" i="2"/>
  <c r="K655" i="2"/>
  <c r="K656" i="2"/>
  <c r="K738" i="2" s="1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678" i="2"/>
  <c r="K679" i="2"/>
  <c r="K680" i="2"/>
  <c r="K681" i="2"/>
  <c r="K682" i="2"/>
  <c r="K683" i="2"/>
  <c r="K684" i="2"/>
  <c r="K685" i="2"/>
  <c r="K686" i="2"/>
  <c r="K687" i="2"/>
  <c r="K688" i="2"/>
  <c r="K689" i="2"/>
  <c r="K690" i="2"/>
  <c r="K691" i="2"/>
  <c r="K692" i="2"/>
  <c r="K693" i="2"/>
  <c r="K694" i="2"/>
  <c r="K695" i="2"/>
  <c r="K696" i="2"/>
  <c r="K697" i="2"/>
  <c r="K698" i="2"/>
  <c r="K699" i="2"/>
  <c r="K700" i="2"/>
  <c r="K701" i="2"/>
  <c r="K702" i="2"/>
  <c r="K703" i="2"/>
  <c r="K704" i="2"/>
  <c r="K705" i="2"/>
  <c r="K706" i="2"/>
  <c r="K707" i="2"/>
  <c r="K708" i="2"/>
  <c r="K709" i="2"/>
  <c r="K710" i="2"/>
  <c r="K711" i="2"/>
  <c r="K712" i="2"/>
  <c r="K713" i="2"/>
  <c r="K714" i="2"/>
  <c r="K715" i="2"/>
  <c r="K716" i="2"/>
  <c r="K717" i="2"/>
  <c r="K718" i="2"/>
  <c r="K719" i="2"/>
  <c r="K720" i="2"/>
  <c r="K721" i="2"/>
  <c r="K722" i="2"/>
  <c r="K723" i="2"/>
  <c r="K724" i="2"/>
  <c r="K725" i="2"/>
  <c r="K726" i="2"/>
  <c r="K727" i="2"/>
  <c r="K728" i="2"/>
  <c r="K729" i="2"/>
  <c r="K730" i="2"/>
  <c r="K731" i="2"/>
  <c r="K732" i="2"/>
  <c r="K733" i="2"/>
  <c r="K734" i="2"/>
  <c r="K735" i="2"/>
  <c r="K736" i="2"/>
  <c r="K737" i="2"/>
  <c r="F738" i="2"/>
  <c r="G738" i="2"/>
  <c r="H738" i="2"/>
  <c r="I738" i="2"/>
  <c r="J738" i="2"/>
  <c r="K740" i="2"/>
  <c r="K741" i="2"/>
  <c r="K742" i="2"/>
  <c r="K743" i="2"/>
  <c r="K772" i="2" s="1"/>
  <c r="K744" i="2"/>
  <c r="K745" i="2"/>
  <c r="K746" i="2"/>
  <c r="K747" i="2"/>
  <c r="K748" i="2"/>
  <c r="K749" i="2"/>
  <c r="K750" i="2"/>
  <c r="K751" i="2"/>
  <c r="K752" i="2"/>
  <c r="K753" i="2"/>
  <c r="K754" i="2"/>
  <c r="K755" i="2"/>
  <c r="K756" i="2"/>
  <c r="K757" i="2"/>
  <c r="K758" i="2"/>
  <c r="K759" i="2"/>
  <c r="K760" i="2"/>
  <c r="K761" i="2"/>
  <c r="K762" i="2"/>
  <c r="K763" i="2"/>
  <c r="K764" i="2"/>
  <c r="K765" i="2"/>
  <c r="K766" i="2"/>
  <c r="K767" i="2"/>
  <c r="K768" i="2"/>
  <c r="K769" i="2"/>
  <c r="K770" i="2"/>
  <c r="K771" i="2"/>
  <c r="F772" i="2"/>
  <c r="G772" i="2"/>
  <c r="H772" i="2"/>
  <c r="I772" i="2"/>
  <c r="J772" i="2"/>
  <c r="K774" i="2"/>
  <c r="K775" i="2"/>
  <c r="K776" i="2"/>
  <c r="K780" i="2" s="1"/>
  <c r="K777" i="2"/>
  <c r="K778" i="2"/>
  <c r="K779" i="2"/>
  <c r="F780" i="2"/>
  <c r="G780" i="2"/>
  <c r="H780" i="2"/>
  <c r="I780" i="2"/>
  <c r="J780" i="2"/>
  <c r="K782" i="2"/>
  <c r="K783" i="2"/>
  <c r="K787" i="2" s="1"/>
  <c r="K784" i="2"/>
  <c r="K785" i="2"/>
  <c r="K786" i="2"/>
  <c r="F787" i="2"/>
  <c r="G787" i="2"/>
  <c r="H787" i="2"/>
  <c r="I787" i="2"/>
  <c r="J787" i="2"/>
  <c r="K789" i="2"/>
  <c r="K794" i="2" s="1"/>
  <c r="K790" i="2"/>
  <c r="K791" i="2"/>
  <c r="K792" i="2"/>
  <c r="K793" i="2"/>
  <c r="F794" i="2"/>
  <c r="G794" i="2"/>
  <c r="H794" i="2"/>
  <c r="I794" i="2"/>
  <c r="J794" i="2"/>
  <c r="K796" i="2"/>
  <c r="K797" i="2"/>
  <c r="K798" i="2"/>
  <c r="K799" i="2"/>
  <c r="K823" i="2" s="1"/>
  <c r="K800" i="2"/>
  <c r="K801" i="2"/>
  <c r="K802" i="2"/>
  <c r="K803" i="2"/>
  <c r="K804" i="2"/>
  <c r="K805" i="2"/>
  <c r="K806" i="2"/>
  <c r="K807" i="2"/>
  <c r="K808" i="2"/>
  <c r="K809" i="2"/>
  <c r="K810" i="2"/>
  <c r="K811" i="2"/>
  <c r="K812" i="2"/>
  <c r="K813" i="2"/>
  <c r="K814" i="2"/>
  <c r="K815" i="2"/>
  <c r="K816" i="2"/>
  <c r="K817" i="2"/>
  <c r="K818" i="2"/>
  <c r="K819" i="2"/>
  <c r="K820" i="2"/>
  <c r="K821" i="2"/>
  <c r="K822" i="2"/>
  <c r="F823" i="2"/>
  <c r="G823" i="2"/>
  <c r="H823" i="2"/>
  <c r="I823" i="2"/>
  <c r="J823" i="2"/>
  <c r="K825" i="2"/>
  <c r="K826" i="2"/>
  <c r="K827" i="2"/>
  <c r="K868" i="2" s="1"/>
  <c r="K828" i="2"/>
  <c r="K829" i="2"/>
  <c r="K830" i="2"/>
  <c r="K831" i="2"/>
  <c r="K832" i="2"/>
  <c r="K833" i="2"/>
  <c r="K834" i="2"/>
  <c r="K835" i="2"/>
  <c r="K836" i="2"/>
  <c r="K837" i="2"/>
  <c r="K838" i="2"/>
  <c r="K839" i="2"/>
  <c r="K840" i="2"/>
  <c r="K841" i="2"/>
  <c r="K842" i="2"/>
  <c r="K843" i="2"/>
  <c r="K844" i="2"/>
  <c r="K845" i="2"/>
  <c r="K846" i="2"/>
  <c r="K847" i="2"/>
  <c r="K848" i="2"/>
  <c r="K849" i="2"/>
  <c r="K850" i="2"/>
  <c r="K851" i="2"/>
  <c r="K852" i="2"/>
  <c r="K853" i="2"/>
  <c r="K854" i="2"/>
  <c r="K855" i="2"/>
  <c r="K856" i="2"/>
  <c r="K857" i="2"/>
  <c r="K858" i="2"/>
  <c r="K859" i="2"/>
  <c r="K860" i="2"/>
  <c r="K861" i="2"/>
  <c r="K862" i="2"/>
  <c r="K863" i="2"/>
  <c r="K864" i="2"/>
  <c r="K865" i="2"/>
  <c r="K866" i="2"/>
  <c r="K867" i="2"/>
  <c r="F868" i="2"/>
  <c r="G868" i="2"/>
  <c r="H868" i="2"/>
  <c r="I868" i="2"/>
  <c r="J868" i="2"/>
  <c r="K870" i="2"/>
  <c r="K871" i="2"/>
  <c r="K872" i="2" s="1"/>
  <c r="F872" i="2"/>
  <c r="G872" i="2"/>
  <c r="H872" i="2"/>
  <c r="I872" i="2"/>
  <c r="J872" i="2"/>
  <c r="K874" i="2"/>
  <c r="K875" i="2"/>
  <c r="K906" i="2" s="1"/>
  <c r="K876" i="2"/>
  <c r="K877" i="2"/>
  <c r="K878" i="2"/>
  <c r="K879" i="2"/>
  <c r="K880" i="2"/>
  <c r="K881" i="2"/>
  <c r="K882" i="2"/>
  <c r="K883" i="2"/>
  <c r="K884" i="2"/>
  <c r="K885" i="2"/>
  <c r="K886" i="2"/>
  <c r="K887" i="2"/>
  <c r="K888" i="2"/>
  <c r="K889" i="2"/>
  <c r="K890" i="2"/>
  <c r="K891" i="2"/>
  <c r="K892" i="2"/>
  <c r="K893" i="2"/>
  <c r="K894" i="2"/>
  <c r="K895" i="2"/>
  <c r="K896" i="2"/>
  <c r="K897" i="2"/>
  <c r="K898" i="2"/>
  <c r="K899" i="2"/>
  <c r="K900" i="2"/>
  <c r="K901" i="2"/>
  <c r="K902" i="2"/>
  <c r="K903" i="2"/>
  <c r="K904" i="2"/>
  <c r="K905" i="2"/>
  <c r="F906" i="2"/>
  <c r="G906" i="2"/>
  <c r="H906" i="2"/>
  <c r="I906" i="2"/>
  <c r="J906" i="2"/>
  <c r="K908" i="2"/>
  <c r="K937" i="2" s="1"/>
  <c r="K909" i="2"/>
  <c r="K910" i="2"/>
  <c r="K911" i="2"/>
  <c r="K912" i="2"/>
  <c r="K913" i="2"/>
  <c r="K914" i="2"/>
  <c r="K915" i="2"/>
  <c r="K916" i="2"/>
  <c r="K917" i="2"/>
  <c r="K918" i="2"/>
  <c r="K919" i="2"/>
  <c r="K920" i="2"/>
  <c r="K921" i="2"/>
  <c r="K922" i="2"/>
  <c r="K923" i="2"/>
  <c r="K924" i="2"/>
  <c r="K925" i="2"/>
  <c r="K926" i="2"/>
  <c r="K927" i="2"/>
  <c r="K928" i="2"/>
  <c r="K929" i="2"/>
  <c r="K930" i="2"/>
  <c r="K931" i="2"/>
  <c r="K932" i="2"/>
  <c r="K933" i="2"/>
  <c r="K934" i="2"/>
  <c r="K935" i="2"/>
  <c r="K936" i="2"/>
  <c r="F937" i="2"/>
  <c r="G937" i="2"/>
  <c r="H937" i="2"/>
  <c r="I937" i="2"/>
  <c r="J937" i="2"/>
  <c r="K939" i="2"/>
  <c r="K987" i="2" s="1"/>
  <c r="K940" i="2"/>
  <c r="K941" i="2"/>
  <c r="K942" i="2"/>
  <c r="K943" i="2"/>
  <c r="K944" i="2"/>
  <c r="K945" i="2"/>
  <c r="K946" i="2"/>
  <c r="K947" i="2"/>
  <c r="K948" i="2"/>
  <c r="K949" i="2"/>
  <c r="K950" i="2"/>
  <c r="K951" i="2"/>
  <c r="K952" i="2"/>
  <c r="K953" i="2"/>
  <c r="K954" i="2"/>
  <c r="K955" i="2"/>
  <c r="K956" i="2"/>
  <c r="K957" i="2"/>
  <c r="K958" i="2"/>
  <c r="K959" i="2"/>
  <c r="K960" i="2"/>
  <c r="K961" i="2"/>
  <c r="K962" i="2"/>
  <c r="K963" i="2"/>
  <c r="K964" i="2"/>
  <c r="K965" i="2"/>
  <c r="K966" i="2"/>
  <c r="K967" i="2"/>
  <c r="K968" i="2"/>
  <c r="K969" i="2"/>
  <c r="K970" i="2"/>
  <c r="K971" i="2"/>
  <c r="K972" i="2"/>
  <c r="K973" i="2"/>
  <c r="K974" i="2"/>
  <c r="K975" i="2"/>
  <c r="K976" i="2"/>
  <c r="K977" i="2"/>
  <c r="K978" i="2"/>
  <c r="K979" i="2"/>
  <c r="K980" i="2"/>
  <c r="K981" i="2"/>
  <c r="K982" i="2"/>
  <c r="K983" i="2"/>
  <c r="K984" i="2"/>
  <c r="K985" i="2"/>
  <c r="K986" i="2"/>
  <c r="F987" i="2"/>
  <c r="G987" i="2"/>
  <c r="H987" i="2"/>
  <c r="I987" i="2"/>
  <c r="J987" i="2"/>
  <c r="K989" i="2"/>
  <c r="K990" i="2"/>
  <c r="K991" i="2"/>
  <c r="K1019" i="2" s="1"/>
  <c r="K992" i="2"/>
  <c r="K993" i="2"/>
  <c r="K994" i="2"/>
  <c r="K995" i="2"/>
  <c r="K996" i="2"/>
  <c r="K997" i="2"/>
  <c r="K998" i="2"/>
  <c r="K999" i="2"/>
  <c r="K1000" i="2"/>
  <c r="K1001" i="2"/>
  <c r="K1002" i="2"/>
  <c r="K1003" i="2"/>
  <c r="K1004" i="2"/>
  <c r="K1005" i="2"/>
  <c r="K1006" i="2"/>
  <c r="K1007" i="2"/>
  <c r="K1008" i="2"/>
  <c r="K1009" i="2"/>
  <c r="K1010" i="2"/>
  <c r="K1011" i="2"/>
  <c r="K1012" i="2"/>
  <c r="K1013" i="2"/>
  <c r="K1014" i="2"/>
  <c r="K1015" i="2"/>
  <c r="K1016" i="2"/>
  <c r="K1017" i="2"/>
  <c r="K1018" i="2"/>
  <c r="F1019" i="2"/>
  <c r="G1019" i="2"/>
  <c r="H1019" i="2"/>
  <c r="I1019" i="2"/>
  <c r="J1019" i="2"/>
  <c r="K1021" i="2"/>
  <c r="K1052" i="2" s="1"/>
  <c r="K1022" i="2"/>
  <c r="K1023" i="2"/>
  <c r="K1024" i="2"/>
  <c r="K1025" i="2"/>
  <c r="K1026" i="2"/>
  <c r="K1027" i="2"/>
  <c r="K1028" i="2"/>
  <c r="K1029" i="2"/>
  <c r="K1030" i="2"/>
  <c r="K1031" i="2"/>
  <c r="K1032" i="2"/>
  <c r="K1033" i="2"/>
  <c r="K1034" i="2"/>
  <c r="K1035" i="2"/>
  <c r="K1036" i="2"/>
  <c r="K1037" i="2"/>
  <c r="K1038" i="2"/>
  <c r="K1039" i="2"/>
  <c r="K1040" i="2"/>
  <c r="K1041" i="2"/>
  <c r="K1042" i="2"/>
  <c r="K1043" i="2"/>
  <c r="K1044" i="2"/>
  <c r="K1045" i="2"/>
  <c r="K1046" i="2"/>
  <c r="K1047" i="2"/>
  <c r="K1048" i="2"/>
  <c r="K1049" i="2"/>
  <c r="K1050" i="2"/>
  <c r="K1051" i="2"/>
  <c r="F1052" i="2"/>
  <c r="G1052" i="2"/>
  <c r="H1052" i="2"/>
  <c r="I1052" i="2"/>
  <c r="J1052" i="2"/>
  <c r="K1054" i="2"/>
  <c r="K1055" i="2"/>
  <c r="K1112" i="2" s="1"/>
  <c r="K1056" i="2"/>
  <c r="K1057" i="2"/>
  <c r="K1058" i="2"/>
  <c r="K1059" i="2"/>
  <c r="K1060" i="2"/>
  <c r="K1061" i="2"/>
  <c r="K1062" i="2"/>
  <c r="K1063" i="2"/>
  <c r="K1064" i="2"/>
  <c r="K1065" i="2"/>
  <c r="K1066" i="2"/>
  <c r="K1067" i="2"/>
  <c r="K1068" i="2"/>
  <c r="K1069" i="2"/>
  <c r="K1070" i="2"/>
  <c r="K1071" i="2"/>
  <c r="K1072" i="2"/>
  <c r="K1073" i="2"/>
  <c r="K1074" i="2"/>
  <c r="K1075" i="2"/>
  <c r="K1076" i="2"/>
  <c r="K1077" i="2"/>
  <c r="K1078" i="2"/>
  <c r="K1079" i="2"/>
  <c r="K1080" i="2"/>
  <c r="K1081" i="2"/>
  <c r="K1082" i="2"/>
  <c r="K1083" i="2"/>
  <c r="K1084" i="2"/>
  <c r="K1085" i="2"/>
  <c r="K1086" i="2"/>
  <c r="K1087" i="2"/>
  <c r="K1088" i="2"/>
  <c r="K1089" i="2"/>
  <c r="K1090" i="2"/>
  <c r="K1091" i="2"/>
  <c r="K1092" i="2"/>
  <c r="K1093" i="2"/>
  <c r="K1094" i="2"/>
  <c r="K1095" i="2"/>
  <c r="K1096" i="2"/>
  <c r="K1097" i="2"/>
  <c r="K1098" i="2"/>
  <c r="K1099" i="2"/>
  <c r="K1100" i="2"/>
  <c r="K1101" i="2"/>
  <c r="K1102" i="2"/>
  <c r="K1103" i="2"/>
  <c r="K1104" i="2"/>
  <c r="K1105" i="2"/>
  <c r="K1106" i="2"/>
  <c r="K1107" i="2"/>
  <c r="K1108" i="2"/>
  <c r="K1109" i="2"/>
  <c r="K1110" i="2"/>
  <c r="K1111" i="2"/>
  <c r="F1112" i="2"/>
  <c r="G1112" i="2"/>
  <c r="H1112" i="2"/>
  <c r="I1112" i="2"/>
  <c r="J1112" i="2"/>
  <c r="K1114" i="2"/>
  <c r="K1115" i="2"/>
  <c r="K1234" i="2" s="1"/>
  <c r="K1116" i="2"/>
  <c r="K1117" i="2"/>
  <c r="K1118" i="2"/>
  <c r="K1119" i="2"/>
  <c r="K1120" i="2"/>
  <c r="K1121" i="2"/>
  <c r="K1122" i="2"/>
  <c r="K1123" i="2"/>
  <c r="K1124" i="2"/>
  <c r="K1125" i="2"/>
  <c r="K1126" i="2"/>
  <c r="K1127" i="2"/>
  <c r="K1128" i="2"/>
  <c r="K1129" i="2"/>
  <c r="K1130" i="2"/>
  <c r="K1131" i="2"/>
  <c r="K1132" i="2"/>
  <c r="K1133" i="2"/>
  <c r="K1134" i="2"/>
  <c r="K1135" i="2"/>
  <c r="K1136" i="2"/>
  <c r="K1137" i="2"/>
  <c r="K1138" i="2"/>
  <c r="K1139" i="2"/>
  <c r="K1140" i="2"/>
  <c r="K1141" i="2"/>
  <c r="K1142" i="2"/>
  <c r="K1143" i="2"/>
  <c r="K1144" i="2"/>
  <c r="K1145" i="2"/>
  <c r="K1146" i="2"/>
  <c r="K1147" i="2"/>
  <c r="K1148" i="2"/>
  <c r="K1149" i="2"/>
  <c r="K1150" i="2"/>
  <c r="K1151" i="2"/>
  <c r="K1152" i="2"/>
  <c r="K1153" i="2"/>
  <c r="K1154" i="2"/>
  <c r="K1155" i="2"/>
  <c r="K1156" i="2"/>
  <c r="K1157" i="2"/>
  <c r="K1158" i="2"/>
  <c r="K1159" i="2"/>
  <c r="K1160" i="2"/>
  <c r="K1161" i="2"/>
  <c r="K1162" i="2"/>
  <c r="K1163" i="2"/>
  <c r="K1164" i="2"/>
  <c r="K1165" i="2"/>
  <c r="K1166" i="2"/>
  <c r="K1167" i="2"/>
  <c r="K1168" i="2"/>
  <c r="K1169" i="2"/>
  <c r="K1170" i="2"/>
  <c r="K1171" i="2"/>
  <c r="K1172" i="2"/>
  <c r="K1173" i="2"/>
  <c r="K1174" i="2"/>
  <c r="K1175" i="2"/>
  <c r="K1176" i="2"/>
  <c r="K1177" i="2"/>
  <c r="K1178" i="2"/>
  <c r="K1179" i="2"/>
  <c r="K1180" i="2"/>
  <c r="K1181" i="2"/>
  <c r="K1182" i="2"/>
  <c r="K1183" i="2"/>
  <c r="K1184" i="2"/>
  <c r="K1185" i="2"/>
  <c r="K1186" i="2"/>
  <c r="K1187" i="2"/>
  <c r="K1188" i="2"/>
  <c r="K1189" i="2"/>
  <c r="K1190" i="2"/>
  <c r="K1191" i="2"/>
  <c r="K1192" i="2"/>
  <c r="K1193" i="2"/>
  <c r="K1194" i="2"/>
  <c r="K1195" i="2"/>
  <c r="K1196" i="2"/>
  <c r="K1197" i="2"/>
  <c r="K1198" i="2"/>
  <c r="K1199" i="2"/>
  <c r="K1200" i="2"/>
  <c r="K1201" i="2"/>
  <c r="K1202" i="2"/>
  <c r="K1203" i="2"/>
  <c r="K1204" i="2"/>
  <c r="K1205" i="2"/>
  <c r="K1206" i="2"/>
  <c r="K1207" i="2"/>
  <c r="K1208" i="2"/>
  <c r="K1209" i="2"/>
  <c r="K1210" i="2"/>
  <c r="K1211" i="2"/>
  <c r="K1212" i="2"/>
  <c r="K1213" i="2"/>
  <c r="K1214" i="2"/>
  <c r="K1215" i="2"/>
  <c r="K1216" i="2"/>
  <c r="K1217" i="2"/>
  <c r="K1218" i="2"/>
  <c r="K1219" i="2"/>
  <c r="K1220" i="2"/>
  <c r="K1221" i="2"/>
  <c r="K1222" i="2"/>
  <c r="K1223" i="2"/>
  <c r="K1224" i="2"/>
  <c r="K1225" i="2"/>
  <c r="K1226" i="2"/>
  <c r="K1227" i="2"/>
  <c r="K1228" i="2"/>
  <c r="K1229" i="2"/>
  <c r="K1230" i="2"/>
  <c r="K1231" i="2"/>
  <c r="K1232" i="2"/>
  <c r="K1233" i="2"/>
  <c r="F1234" i="2"/>
  <c r="G1234" i="2"/>
  <c r="H1234" i="2"/>
  <c r="I1234" i="2"/>
  <c r="J1234" i="2"/>
  <c r="K1236" i="2"/>
  <c r="K1237" i="2"/>
  <c r="K1238" i="2"/>
  <c r="K1239" i="2"/>
  <c r="K1331" i="2" s="1"/>
  <c r="K1240" i="2"/>
  <c r="K1241" i="2"/>
  <c r="K1242" i="2"/>
  <c r="K1243" i="2"/>
  <c r="K1244" i="2"/>
  <c r="K1245" i="2"/>
  <c r="K1246" i="2"/>
  <c r="K1247" i="2"/>
  <c r="K1248" i="2"/>
  <c r="K1249" i="2"/>
  <c r="K1250" i="2"/>
  <c r="K1251" i="2"/>
  <c r="K1252" i="2"/>
  <c r="K1253" i="2"/>
  <c r="K1254" i="2"/>
  <c r="K1255" i="2"/>
  <c r="K1256" i="2"/>
  <c r="K1257" i="2"/>
  <c r="K1258" i="2"/>
  <c r="K1259" i="2"/>
  <c r="K1260" i="2"/>
  <c r="K1261" i="2"/>
  <c r="K1262" i="2"/>
  <c r="K1263" i="2"/>
  <c r="K1264" i="2"/>
  <c r="K1265" i="2"/>
  <c r="K1266" i="2"/>
  <c r="K1267" i="2"/>
  <c r="K1268" i="2"/>
  <c r="K1269" i="2"/>
  <c r="K1270" i="2"/>
  <c r="K1271" i="2"/>
  <c r="K1272" i="2"/>
  <c r="K1273" i="2"/>
  <c r="K1274" i="2"/>
  <c r="K1275" i="2"/>
  <c r="K1276" i="2"/>
  <c r="K1277" i="2"/>
  <c r="K1278" i="2"/>
  <c r="K1279" i="2"/>
  <c r="K1280" i="2"/>
  <c r="K1281" i="2"/>
  <c r="K1282" i="2"/>
  <c r="K1283" i="2"/>
  <c r="K1284" i="2"/>
  <c r="K1285" i="2"/>
  <c r="K1286" i="2"/>
  <c r="K1287" i="2"/>
  <c r="K1288" i="2"/>
  <c r="K1289" i="2"/>
  <c r="K1290" i="2"/>
  <c r="K1291" i="2"/>
  <c r="K1292" i="2"/>
  <c r="K1293" i="2"/>
  <c r="K1294" i="2"/>
  <c r="K1295" i="2"/>
  <c r="K1296" i="2"/>
  <c r="K1297" i="2"/>
  <c r="K1298" i="2"/>
  <c r="K1299" i="2"/>
  <c r="K1300" i="2"/>
  <c r="K1301" i="2"/>
  <c r="K1302" i="2"/>
  <c r="K1303" i="2"/>
  <c r="K1304" i="2"/>
  <c r="K1305" i="2"/>
  <c r="K1306" i="2"/>
  <c r="K1307" i="2"/>
  <c r="K1308" i="2"/>
  <c r="K1309" i="2"/>
  <c r="K1310" i="2"/>
  <c r="K1311" i="2"/>
  <c r="K1312" i="2"/>
  <c r="K1313" i="2"/>
  <c r="K1314" i="2"/>
  <c r="K1315" i="2"/>
  <c r="K1316" i="2"/>
  <c r="K1317" i="2"/>
  <c r="K1318" i="2"/>
  <c r="K1319" i="2"/>
  <c r="K1320" i="2"/>
  <c r="K1321" i="2"/>
  <c r="K1322" i="2"/>
  <c r="K1323" i="2"/>
  <c r="K1324" i="2"/>
  <c r="K1325" i="2"/>
  <c r="K1326" i="2"/>
  <c r="K1327" i="2"/>
  <c r="K1328" i="2"/>
  <c r="K1329" i="2"/>
  <c r="K1330" i="2"/>
  <c r="F1331" i="2"/>
  <c r="G1331" i="2"/>
  <c r="H1331" i="2"/>
  <c r="I1331" i="2"/>
  <c r="J1331" i="2"/>
  <c r="K1333" i="2"/>
  <c r="K1334" i="2"/>
  <c r="K1335" i="2"/>
  <c r="K1348" i="2" s="1"/>
  <c r="K1336" i="2"/>
  <c r="K1337" i="2"/>
  <c r="K1338" i="2"/>
  <c r="K1339" i="2"/>
  <c r="K1340" i="2"/>
  <c r="K1341" i="2"/>
  <c r="K1342" i="2"/>
  <c r="K1343" i="2"/>
  <c r="K1344" i="2"/>
  <c r="K1345" i="2"/>
  <c r="K1346" i="2"/>
  <c r="K1347" i="2"/>
  <c r="F1348" i="2"/>
  <c r="G1348" i="2"/>
  <c r="H1348" i="2"/>
  <c r="I1348" i="2"/>
  <c r="J1348" i="2"/>
  <c r="K1350" i="2"/>
  <c r="K1351" i="2"/>
  <c r="K1464" i="2" s="1"/>
  <c r="K1352" i="2"/>
  <c r="K1353" i="2"/>
  <c r="K1354" i="2"/>
  <c r="K1355" i="2"/>
  <c r="K1356" i="2"/>
  <c r="K1357" i="2"/>
  <c r="K1358" i="2"/>
  <c r="K1359" i="2"/>
  <c r="K1360" i="2"/>
  <c r="K1361" i="2"/>
  <c r="K1362" i="2"/>
  <c r="K1363" i="2"/>
  <c r="K1364" i="2"/>
  <c r="K1365" i="2"/>
  <c r="K1366" i="2"/>
  <c r="K1367" i="2"/>
  <c r="K1368" i="2"/>
  <c r="K1369" i="2"/>
  <c r="K1370" i="2"/>
  <c r="K1371" i="2"/>
  <c r="K1372" i="2"/>
  <c r="K1373" i="2"/>
  <c r="K1374" i="2"/>
  <c r="K1375" i="2"/>
  <c r="K1376" i="2"/>
  <c r="K1377" i="2"/>
  <c r="K1378" i="2"/>
  <c r="K1379" i="2"/>
  <c r="K1380" i="2"/>
  <c r="K1381" i="2"/>
  <c r="K1382" i="2"/>
  <c r="K1383" i="2"/>
  <c r="K1384" i="2"/>
  <c r="K1385" i="2"/>
  <c r="K1386" i="2"/>
  <c r="K1387" i="2"/>
  <c r="K1388" i="2"/>
  <c r="K1389" i="2"/>
  <c r="K1390" i="2"/>
  <c r="K1391" i="2"/>
  <c r="K1392" i="2"/>
  <c r="K1393" i="2"/>
  <c r="K1394" i="2"/>
  <c r="K1395" i="2"/>
  <c r="K1396" i="2"/>
  <c r="K1397" i="2"/>
  <c r="K1398" i="2"/>
  <c r="K1399" i="2"/>
  <c r="K1400" i="2"/>
  <c r="K1401" i="2"/>
  <c r="K1402" i="2"/>
  <c r="K1403" i="2"/>
  <c r="K1404" i="2"/>
  <c r="K1405" i="2"/>
  <c r="K1406" i="2"/>
  <c r="K1407" i="2"/>
  <c r="K1408" i="2"/>
  <c r="K1409" i="2"/>
  <c r="K1410" i="2"/>
  <c r="K1411" i="2"/>
  <c r="K1412" i="2"/>
  <c r="K1413" i="2"/>
  <c r="K1414" i="2"/>
  <c r="K1415" i="2"/>
  <c r="K1416" i="2"/>
  <c r="K1417" i="2"/>
  <c r="K1418" i="2"/>
  <c r="K1419" i="2"/>
  <c r="K1420" i="2"/>
  <c r="K1421" i="2"/>
  <c r="K1422" i="2"/>
  <c r="K1423" i="2"/>
  <c r="K1424" i="2"/>
  <c r="K1425" i="2"/>
  <c r="K1426" i="2"/>
  <c r="K1427" i="2"/>
  <c r="K1428" i="2"/>
  <c r="K1429" i="2"/>
  <c r="K1430" i="2"/>
  <c r="K1431" i="2"/>
  <c r="K1432" i="2"/>
  <c r="K1433" i="2"/>
  <c r="K1434" i="2"/>
  <c r="K1435" i="2"/>
  <c r="K1436" i="2"/>
  <c r="K1437" i="2"/>
  <c r="K1438" i="2"/>
  <c r="K1439" i="2"/>
  <c r="K1440" i="2"/>
  <c r="K1441" i="2"/>
  <c r="K1442" i="2"/>
  <c r="K1443" i="2"/>
  <c r="K1444" i="2"/>
  <c r="K1445" i="2"/>
  <c r="K1446" i="2"/>
  <c r="K1447" i="2"/>
  <c r="K1448" i="2"/>
  <c r="K1449" i="2"/>
  <c r="K1450" i="2"/>
  <c r="K1451" i="2"/>
  <c r="K1452" i="2"/>
  <c r="K1453" i="2"/>
  <c r="K1454" i="2"/>
  <c r="K1455" i="2"/>
  <c r="K1456" i="2"/>
  <c r="K1457" i="2"/>
  <c r="K1458" i="2"/>
  <c r="K1459" i="2"/>
  <c r="K1460" i="2"/>
  <c r="K1461" i="2"/>
  <c r="K1462" i="2"/>
  <c r="K1463" i="2"/>
  <c r="F1464" i="2"/>
  <c r="G1464" i="2"/>
  <c r="H1464" i="2"/>
  <c r="I1464" i="2"/>
  <c r="J1464" i="2"/>
  <c r="K1466" i="2"/>
  <c r="K1467" i="2"/>
  <c r="K1611" i="2" s="1"/>
  <c r="K1468" i="2"/>
  <c r="K1469" i="2"/>
  <c r="K1470" i="2"/>
  <c r="K1471" i="2"/>
  <c r="K1472" i="2"/>
  <c r="K1473" i="2"/>
  <c r="K1474" i="2"/>
  <c r="K1475" i="2"/>
  <c r="K1476" i="2"/>
  <c r="K1477" i="2"/>
  <c r="K1478" i="2"/>
  <c r="K1479" i="2"/>
  <c r="K1480" i="2"/>
  <c r="K1481" i="2"/>
  <c r="K1482" i="2"/>
  <c r="K1483" i="2"/>
  <c r="K1484" i="2"/>
  <c r="K1485" i="2"/>
  <c r="K1486" i="2"/>
  <c r="K1487" i="2"/>
  <c r="K1488" i="2"/>
  <c r="K1489" i="2"/>
  <c r="K1490" i="2"/>
  <c r="K1491" i="2"/>
  <c r="K1492" i="2"/>
  <c r="K1493" i="2"/>
  <c r="K1494" i="2"/>
  <c r="K1495" i="2"/>
  <c r="K1496" i="2"/>
  <c r="K1497" i="2"/>
  <c r="K1498" i="2"/>
  <c r="K1499" i="2"/>
  <c r="K1500" i="2"/>
  <c r="K1501" i="2"/>
  <c r="K1502" i="2"/>
  <c r="K1503" i="2"/>
  <c r="K1504" i="2"/>
  <c r="K1505" i="2"/>
  <c r="K1506" i="2"/>
  <c r="K1507" i="2"/>
  <c r="K1508" i="2"/>
  <c r="K1509" i="2"/>
  <c r="K1510" i="2"/>
  <c r="K1511" i="2"/>
  <c r="K1512" i="2"/>
  <c r="K1513" i="2"/>
  <c r="K1514" i="2"/>
  <c r="K1515" i="2"/>
  <c r="K1516" i="2"/>
  <c r="K1517" i="2"/>
  <c r="K1518" i="2"/>
  <c r="K1519" i="2"/>
  <c r="K1520" i="2"/>
  <c r="K1521" i="2"/>
  <c r="K1522" i="2"/>
  <c r="K1523" i="2"/>
  <c r="K1524" i="2"/>
  <c r="K1525" i="2"/>
  <c r="K1526" i="2"/>
  <c r="K1527" i="2"/>
  <c r="K1528" i="2"/>
  <c r="K1529" i="2"/>
  <c r="K1530" i="2"/>
  <c r="K1531" i="2"/>
  <c r="K1532" i="2"/>
  <c r="K1533" i="2"/>
  <c r="K1534" i="2"/>
  <c r="K1535" i="2"/>
  <c r="K1536" i="2"/>
  <c r="K1537" i="2"/>
  <c r="K1538" i="2"/>
  <c r="K1539" i="2"/>
  <c r="K1540" i="2"/>
  <c r="K1541" i="2"/>
  <c r="K1542" i="2"/>
  <c r="K1543" i="2"/>
  <c r="K1544" i="2"/>
  <c r="K1545" i="2"/>
  <c r="K1546" i="2"/>
  <c r="K1547" i="2"/>
  <c r="K1548" i="2"/>
  <c r="K1549" i="2"/>
  <c r="K1550" i="2"/>
  <c r="K1551" i="2"/>
  <c r="K1552" i="2"/>
  <c r="K1553" i="2"/>
  <c r="K1554" i="2"/>
  <c r="K1555" i="2"/>
  <c r="K1556" i="2"/>
  <c r="K1557" i="2"/>
  <c r="K1558" i="2"/>
  <c r="K1559" i="2"/>
  <c r="K1560" i="2"/>
  <c r="K1561" i="2"/>
  <c r="K1562" i="2"/>
  <c r="K1563" i="2"/>
  <c r="K1564" i="2"/>
  <c r="K1565" i="2"/>
  <c r="K1566" i="2"/>
  <c r="K1567" i="2"/>
  <c r="K1568" i="2"/>
  <c r="K1569" i="2"/>
  <c r="K1570" i="2"/>
  <c r="K1571" i="2"/>
  <c r="K1572" i="2"/>
  <c r="K1573" i="2"/>
  <c r="K1574" i="2"/>
  <c r="K1575" i="2"/>
  <c r="K1576" i="2"/>
  <c r="K1577" i="2"/>
  <c r="K1578" i="2"/>
  <c r="K1579" i="2"/>
  <c r="K1580" i="2"/>
  <c r="K1581" i="2"/>
  <c r="K1582" i="2"/>
  <c r="K1583" i="2"/>
  <c r="K1584" i="2"/>
  <c r="K1585" i="2"/>
  <c r="K1586" i="2"/>
  <c r="K1587" i="2"/>
  <c r="K1588" i="2"/>
  <c r="K1589" i="2"/>
  <c r="K1590" i="2"/>
  <c r="K1591" i="2"/>
  <c r="K1592" i="2"/>
  <c r="K1593" i="2"/>
  <c r="K1594" i="2"/>
  <c r="K1595" i="2"/>
  <c r="K1596" i="2"/>
  <c r="K1597" i="2"/>
  <c r="K1598" i="2"/>
  <c r="K1599" i="2"/>
  <c r="K1600" i="2"/>
  <c r="K1601" i="2"/>
  <c r="K1602" i="2"/>
  <c r="K1603" i="2"/>
  <c r="K1604" i="2"/>
  <c r="K1605" i="2"/>
  <c r="K1606" i="2"/>
  <c r="K1607" i="2"/>
  <c r="K1608" i="2"/>
  <c r="K1609" i="2"/>
  <c r="K1610" i="2"/>
  <c r="F1611" i="2"/>
  <c r="G1611" i="2"/>
  <c r="H1611" i="2"/>
  <c r="I1611" i="2"/>
  <c r="J1611" i="2"/>
  <c r="K1613" i="2"/>
  <c r="K1614" i="2"/>
  <c r="K1615" i="2"/>
  <c r="K1660" i="2" s="1"/>
  <c r="K1616" i="2"/>
  <c r="K1617" i="2"/>
  <c r="K1618" i="2"/>
  <c r="K1619" i="2"/>
  <c r="K1620" i="2"/>
  <c r="K1621" i="2"/>
  <c r="K1622" i="2"/>
  <c r="K1623" i="2"/>
  <c r="K1624" i="2"/>
  <c r="K1625" i="2"/>
  <c r="K1626" i="2"/>
  <c r="K1627" i="2"/>
  <c r="K1628" i="2"/>
  <c r="K1629" i="2"/>
  <c r="K1630" i="2"/>
  <c r="K1631" i="2"/>
  <c r="K1632" i="2"/>
  <c r="K1633" i="2"/>
  <c r="K1634" i="2"/>
  <c r="K1635" i="2"/>
  <c r="K1636" i="2"/>
  <c r="K1637" i="2"/>
  <c r="K1638" i="2"/>
  <c r="K1639" i="2"/>
  <c r="K1640" i="2"/>
  <c r="K1641" i="2"/>
  <c r="K1642" i="2"/>
  <c r="K1643" i="2"/>
  <c r="K1644" i="2"/>
  <c r="K1645" i="2"/>
  <c r="K1646" i="2"/>
  <c r="K1647" i="2"/>
  <c r="K1648" i="2"/>
  <c r="K1649" i="2"/>
  <c r="K1650" i="2"/>
  <c r="K1651" i="2"/>
  <c r="K1652" i="2"/>
  <c r="K1653" i="2"/>
  <c r="K1654" i="2"/>
  <c r="K1655" i="2"/>
  <c r="K1656" i="2"/>
  <c r="K1657" i="2"/>
  <c r="K1658" i="2"/>
  <c r="K1659" i="2"/>
  <c r="F1660" i="2"/>
  <c r="G1660" i="2"/>
  <c r="H1660" i="2"/>
  <c r="I1660" i="2"/>
  <c r="J1660" i="2"/>
  <c r="K1662" i="2"/>
  <c r="K1663" i="2"/>
  <c r="K1664" i="2"/>
  <c r="K1665" i="2"/>
  <c r="K1666" i="2"/>
  <c r="K1667" i="2"/>
  <c r="K1674" i="2" s="1"/>
  <c r="K1668" i="2"/>
  <c r="K1669" i="2"/>
  <c r="K1670" i="2"/>
  <c r="K1671" i="2"/>
  <c r="K1672" i="2"/>
  <c r="K1673" i="2"/>
  <c r="F1674" i="2"/>
  <c r="G1674" i="2"/>
  <c r="H1674" i="2"/>
  <c r="I1674" i="2"/>
  <c r="J1674" i="2"/>
  <c r="K1676" i="2"/>
  <c r="K1677" i="2"/>
  <c r="K1678" i="2"/>
  <c r="K1679" i="2"/>
  <c r="K1721" i="2" s="1"/>
  <c r="K1680" i="2"/>
  <c r="K1681" i="2"/>
  <c r="K1682" i="2"/>
  <c r="K1683" i="2"/>
  <c r="K1684" i="2"/>
  <c r="K1685" i="2"/>
  <c r="K1686" i="2"/>
  <c r="K1687" i="2"/>
  <c r="K1688" i="2"/>
  <c r="K1689" i="2"/>
  <c r="K1690" i="2"/>
  <c r="K1691" i="2"/>
  <c r="K1692" i="2"/>
  <c r="K1693" i="2"/>
  <c r="K1694" i="2"/>
  <c r="K1695" i="2"/>
  <c r="K1696" i="2"/>
  <c r="K1697" i="2"/>
  <c r="K1698" i="2"/>
  <c r="K1699" i="2"/>
  <c r="K1700" i="2"/>
  <c r="K1701" i="2"/>
  <c r="K1702" i="2"/>
  <c r="K1703" i="2"/>
  <c r="K1704" i="2"/>
  <c r="K1705" i="2"/>
  <c r="K1706" i="2"/>
  <c r="K1707" i="2"/>
  <c r="K1708" i="2"/>
  <c r="K1709" i="2"/>
  <c r="K1710" i="2"/>
  <c r="K1711" i="2"/>
  <c r="K1712" i="2"/>
  <c r="K1713" i="2"/>
  <c r="K1714" i="2"/>
  <c r="K1715" i="2"/>
  <c r="K1716" i="2"/>
  <c r="K1717" i="2"/>
  <c r="K1718" i="2"/>
  <c r="K1719" i="2"/>
  <c r="K1720" i="2"/>
  <c r="F1721" i="2"/>
  <c r="G1721" i="2"/>
  <c r="H1721" i="2"/>
  <c r="I1721" i="2"/>
  <c r="J1721" i="2"/>
  <c r="K1723" i="2"/>
  <c r="K1821" i="2" s="1"/>
  <c r="K1724" i="2"/>
  <c r="K1725" i="2"/>
  <c r="K1726" i="2"/>
  <c r="K1727" i="2"/>
  <c r="K1728" i="2"/>
  <c r="K1729" i="2"/>
  <c r="K1730" i="2"/>
  <c r="K1731" i="2"/>
  <c r="K1732" i="2"/>
  <c r="K1733" i="2"/>
  <c r="K1734" i="2"/>
  <c r="K1735" i="2"/>
  <c r="K1736" i="2"/>
  <c r="K1737" i="2"/>
  <c r="K1738" i="2"/>
  <c r="K1739" i="2"/>
  <c r="K1740" i="2"/>
  <c r="K1741" i="2"/>
  <c r="K1742" i="2"/>
  <c r="K1743" i="2"/>
  <c r="K1744" i="2"/>
  <c r="K1745" i="2"/>
  <c r="K1746" i="2"/>
  <c r="K1747" i="2"/>
  <c r="K1748" i="2"/>
  <c r="K1749" i="2"/>
  <c r="K1750" i="2"/>
  <c r="K1751" i="2"/>
  <c r="K1752" i="2"/>
  <c r="K1753" i="2"/>
  <c r="K1754" i="2"/>
  <c r="K1755" i="2"/>
  <c r="K1756" i="2"/>
  <c r="K1757" i="2"/>
  <c r="K1758" i="2"/>
  <c r="K1759" i="2"/>
  <c r="K1760" i="2"/>
  <c r="K1761" i="2"/>
  <c r="K1762" i="2"/>
  <c r="K1763" i="2"/>
  <c r="K1764" i="2"/>
  <c r="K1765" i="2"/>
  <c r="K1766" i="2"/>
  <c r="K1767" i="2"/>
  <c r="K1768" i="2"/>
  <c r="K1769" i="2"/>
  <c r="K1770" i="2"/>
  <c r="K1771" i="2"/>
  <c r="K1772" i="2"/>
  <c r="K1773" i="2"/>
  <c r="K1774" i="2"/>
  <c r="K1775" i="2"/>
  <c r="K1776" i="2"/>
  <c r="K1777" i="2"/>
  <c r="K1778" i="2"/>
  <c r="K1779" i="2"/>
  <c r="K1780" i="2"/>
  <c r="K1781" i="2"/>
  <c r="K1782" i="2"/>
  <c r="K1783" i="2"/>
  <c r="K1784" i="2"/>
  <c r="K1785" i="2"/>
  <c r="K1786" i="2"/>
  <c r="K1787" i="2"/>
  <c r="K1788" i="2"/>
  <c r="K1789" i="2"/>
  <c r="K1790" i="2"/>
  <c r="K1791" i="2"/>
  <c r="K1792" i="2"/>
  <c r="K1793" i="2"/>
  <c r="K1794" i="2"/>
  <c r="K1795" i="2"/>
  <c r="K1796" i="2"/>
  <c r="K1797" i="2"/>
  <c r="K1798" i="2"/>
  <c r="K1799" i="2"/>
  <c r="K1800" i="2"/>
  <c r="K1801" i="2"/>
  <c r="K1802" i="2"/>
  <c r="K1803" i="2"/>
  <c r="K1804" i="2"/>
  <c r="K1805" i="2"/>
  <c r="K1806" i="2"/>
  <c r="K1807" i="2"/>
  <c r="K1808" i="2"/>
  <c r="K1809" i="2"/>
  <c r="K1810" i="2"/>
  <c r="K1811" i="2"/>
  <c r="K1812" i="2"/>
  <c r="K1813" i="2"/>
  <c r="K1814" i="2"/>
  <c r="K1815" i="2"/>
  <c r="K1816" i="2"/>
  <c r="K1817" i="2"/>
  <c r="K1818" i="2"/>
  <c r="K1819" i="2"/>
  <c r="K1820" i="2"/>
  <c r="F1821" i="2"/>
  <c r="G1821" i="2"/>
  <c r="H1821" i="2"/>
  <c r="I1821" i="2"/>
  <c r="J1821" i="2"/>
  <c r="K1823" i="2"/>
  <c r="K1836" i="2" s="1"/>
  <c r="K1824" i="2"/>
  <c r="K1825" i="2"/>
  <c r="K1826" i="2"/>
  <c r="K1827" i="2"/>
  <c r="K1828" i="2"/>
  <c r="K1829" i="2"/>
  <c r="K1830" i="2"/>
  <c r="K1831" i="2"/>
  <c r="K1832" i="2"/>
  <c r="K1833" i="2"/>
  <c r="K1834" i="2"/>
  <c r="K1835" i="2"/>
  <c r="F1836" i="2"/>
  <c r="G1836" i="2"/>
  <c r="H1836" i="2"/>
  <c r="I1836" i="2"/>
  <c r="J1836" i="2"/>
  <c r="K1838" i="2"/>
  <c r="K1839" i="2"/>
  <c r="K1840" i="2"/>
  <c r="K1841" i="2"/>
  <c r="K1842" i="2"/>
  <c r="K1843" i="2"/>
  <c r="K1875" i="2" s="1"/>
  <c r="K1844" i="2"/>
  <c r="K1845" i="2"/>
  <c r="K1846" i="2"/>
  <c r="K1847" i="2"/>
  <c r="K1848" i="2"/>
  <c r="K1849" i="2"/>
  <c r="K1850" i="2"/>
  <c r="K1851" i="2"/>
  <c r="K1852" i="2"/>
  <c r="K1853" i="2"/>
  <c r="K1854" i="2"/>
  <c r="K1855" i="2"/>
  <c r="K1856" i="2"/>
  <c r="K1857" i="2"/>
  <c r="K1858" i="2"/>
  <c r="K1859" i="2"/>
  <c r="K1860" i="2"/>
  <c r="K1861" i="2"/>
  <c r="K1862" i="2"/>
  <c r="K1863" i="2"/>
  <c r="K1864" i="2"/>
  <c r="K1865" i="2"/>
  <c r="K1866" i="2"/>
  <c r="K1867" i="2"/>
  <c r="K1868" i="2"/>
  <c r="K1869" i="2"/>
  <c r="K1870" i="2"/>
  <c r="K1871" i="2"/>
  <c r="K1872" i="2"/>
  <c r="K1873" i="2"/>
  <c r="K1874" i="2"/>
  <c r="F1875" i="2"/>
  <c r="G1875" i="2"/>
  <c r="H1875" i="2"/>
  <c r="I1875" i="2"/>
  <c r="J1875" i="2"/>
  <c r="K1877" i="2"/>
  <c r="K1878" i="2"/>
  <c r="K1879" i="2"/>
  <c r="K1908" i="2" s="1"/>
  <c r="K1880" i="2"/>
  <c r="K1881" i="2"/>
  <c r="K1882" i="2"/>
  <c r="K1883" i="2"/>
  <c r="K1884" i="2"/>
  <c r="K1885" i="2"/>
  <c r="K1886" i="2"/>
  <c r="K1887" i="2"/>
  <c r="K1888" i="2"/>
  <c r="K1889" i="2"/>
  <c r="K1890" i="2"/>
  <c r="K1891" i="2"/>
  <c r="K1892" i="2"/>
  <c r="K1893" i="2"/>
  <c r="K1894" i="2"/>
  <c r="K1895" i="2"/>
  <c r="K1896" i="2"/>
  <c r="K1897" i="2"/>
  <c r="K1898" i="2"/>
  <c r="K1899" i="2"/>
  <c r="K1900" i="2"/>
  <c r="K1901" i="2"/>
  <c r="K1902" i="2"/>
  <c r="K1903" i="2"/>
  <c r="K1904" i="2"/>
  <c r="K1905" i="2"/>
  <c r="K1906" i="2"/>
  <c r="K1907" i="2"/>
  <c r="F1908" i="2"/>
  <c r="G1908" i="2"/>
  <c r="H1908" i="2"/>
  <c r="I1908" i="2"/>
  <c r="J1908" i="2"/>
  <c r="K1910" i="2"/>
  <c r="K1911" i="2"/>
  <c r="K1912" i="2"/>
  <c r="K1913" i="2"/>
  <c r="K1914" i="2"/>
  <c r="K1915" i="2"/>
  <c r="K1954" i="2" s="1"/>
  <c r="K1916" i="2"/>
  <c r="K1917" i="2"/>
  <c r="K1918" i="2"/>
  <c r="K1919" i="2"/>
  <c r="K1920" i="2"/>
  <c r="K1921" i="2"/>
  <c r="K1922" i="2"/>
  <c r="K1923" i="2"/>
  <c r="K1924" i="2"/>
  <c r="K1925" i="2"/>
  <c r="K1926" i="2"/>
  <c r="K1927" i="2"/>
  <c r="K1928" i="2"/>
  <c r="K1929" i="2"/>
  <c r="K1930" i="2"/>
  <c r="K1931" i="2"/>
  <c r="K1932" i="2"/>
  <c r="K1933" i="2"/>
  <c r="K1934" i="2"/>
  <c r="K1935" i="2"/>
  <c r="K1936" i="2"/>
  <c r="K1937" i="2"/>
  <c r="K1938" i="2"/>
  <c r="K1939" i="2"/>
  <c r="K1940" i="2"/>
  <c r="K1941" i="2"/>
  <c r="K1942" i="2"/>
  <c r="K1943" i="2"/>
  <c r="K1944" i="2"/>
  <c r="K1945" i="2"/>
  <c r="K1946" i="2"/>
  <c r="K1947" i="2"/>
  <c r="K1948" i="2"/>
  <c r="K1949" i="2"/>
  <c r="K1950" i="2"/>
  <c r="K1951" i="2"/>
  <c r="K1952" i="2"/>
  <c r="K1953" i="2"/>
  <c r="F1954" i="2"/>
  <c r="G1954" i="2"/>
  <c r="H1954" i="2"/>
  <c r="I1954" i="2"/>
  <c r="J1954" i="2"/>
  <c r="K1956" i="2"/>
  <c r="K1957" i="2"/>
  <c r="K1958" i="2"/>
  <c r="K1959" i="2"/>
  <c r="K1972" i="2" s="1"/>
  <c r="K1960" i="2"/>
  <c r="K1961" i="2"/>
  <c r="K1962" i="2"/>
  <c r="K1963" i="2"/>
  <c r="K1964" i="2"/>
  <c r="K1965" i="2"/>
  <c r="K1966" i="2"/>
  <c r="K1967" i="2"/>
  <c r="K1968" i="2"/>
  <c r="K1969" i="2"/>
  <c r="K1970" i="2"/>
  <c r="K1971" i="2"/>
  <c r="F1972" i="2"/>
  <c r="G1972" i="2"/>
  <c r="H1972" i="2"/>
  <c r="I1972" i="2"/>
  <c r="J1972" i="2"/>
  <c r="K1974" i="2"/>
  <c r="K1975" i="2"/>
  <c r="K1976" i="2"/>
  <c r="K1977" i="2"/>
  <c r="K1978" i="2"/>
  <c r="K1979" i="2"/>
  <c r="K2057" i="2" s="1"/>
  <c r="K1980" i="2"/>
  <c r="K1981" i="2"/>
  <c r="K1982" i="2"/>
  <c r="K1983" i="2"/>
  <c r="K1984" i="2"/>
  <c r="K1985" i="2"/>
  <c r="K1986" i="2"/>
  <c r="K1987" i="2"/>
  <c r="K1988" i="2"/>
  <c r="K1989" i="2"/>
  <c r="K1990" i="2"/>
  <c r="K1991" i="2"/>
  <c r="K1992" i="2"/>
  <c r="K1993" i="2"/>
  <c r="K1994" i="2"/>
  <c r="K1995" i="2"/>
  <c r="K1996" i="2"/>
  <c r="K1997" i="2"/>
  <c r="K1998" i="2"/>
  <c r="K1999" i="2"/>
  <c r="K2000" i="2"/>
  <c r="K2001" i="2"/>
  <c r="K2002" i="2"/>
  <c r="K2003" i="2"/>
  <c r="K2004" i="2"/>
  <c r="K2005" i="2"/>
  <c r="K2006" i="2"/>
  <c r="K2007" i="2"/>
  <c r="K2008" i="2"/>
  <c r="K2009" i="2"/>
  <c r="K2010" i="2"/>
  <c r="K2011" i="2"/>
  <c r="K2012" i="2"/>
  <c r="K2013" i="2"/>
  <c r="K2014" i="2"/>
  <c r="K2015" i="2"/>
  <c r="K2016" i="2"/>
  <c r="K2017" i="2"/>
  <c r="K2018" i="2"/>
  <c r="K2019" i="2"/>
  <c r="K2020" i="2"/>
  <c r="K2021" i="2"/>
  <c r="K2022" i="2"/>
  <c r="K2023" i="2"/>
  <c r="K2024" i="2"/>
  <c r="K2025" i="2"/>
  <c r="K2026" i="2"/>
  <c r="K2027" i="2"/>
  <c r="K2028" i="2"/>
  <c r="K2029" i="2"/>
  <c r="K2030" i="2"/>
  <c r="K2031" i="2"/>
  <c r="K2032" i="2"/>
  <c r="K2033" i="2"/>
  <c r="K2034" i="2"/>
  <c r="K2035" i="2"/>
  <c r="K2036" i="2"/>
  <c r="K2037" i="2"/>
  <c r="K2038" i="2"/>
  <c r="K2039" i="2"/>
  <c r="K2040" i="2"/>
  <c r="K2041" i="2"/>
  <c r="K2042" i="2"/>
  <c r="K2043" i="2"/>
  <c r="K2044" i="2"/>
  <c r="K2045" i="2"/>
  <c r="K2046" i="2"/>
  <c r="K2047" i="2"/>
  <c r="K2048" i="2"/>
  <c r="K2049" i="2"/>
  <c r="K2050" i="2"/>
  <c r="K2051" i="2"/>
  <c r="K2052" i="2"/>
  <c r="K2053" i="2"/>
  <c r="K2054" i="2"/>
  <c r="K2055" i="2"/>
  <c r="K2056" i="2"/>
  <c r="F2057" i="2"/>
  <c r="G2057" i="2"/>
  <c r="H2057" i="2"/>
  <c r="H4730" i="2" s="1"/>
  <c r="H8" i="2" s="1"/>
  <c r="I2057" i="2"/>
  <c r="J2057" i="2"/>
  <c r="K2059" i="2"/>
  <c r="K2060" i="2"/>
  <c r="K2061" i="2"/>
  <c r="K2062" i="2"/>
  <c r="K2063" i="2"/>
  <c r="K2140" i="2" s="1"/>
  <c r="K2064" i="2"/>
  <c r="K2065" i="2"/>
  <c r="K2066" i="2"/>
  <c r="K2067" i="2"/>
  <c r="K2068" i="2"/>
  <c r="K2069" i="2"/>
  <c r="K2070" i="2"/>
  <c r="K2071" i="2"/>
  <c r="K2072" i="2"/>
  <c r="K2073" i="2"/>
  <c r="K2074" i="2"/>
  <c r="K2075" i="2"/>
  <c r="K2076" i="2"/>
  <c r="K2077" i="2"/>
  <c r="K2078" i="2"/>
  <c r="K2079" i="2"/>
  <c r="K2080" i="2"/>
  <c r="K2081" i="2"/>
  <c r="K2082" i="2"/>
  <c r="K2083" i="2"/>
  <c r="K2084" i="2"/>
  <c r="K2085" i="2"/>
  <c r="K2086" i="2"/>
  <c r="K2087" i="2"/>
  <c r="K2088" i="2"/>
  <c r="K2089" i="2"/>
  <c r="K2090" i="2"/>
  <c r="K2091" i="2"/>
  <c r="K2092" i="2"/>
  <c r="K2093" i="2"/>
  <c r="K2094" i="2"/>
  <c r="K2095" i="2"/>
  <c r="K2096" i="2"/>
  <c r="K2097" i="2"/>
  <c r="K2098" i="2"/>
  <c r="K2099" i="2"/>
  <c r="K2100" i="2"/>
  <c r="K2101" i="2"/>
  <c r="K2102" i="2"/>
  <c r="K2103" i="2"/>
  <c r="K2104" i="2"/>
  <c r="K2105" i="2"/>
  <c r="K2106" i="2"/>
  <c r="K2107" i="2"/>
  <c r="K2108" i="2"/>
  <c r="K2109" i="2"/>
  <c r="K2110" i="2"/>
  <c r="K2111" i="2"/>
  <c r="K2112" i="2"/>
  <c r="K2113" i="2"/>
  <c r="K2114" i="2"/>
  <c r="K2115" i="2"/>
  <c r="K2116" i="2"/>
  <c r="K2117" i="2"/>
  <c r="K2118" i="2"/>
  <c r="K2119" i="2"/>
  <c r="K2120" i="2"/>
  <c r="K2121" i="2"/>
  <c r="K2122" i="2"/>
  <c r="K2123" i="2"/>
  <c r="K2124" i="2"/>
  <c r="K2125" i="2"/>
  <c r="K2126" i="2"/>
  <c r="K2127" i="2"/>
  <c r="K2128" i="2"/>
  <c r="K2129" i="2"/>
  <c r="K2130" i="2"/>
  <c r="K2131" i="2"/>
  <c r="K2132" i="2"/>
  <c r="K2133" i="2"/>
  <c r="K2134" i="2"/>
  <c r="K2135" i="2"/>
  <c r="K2136" i="2"/>
  <c r="K2137" i="2"/>
  <c r="K2138" i="2"/>
  <c r="K2139" i="2"/>
  <c r="F2140" i="2"/>
  <c r="G2140" i="2"/>
  <c r="H2140" i="2"/>
  <c r="I2140" i="2"/>
  <c r="J2140" i="2"/>
  <c r="K2142" i="2"/>
  <c r="K2143" i="2"/>
  <c r="K2144" i="2"/>
  <c r="K2145" i="2"/>
  <c r="K2146" i="2"/>
  <c r="K2147" i="2"/>
  <c r="K2152" i="2" s="1"/>
  <c r="K2148" i="2"/>
  <c r="K2149" i="2"/>
  <c r="K2150" i="2"/>
  <c r="K2151" i="2"/>
  <c r="F2152" i="2"/>
  <c r="G2152" i="2"/>
  <c r="H2152" i="2"/>
  <c r="I2152" i="2"/>
  <c r="J2152" i="2"/>
  <c r="K2154" i="2"/>
  <c r="K2155" i="2"/>
  <c r="K2156" i="2"/>
  <c r="K2157" i="2"/>
  <c r="K2158" i="2"/>
  <c r="K2159" i="2"/>
  <c r="K2174" i="2" s="1"/>
  <c r="K2160" i="2"/>
  <c r="K2161" i="2"/>
  <c r="K2162" i="2"/>
  <c r="K2163" i="2"/>
  <c r="K2164" i="2"/>
  <c r="K2165" i="2"/>
  <c r="K2166" i="2"/>
  <c r="K2167" i="2"/>
  <c r="K2168" i="2"/>
  <c r="K2169" i="2"/>
  <c r="K2170" i="2"/>
  <c r="K2171" i="2"/>
  <c r="K2172" i="2"/>
  <c r="K2173" i="2"/>
  <c r="F2174" i="2"/>
  <c r="G2174" i="2"/>
  <c r="H2174" i="2"/>
  <c r="I2174" i="2"/>
  <c r="J2174" i="2"/>
  <c r="K2176" i="2"/>
  <c r="K2177" i="2"/>
  <c r="K2178" i="2"/>
  <c r="K2179" i="2"/>
  <c r="K2181" i="2" s="1"/>
  <c r="K2180" i="2"/>
  <c r="F2181" i="2"/>
  <c r="G2181" i="2"/>
  <c r="H2181" i="2"/>
  <c r="I2181" i="2"/>
  <c r="J2181" i="2"/>
  <c r="K2183" i="2"/>
  <c r="K2215" i="2" s="1"/>
  <c r="K2184" i="2"/>
  <c r="K2185" i="2"/>
  <c r="K2186" i="2"/>
  <c r="K2187" i="2"/>
  <c r="K2188" i="2"/>
  <c r="K2189" i="2"/>
  <c r="K2190" i="2"/>
  <c r="K2191" i="2"/>
  <c r="K2192" i="2"/>
  <c r="K2193" i="2"/>
  <c r="K2194" i="2"/>
  <c r="K2195" i="2"/>
  <c r="K2196" i="2"/>
  <c r="K2197" i="2"/>
  <c r="K2198" i="2"/>
  <c r="K2199" i="2"/>
  <c r="K2200" i="2"/>
  <c r="K2201" i="2"/>
  <c r="K2202" i="2"/>
  <c r="K2203" i="2"/>
  <c r="K2204" i="2"/>
  <c r="K2205" i="2"/>
  <c r="K2206" i="2"/>
  <c r="K2207" i="2"/>
  <c r="K2208" i="2"/>
  <c r="K2209" i="2"/>
  <c r="K2210" i="2"/>
  <c r="K2211" i="2"/>
  <c r="K2212" i="2"/>
  <c r="K2213" i="2"/>
  <c r="K2214" i="2"/>
  <c r="F2215" i="2"/>
  <c r="G2215" i="2"/>
  <c r="H2215" i="2"/>
  <c r="I2215" i="2"/>
  <c r="J2215" i="2"/>
  <c r="K2217" i="2"/>
  <c r="K2218" i="2"/>
  <c r="K2219" i="2"/>
  <c r="K2263" i="2" s="1"/>
  <c r="K2220" i="2"/>
  <c r="K2221" i="2"/>
  <c r="K2222" i="2"/>
  <c r="K2223" i="2"/>
  <c r="K2224" i="2"/>
  <c r="K2225" i="2"/>
  <c r="K2226" i="2"/>
  <c r="K2227" i="2"/>
  <c r="K2228" i="2"/>
  <c r="K2229" i="2"/>
  <c r="K2230" i="2"/>
  <c r="K2231" i="2"/>
  <c r="K2232" i="2"/>
  <c r="K2233" i="2"/>
  <c r="K2234" i="2"/>
  <c r="K2235" i="2"/>
  <c r="K2236" i="2"/>
  <c r="K2237" i="2"/>
  <c r="K2238" i="2"/>
  <c r="K2239" i="2"/>
  <c r="K2240" i="2"/>
  <c r="K2241" i="2"/>
  <c r="K2242" i="2"/>
  <c r="K2243" i="2"/>
  <c r="K2244" i="2"/>
  <c r="K2245" i="2"/>
  <c r="K2246" i="2"/>
  <c r="K2247" i="2"/>
  <c r="K2248" i="2"/>
  <c r="K2249" i="2"/>
  <c r="K2250" i="2"/>
  <c r="K2251" i="2"/>
  <c r="K2252" i="2"/>
  <c r="K2253" i="2"/>
  <c r="K2254" i="2"/>
  <c r="K2255" i="2"/>
  <c r="K2256" i="2"/>
  <c r="K2257" i="2"/>
  <c r="K2258" i="2"/>
  <c r="K2259" i="2"/>
  <c r="K2260" i="2"/>
  <c r="K2261" i="2"/>
  <c r="K2262" i="2"/>
  <c r="F2263" i="2"/>
  <c r="G2263" i="2"/>
  <c r="H2263" i="2"/>
  <c r="I2263" i="2"/>
  <c r="J2263" i="2"/>
  <c r="K2265" i="2"/>
  <c r="K2266" i="2"/>
  <c r="K2267" i="2"/>
  <c r="K2268" i="2"/>
  <c r="K2269" i="2"/>
  <c r="K2270" i="2"/>
  <c r="K2271" i="2"/>
  <c r="K2285" i="2" s="1"/>
  <c r="K2272" i="2"/>
  <c r="K2273" i="2"/>
  <c r="K2274" i="2"/>
  <c r="K2275" i="2"/>
  <c r="K2276" i="2"/>
  <c r="K2277" i="2"/>
  <c r="K2278" i="2"/>
  <c r="K2279" i="2"/>
  <c r="K2280" i="2"/>
  <c r="K2281" i="2"/>
  <c r="K2282" i="2"/>
  <c r="K2283" i="2"/>
  <c r="K2284" i="2"/>
  <c r="F2285" i="2"/>
  <c r="G2285" i="2"/>
  <c r="H2285" i="2"/>
  <c r="I2285" i="2"/>
  <c r="J2285" i="2"/>
  <c r="K2287" i="2"/>
  <c r="K2288" i="2"/>
  <c r="K2289" i="2"/>
  <c r="K2290" i="2"/>
  <c r="K2291" i="2"/>
  <c r="K2293" i="2" s="1"/>
  <c r="K2292" i="2"/>
  <c r="F2293" i="2"/>
  <c r="G2293" i="2"/>
  <c r="H2293" i="2"/>
  <c r="I2293" i="2"/>
  <c r="J2293" i="2"/>
  <c r="K2295" i="2"/>
  <c r="K2306" i="2" s="1"/>
  <c r="K2296" i="2"/>
  <c r="K2297" i="2"/>
  <c r="K2298" i="2"/>
  <c r="K2299" i="2"/>
  <c r="K2300" i="2"/>
  <c r="K2301" i="2"/>
  <c r="K2302" i="2"/>
  <c r="K2303" i="2"/>
  <c r="K2304" i="2"/>
  <c r="K2305" i="2"/>
  <c r="F2306" i="2"/>
  <c r="G2306" i="2"/>
  <c r="H2306" i="2"/>
  <c r="I2306" i="2"/>
  <c r="J2306" i="2"/>
  <c r="K2308" i="2"/>
  <c r="K2309" i="2"/>
  <c r="K2310" i="2"/>
  <c r="K2311" i="2"/>
  <c r="K2312" i="2"/>
  <c r="K2313" i="2"/>
  <c r="K2314" i="2"/>
  <c r="K2315" i="2"/>
  <c r="K2353" i="2" s="1"/>
  <c r="K2316" i="2"/>
  <c r="K2317" i="2"/>
  <c r="K2318" i="2"/>
  <c r="K2319" i="2"/>
  <c r="K2320" i="2"/>
  <c r="K2321" i="2"/>
  <c r="K2322" i="2"/>
  <c r="K2323" i="2"/>
  <c r="K2324" i="2"/>
  <c r="K2325" i="2"/>
  <c r="K2326" i="2"/>
  <c r="K2327" i="2"/>
  <c r="K2328" i="2"/>
  <c r="K2329" i="2"/>
  <c r="K2330" i="2"/>
  <c r="K2331" i="2"/>
  <c r="K2332" i="2"/>
  <c r="K2333" i="2"/>
  <c r="K2334" i="2"/>
  <c r="K2335" i="2"/>
  <c r="K2336" i="2"/>
  <c r="K2337" i="2"/>
  <c r="K2338" i="2"/>
  <c r="K2339" i="2"/>
  <c r="K2340" i="2"/>
  <c r="K2341" i="2"/>
  <c r="K2342" i="2"/>
  <c r="K2343" i="2"/>
  <c r="K2344" i="2"/>
  <c r="K2345" i="2"/>
  <c r="K2346" i="2"/>
  <c r="K2347" i="2"/>
  <c r="K2348" i="2"/>
  <c r="K2349" i="2"/>
  <c r="K2350" i="2"/>
  <c r="K2351" i="2"/>
  <c r="K2352" i="2"/>
  <c r="F2353" i="2"/>
  <c r="G2353" i="2"/>
  <c r="H2353" i="2"/>
  <c r="I2353" i="2"/>
  <c r="J2353" i="2"/>
  <c r="K2355" i="2"/>
  <c r="K2356" i="2"/>
  <c r="K2357" i="2"/>
  <c r="K2358" i="2"/>
  <c r="K2359" i="2"/>
  <c r="K2366" i="2" s="1"/>
  <c r="K2360" i="2"/>
  <c r="K2361" i="2"/>
  <c r="K2362" i="2"/>
  <c r="K2363" i="2"/>
  <c r="K2364" i="2"/>
  <c r="K2365" i="2"/>
  <c r="F2366" i="2"/>
  <c r="G2366" i="2"/>
  <c r="H2366" i="2"/>
  <c r="I2366" i="2"/>
  <c r="J2366" i="2"/>
  <c r="K2368" i="2"/>
  <c r="K2369" i="2"/>
  <c r="K2370" i="2"/>
  <c r="K2371" i="2"/>
  <c r="K2443" i="2" s="1"/>
  <c r="K2372" i="2"/>
  <c r="K2373" i="2"/>
  <c r="K2374" i="2"/>
  <c r="K2375" i="2"/>
  <c r="K2376" i="2"/>
  <c r="K2377" i="2"/>
  <c r="K2378" i="2"/>
  <c r="K2379" i="2"/>
  <c r="K2380" i="2"/>
  <c r="K2381" i="2"/>
  <c r="K2382" i="2"/>
  <c r="K2383" i="2"/>
  <c r="K2384" i="2"/>
  <c r="K2385" i="2"/>
  <c r="K2386" i="2"/>
  <c r="K2387" i="2"/>
  <c r="K2388" i="2"/>
  <c r="K2389" i="2"/>
  <c r="K2390" i="2"/>
  <c r="K2391" i="2"/>
  <c r="K2392" i="2"/>
  <c r="K2393" i="2"/>
  <c r="K2394" i="2"/>
  <c r="K2395" i="2"/>
  <c r="K2396" i="2"/>
  <c r="K2397" i="2"/>
  <c r="K2398" i="2"/>
  <c r="K2399" i="2"/>
  <c r="K2400" i="2"/>
  <c r="K2401" i="2"/>
  <c r="K2402" i="2"/>
  <c r="K2403" i="2"/>
  <c r="K2404" i="2"/>
  <c r="K2405" i="2"/>
  <c r="K2406" i="2"/>
  <c r="K2407" i="2"/>
  <c r="K2408" i="2"/>
  <c r="K2409" i="2"/>
  <c r="K2410" i="2"/>
  <c r="K2411" i="2"/>
  <c r="K2412" i="2"/>
  <c r="K2413" i="2"/>
  <c r="K2414" i="2"/>
  <c r="K2415" i="2"/>
  <c r="K2416" i="2"/>
  <c r="K2417" i="2"/>
  <c r="K2418" i="2"/>
  <c r="K2419" i="2"/>
  <c r="K2420" i="2"/>
  <c r="K2421" i="2"/>
  <c r="K2422" i="2"/>
  <c r="K2423" i="2"/>
  <c r="K2424" i="2"/>
  <c r="K2425" i="2"/>
  <c r="K2426" i="2"/>
  <c r="K2427" i="2"/>
  <c r="K2428" i="2"/>
  <c r="K2429" i="2"/>
  <c r="K2430" i="2"/>
  <c r="K2431" i="2"/>
  <c r="K2432" i="2"/>
  <c r="K2433" i="2"/>
  <c r="K2434" i="2"/>
  <c r="K2435" i="2"/>
  <c r="K2436" i="2"/>
  <c r="K2437" i="2"/>
  <c r="K2438" i="2"/>
  <c r="K2439" i="2"/>
  <c r="K2440" i="2"/>
  <c r="K2441" i="2"/>
  <c r="K2442" i="2"/>
  <c r="F2443" i="2"/>
  <c r="G2443" i="2"/>
  <c r="H2443" i="2"/>
  <c r="I2443" i="2"/>
  <c r="J2443" i="2"/>
  <c r="K2445" i="2"/>
  <c r="K2446" i="2"/>
  <c r="K2447" i="2"/>
  <c r="K2529" i="2" s="1"/>
  <c r="K2448" i="2"/>
  <c r="K2449" i="2"/>
  <c r="K2450" i="2"/>
  <c r="K2451" i="2"/>
  <c r="K2452" i="2"/>
  <c r="K2453" i="2"/>
  <c r="K2454" i="2"/>
  <c r="K2455" i="2"/>
  <c r="K2456" i="2"/>
  <c r="K2457" i="2"/>
  <c r="K2458" i="2"/>
  <c r="K2459" i="2"/>
  <c r="K2460" i="2"/>
  <c r="K2461" i="2"/>
  <c r="K2462" i="2"/>
  <c r="K2463" i="2"/>
  <c r="K2464" i="2"/>
  <c r="K2465" i="2"/>
  <c r="K2466" i="2"/>
  <c r="K2467" i="2"/>
  <c r="K2468" i="2"/>
  <c r="K2469" i="2"/>
  <c r="K2470" i="2"/>
  <c r="K2471" i="2"/>
  <c r="K2472" i="2"/>
  <c r="K2473" i="2"/>
  <c r="K2474" i="2"/>
  <c r="K2475" i="2"/>
  <c r="K2476" i="2"/>
  <c r="K2477" i="2"/>
  <c r="K2478" i="2"/>
  <c r="K2479" i="2"/>
  <c r="K2480" i="2"/>
  <c r="K2481" i="2"/>
  <c r="K2482" i="2"/>
  <c r="K2483" i="2"/>
  <c r="K2484" i="2"/>
  <c r="K2485" i="2"/>
  <c r="K2486" i="2"/>
  <c r="K2487" i="2"/>
  <c r="K2488" i="2"/>
  <c r="K2489" i="2"/>
  <c r="K2490" i="2"/>
  <c r="K2491" i="2"/>
  <c r="K2492" i="2"/>
  <c r="K2493" i="2"/>
  <c r="K2494" i="2"/>
  <c r="K2495" i="2"/>
  <c r="K2496" i="2"/>
  <c r="K2497" i="2"/>
  <c r="K2498" i="2"/>
  <c r="K2499" i="2"/>
  <c r="K2500" i="2"/>
  <c r="K2501" i="2"/>
  <c r="K2502" i="2"/>
  <c r="K2503" i="2"/>
  <c r="K2504" i="2"/>
  <c r="K2505" i="2"/>
  <c r="K2506" i="2"/>
  <c r="K2507" i="2"/>
  <c r="K2508" i="2"/>
  <c r="K2509" i="2"/>
  <c r="K2510" i="2"/>
  <c r="K2511" i="2"/>
  <c r="K2512" i="2"/>
  <c r="K2513" i="2"/>
  <c r="K2514" i="2"/>
  <c r="K2515" i="2"/>
  <c r="K2516" i="2"/>
  <c r="K2517" i="2"/>
  <c r="K2518" i="2"/>
  <c r="K2519" i="2"/>
  <c r="K2520" i="2"/>
  <c r="K2521" i="2"/>
  <c r="K2522" i="2"/>
  <c r="K2523" i="2"/>
  <c r="K2524" i="2"/>
  <c r="K2525" i="2"/>
  <c r="K2526" i="2"/>
  <c r="K2527" i="2"/>
  <c r="K2528" i="2"/>
  <c r="F2529" i="2"/>
  <c r="G2529" i="2"/>
  <c r="H2529" i="2"/>
  <c r="I2529" i="2"/>
  <c r="J2529" i="2"/>
  <c r="K2531" i="2"/>
  <c r="K2546" i="2" s="1"/>
  <c r="K2532" i="2"/>
  <c r="K2533" i="2"/>
  <c r="K2534" i="2"/>
  <c r="K2535" i="2"/>
  <c r="K2536" i="2"/>
  <c r="K2537" i="2"/>
  <c r="K2538" i="2"/>
  <c r="K2539" i="2"/>
  <c r="K2540" i="2"/>
  <c r="K2541" i="2"/>
  <c r="K2542" i="2"/>
  <c r="K2543" i="2"/>
  <c r="K2544" i="2"/>
  <c r="K2545" i="2"/>
  <c r="F2546" i="2"/>
  <c r="G2546" i="2"/>
  <c r="H2546" i="2"/>
  <c r="I2546" i="2"/>
  <c r="J2546" i="2"/>
  <c r="K2548" i="2"/>
  <c r="K2549" i="2"/>
  <c r="K2550" i="2"/>
  <c r="K2551" i="2"/>
  <c r="K2696" i="2" s="1"/>
  <c r="K2552" i="2"/>
  <c r="K2553" i="2"/>
  <c r="K2554" i="2"/>
  <c r="K2555" i="2"/>
  <c r="K2556" i="2"/>
  <c r="K2557" i="2"/>
  <c r="K2558" i="2"/>
  <c r="K2559" i="2"/>
  <c r="K2560" i="2"/>
  <c r="K2561" i="2"/>
  <c r="K2562" i="2"/>
  <c r="K2563" i="2"/>
  <c r="K2564" i="2"/>
  <c r="K2565" i="2"/>
  <c r="K2566" i="2"/>
  <c r="K2567" i="2"/>
  <c r="K2568" i="2"/>
  <c r="K2569" i="2"/>
  <c r="K2570" i="2"/>
  <c r="K2571" i="2"/>
  <c r="K2572" i="2"/>
  <c r="K2573" i="2"/>
  <c r="K2574" i="2"/>
  <c r="K2575" i="2"/>
  <c r="K2576" i="2"/>
  <c r="K2577" i="2"/>
  <c r="K2578" i="2"/>
  <c r="K2579" i="2"/>
  <c r="K2580" i="2"/>
  <c r="K2581" i="2"/>
  <c r="K2582" i="2"/>
  <c r="K2583" i="2"/>
  <c r="K2584" i="2"/>
  <c r="K2585" i="2"/>
  <c r="K2586" i="2"/>
  <c r="K2587" i="2"/>
  <c r="K2588" i="2"/>
  <c r="K2589" i="2"/>
  <c r="K2590" i="2"/>
  <c r="K2591" i="2"/>
  <c r="K2592" i="2"/>
  <c r="K2593" i="2"/>
  <c r="K2594" i="2"/>
  <c r="K2595" i="2"/>
  <c r="K2596" i="2"/>
  <c r="K2597" i="2"/>
  <c r="K2598" i="2"/>
  <c r="K2599" i="2"/>
  <c r="K2600" i="2"/>
  <c r="K2601" i="2"/>
  <c r="K2602" i="2"/>
  <c r="K2603" i="2"/>
  <c r="K2604" i="2"/>
  <c r="K2605" i="2"/>
  <c r="K2606" i="2"/>
  <c r="K2607" i="2"/>
  <c r="K2608" i="2"/>
  <c r="K2609" i="2"/>
  <c r="K2610" i="2"/>
  <c r="K2611" i="2"/>
  <c r="K2612" i="2"/>
  <c r="K2613" i="2"/>
  <c r="K2614" i="2"/>
  <c r="K2615" i="2"/>
  <c r="K2616" i="2"/>
  <c r="K2617" i="2"/>
  <c r="K2618" i="2"/>
  <c r="K2619" i="2"/>
  <c r="K2620" i="2"/>
  <c r="K2621" i="2"/>
  <c r="K2622" i="2"/>
  <c r="K2623" i="2"/>
  <c r="K2624" i="2"/>
  <c r="K2625" i="2"/>
  <c r="K2626" i="2"/>
  <c r="K2627" i="2"/>
  <c r="K2628" i="2"/>
  <c r="K2629" i="2"/>
  <c r="K2630" i="2"/>
  <c r="K2631" i="2"/>
  <c r="K2632" i="2"/>
  <c r="K2633" i="2"/>
  <c r="K2634" i="2"/>
  <c r="K2635" i="2"/>
  <c r="K2636" i="2"/>
  <c r="K2637" i="2"/>
  <c r="K2638" i="2"/>
  <c r="K2639" i="2"/>
  <c r="K2640" i="2"/>
  <c r="K2641" i="2"/>
  <c r="K2642" i="2"/>
  <c r="K2643" i="2"/>
  <c r="K2644" i="2"/>
  <c r="K2645" i="2"/>
  <c r="K2646" i="2"/>
  <c r="K2647" i="2"/>
  <c r="K2648" i="2"/>
  <c r="K2649" i="2"/>
  <c r="K2650" i="2"/>
  <c r="K2651" i="2"/>
  <c r="K2652" i="2"/>
  <c r="K2653" i="2"/>
  <c r="K2654" i="2"/>
  <c r="K2655" i="2"/>
  <c r="K2656" i="2"/>
  <c r="K2657" i="2"/>
  <c r="K2658" i="2"/>
  <c r="K2659" i="2"/>
  <c r="K2660" i="2"/>
  <c r="K2661" i="2"/>
  <c r="K2662" i="2"/>
  <c r="K2663" i="2"/>
  <c r="K2664" i="2"/>
  <c r="K2665" i="2"/>
  <c r="K2666" i="2"/>
  <c r="K2667" i="2"/>
  <c r="K2668" i="2"/>
  <c r="K2669" i="2"/>
  <c r="K2670" i="2"/>
  <c r="K2671" i="2"/>
  <c r="K2672" i="2"/>
  <c r="K2673" i="2"/>
  <c r="K2674" i="2"/>
  <c r="K2675" i="2"/>
  <c r="K2676" i="2"/>
  <c r="K2677" i="2"/>
  <c r="K2678" i="2"/>
  <c r="K2679" i="2"/>
  <c r="K2680" i="2"/>
  <c r="K2681" i="2"/>
  <c r="K2682" i="2"/>
  <c r="K2683" i="2"/>
  <c r="K2684" i="2"/>
  <c r="K2685" i="2"/>
  <c r="K2686" i="2"/>
  <c r="K2687" i="2"/>
  <c r="K2688" i="2"/>
  <c r="K2689" i="2"/>
  <c r="K2690" i="2"/>
  <c r="K2691" i="2"/>
  <c r="K2692" i="2"/>
  <c r="K2693" i="2"/>
  <c r="K2694" i="2"/>
  <c r="K2695" i="2"/>
  <c r="F2696" i="2"/>
  <c r="G2696" i="2"/>
  <c r="H2696" i="2"/>
  <c r="I2696" i="2"/>
  <c r="J2696" i="2"/>
  <c r="K2698" i="2"/>
  <c r="K2699" i="2"/>
  <c r="K2783" i="2" s="1"/>
  <c r="K2700" i="2"/>
  <c r="K2701" i="2"/>
  <c r="K2702" i="2"/>
  <c r="K2703" i="2"/>
  <c r="K2704" i="2"/>
  <c r="K2705" i="2"/>
  <c r="K2706" i="2"/>
  <c r="K2707" i="2"/>
  <c r="K2708" i="2"/>
  <c r="K2709" i="2"/>
  <c r="K2710" i="2"/>
  <c r="K2711" i="2"/>
  <c r="K2712" i="2"/>
  <c r="K2713" i="2"/>
  <c r="K2714" i="2"/>
  <c r="K2715" i="2"/>
  <c r="K2716" i="2"/>
  <c r="K2717" i="2"/>
  <c r="K2718" i="2"/>
  <c r="K2719" i="2"/>
  <c r="K2720" i="2"/>
  <c r="K2721" i="2"/>
  <c r="K2722" i="2"/>
  <c r="K2723" i="2"/>
  <c r="K2724" i="2"/>
  <c r="K2725" i="2"/>
  <c r="K2726" i="2"/>
  <c r="K2727" i="2"/>
  <c r="K2728" i="2"/>
  <c r="K2729" i="2"/>
  <c r="K2730" i="2"/>
  <c r="K2731" i="2"/>
  <c r="K2732" i="2"/>
  <c r="K2733" i="2"/>
  <c r="K2734" i="2"/>
  <c r="K2735" i="2"/>
  <c r="K2736" i="2"/>
  <c r="K2737" i="2"/>
  <c r="K2738" i="2"/>
  <c r="K2739" i="2"/>
  <c r="K2740" i="2"/>
  <c r="K2741" i="2"/>
  <c r="K2742" i="2"/>
  <c r="K2743" i="2"/>
  <c r="K2744" i="2"/>
  <c r="K2745" i="2"/>
  <c r="K2746" i="2"/>
  <c r="K2747" i="2"/>
  <c r="K2748" i="2"/>
  <c r="K2749" i="2"/>
  <c r="K2750" i="2"/>
  <c r="K2751" i="2"/>
  <c r="K2752" i="2"/>
  <c r="K2753" i="2"/>
  <c r="K2754" i="2"/>
  <c r="K2755" i="2"/>
  <c r="K2756" i="2"/>
  <c r="K2757" i="2"/>
  <c r="K2758" i="2"/>
  <c r="K2759" i="2"/>
  <c r="K2760" i="2"/>
  <c r="K2761" i="2"/>
  <c r="K2762" i="2"/>
  <c r="K2763" i="2"/>
  <c r="K2764" i="2"/>
  <c r="K2765" i="2"/>
  <c r="K2766" i="2"/>
  <c r="K2767" i="2"/>
  <c r="K2768" i="2"/>
  <c r="K2769" i="2"/>
  <c r="K2770" i="2"/>
  <c r="K2771" i="2"/>
  <c r="K2772" i="2"/>
  <c r="K2773" i="2"/>
  <c r="K2774" i="2"/>
  <c r="K2775" i="2"/>
  <c r="K2776" i="2"/>
  <c r="K2777" i="2"/>
  <c r="K2778" i="2"/>
  <c r="K2779" i="2"/>
  <c r="K2780" i="2"/>
  <c r="K2781" i="2"/>
  <c r="K2782" i="2"/>
  <c r="F2783" i="2"/>
  <c r="G2783" i="2"/>
  <c r="H2783" i="2"/>
  <c r="I2783" i="2"/>
  <c r="J2783" i="2"/>
  <c r="K2785" i="2"/>
  <c r="K2786" i="2"/>
  <c r="K2787" i="2"/>
  <c r="K2799" i="2" s="1"/>
  <c r="K2788" i="2"/>
  <c r="K2789" i="2"/>
  <c r="K2790" i="2"/>
  <c r="K2791" i="2"/>
  <c r="K2792" i="2"/>
  <c r="K2793" i="2"/>
  <c r="K2794" i="2"/>
  <c r="K2795" i="2"/>
  <c r="K2796" i="2"/>
  <c r="K2797" i="2"/>
  <c r="K2798" i="2"/>
  <c r="F2799" i="2"/>
  <c r="G2799" i="2"/>
  <c r="H2799" i="2"/>
  <c r="I2799" i="2"/>
  <c r="J2799" i="2"/>
  <c r="K2801" i="2"/>
  <c r="K2802" i="2"/>
  <c r="K2803" i="2"/>
  <c r="K2887" i="2" s="1"/>
  <c r="K2804" i="2"/>
  <c r="K2805" i="2"/>
  <c r="K2806" i="2"/>
  <c r="K2807" i="2"/>
  <c r="K2808" i="2"/>
  <c r="K2809" i="2"/>
  <c r="K2810" i="2"/>
  <c r="K2811" i="2"/>
  <c r="K2812" i="2"/>
  <c r="K2813" i="2"/>
  <c r="K2814" i="2"/>
  <c r="K2815" i="2"/>
  <c r="K2816" i="2"/>
  <c r="K2817" i="2"/>
  <c r="K2818" i="2"/>
  <c r="K2819" i="2"/>
  <c r="K2820" i="2"/>
  <c r="K2821" i="2"/>
  <c r="K2822" i="2"/>
  <c r="K2823" i="2"/>
  <c r="K2824" i="2"/>
  <c r="K2825" i="2"/>
  <c r="K2826" i="2"/>
  <c r="K2827" i="2"/>
  <c r="K2828" i="2"/>
  <c r="K2829" i="2"/>
  <c r="K2830" i="2"/>
  <c r="K2831" i="2"/>
  <c r="K2832" i="2"/>
  <c r="K2833" i="2"/>
  <c r="K2834" i="2"/>
  <c r="K2835" i="2"/>
  <c r="K2836" i="2"/>
  <c r="K2837" i="2"/>
  <c r="K2838" i="2"/>
  <c r="K2839" i="2"/>
  <c r="K2840" i="2"/>
  <c r="K2841" i="2"/>
  <c r="K2842" i="2"/>
  <c r="K2843" i="2"/>
  <c r="K2844" i="2"/>
  <c r="K2845" i="2"/>
  <c r="K2846" i="2"/>
  <c r="K2847" i="2"/>
  <c r="K2848" i="2"/>
  <c r="K2849" i="2"/>
  <c r="K2850" i="2"/>
  <c r="K2851" i="2"/>
  <c r="K2852" i="2"/>
  <c r="K2853" i="2"/>
  <c r="K2854" i="2"/>
  <c r="K2855" i="2"/>
  <c r="K2856" i="2"/>
  <c r="K2857" i="2"/>
  <c r="K2858" i="2"/>
  <c r="K2859" i="2"/>
  <c r="K2860" i="2"/>
  <c r="K2861" i="2"/>
  <c r="K2862" i="2"/>
  <c r="K2863" i="2"/>
  <c r="K2864" i="2"/>
  <c r="K2865" i="2"/>
  <c r="K2866" i="2"/>
  <c r="K2867" i="2"/>
  <c r="K2868" i="2"/>
  <c r="K2869" i="2"/>
  <c r="K2870" i="2"/>
  <c r="K2871" i="2"/>
  <c r="K2872" i="2"/>
  <c r="K2873" i="2"/>
  <c r="K2874" i="2"/>
  <c r="K2875" i="2"/>
  <c r="K2876" i="2"/>
  <c r="K2877" i="2"/>
  <c r="K2878" i="2"/>
  <c r="K2879" i="2"/>
  <c r="K2880" i="2"/>
  <c r="K2881" i="2"/>
  <c r="K2882" i="2"/>
  <c r="K2883" i="2"/>
  <c r="K2884" i="2"/>
  <c r="K2885" i="2"/>
  <c r="K2886" i="2"/>
  <c r="F2887" i="2"/>
  <c r="G2887" i="2"/>
  <c r="H2887" i="2"/>
  <c r="I2887" i="2"/>
  <c r="J2887" i="2"/>
  <c r="K2889" i="2"/>
  <c r="K2890" i="2"/>
  <c r="K2891" i="2"/>
  <c r="K2892" i="2"/>
  <c r="K2893" i="2"/>
  <c r="K2894" i="2"/>
  <c r="K2895" i="2"/>
  <c r="K2939" i="2" s="1"/>
  <c r="K2896" i="2"/>
  <c r="K2897" i="2"/>
  <c r="K2898" i="2"/>
  <c r="K2899" i="2"/>
  <c r="K2900" i="2"/>
  <c r="K2901" i="2"/>
  <c r="K2902" i="2"/>
  <c r="K2903" i="2"/>
  <c r="K2904" i="2"/>
  <c r="K2905" i="2"/>
  <c r="K2906" i="2"/>
  <c r="K2907" i="2"/>
  <c r="K2908" i="2"/>
  <c r="K2909" i="2"/>
  <c r="K2910" i="2"/>
  <c r="K2911" i="2"/>
  <c r="K2912" i="2"/>
  <c r="K2913" i="2"/>
  <c r="K2914" i="2"/>
  <c r="K2915" i="2"/>
  <c r="K2916" i="2"/>
  <c r="K2917" i="2"/>
  <c r="K2918" i="2"/>
  <c r="K2919" i="2"/>
  <c r="K2920" i="2"/>
  <c r="K2921" i="2"/>
  <c r="K2922" i="2"/>
  <c r="K2923" i="2"/>
  <c r="K2924" i="2"/>
  <c r="K2925" i="2"/>
  <c r="K2926" i="2"/>
  <c r="K2927" i="2"/>
  <c r="K2928" i="2"/>
  <c r="K2929" i="2"/>
  <c r="K2930" i="2"/>
  <c r="K2931" i="2"/>
  <c r="K2932" i="2"/>
  <c r="K2933" i="2"/>
  <c r="K2934" i="2"/>
  <c r="K2935" i="2"/>
  <c r="K2936" i="2"/>
  <c r="K2937" i="2"/>
  <c r="K2938" i="2"/>
  <c r="F2939" i="2"/>
  <c r="G2939" i="2"/>
  <c r="H2939" i="2"/>
  <c r="I2939" i="2"/>
  <c r="J2939" i="2"/>
  <c r="K2941" i="2"/>
  <c r="K2942" i="2"/>
  <c r="K2943" i="2"/>
  <c r="K2944" i="2"/>
  <c r="K2945" i="2"/>
  <c r="K2946" i="2"/>
  <c r="K2947" i="2"/>
  <c r="K2979" i="2" s="1"/>
  <c r="K2948" i="2"/>
  <c r="K2949" i="2"/>
  <c r="K2950" i="2"/>
  <c r="K2951" i="2"/>
  <c r="K2952" i="2"/>
  <c r="K2953" i="2"/>
  <c r="K2954" i="2"/>
  <c r="K2955" i="2"/>
  <c r="K2956" i="2"/>
  <c r="K2957" i="2"/>
  <c r="K2958" i="2"/>
  <c r="K2959" i="2"/>
  <c r="K2960" i="2"/>
  <c r="K2961" i="2"/>
  <c r="K2962" i="2"/>
  <c r="K2963" i="2"/>
  <c r="K2964" i="2"/>
  <c r="K2965" i="2"/>
  <c r="K2966" i="2"/>
  <c r="K2967" i="2"/>
  <c r="K2968" i="2"/>
  <c r="K2969" i="2"/>
  <c r="K2970" i="2"/>
  <c r="K2971" i="2"/>
  <c r="K2972" i="2"/>
  <c r="K2973" i="2"/>
  <c r="K2974" i="2"/>
  <c r="K2975" i="2"/>
  <c r="K2976" i="2"/>
  <c r="K2977" i="2"/>
  <c r="K2978" i="2"/>
  <c r="F2979" i="2"/>
  <c r="G2979" i="2"/>
  <c r="H2979" i="2"/>
  <c r="I2979" i="2"/>
  <c r="J2979" i="2"/>
  <c r="K2981" i="2"/>
  <c r="K2982" i="2"/>
  <c r="K2983" i="2"/>
  <c r="K2998" i="2" s="1"/>
  <c r="K2984" i="2"/>
  <c r="K2985" i="2"/>
  <c r="K2986" i="2"/>
  <c r="K2987" i="2"/>
  <c r="K2988" i="2"/>
  <c r="K2989" i="2"/>
  <c r="K2990" i="2"/>
  <c r="K2991" i="2"/>
  <c r="K2992" i="2"/>
  <c r="K2993" i="2"/>
  <c r="K2994" i="2"/>
  <c r="K2995" i="2"/>
  <c r="K2996" i="2"/>
  <c r="K2997" i="2"/>
  <c r="F2998" i="2"/>
  <c r="G2998" i="2"/>
  <c r="H2998" i="2"/>
  <c r="I2998" i="2"/>
  <c r="J2998" i="2"/>
  <c r="K3000" i="2"/>
  <c r="K3001" i="2"/>
  <c r="K3002" i="2"/>
  <c r="K3003" i="2"/>
  <c r="K3076" i="2" s="1"/>
  <c r="K3004" i="2"/>
  <c r="K3005" i="2"/>
  <c r="K3006" i="2"/>
  <c r="K3007" i="2"/>
  <c r="K3008" i="2"/>
  <c r="K3009" i="2"/>
  <c r="K3010" i="2"/>
  <c r="K3011" i="2"/>
  <c r="K3012" i="2"/>
  <c r="K3013" i="2"/>
  <c r="K3014" i="2"/>
  <c r="K3015" i="2"/>
  <c r="K3016" i="2"/>
  <c r="K3017" i="2"/>
  <c r="K3018" i="2"/>
  <c r="K3019" i="2"/>
  <c r="K3020" i="2"/>
  <c r="K3021" i="2"/>
  <c r="K3022" i="2"/>
  <c r="K3023" i="2"/>
  <c r="K3024" i="2"/>
  <c r="K3025" i="2"/>
  <c r="K3026" i="2"/>
  <c r="K3027" i="2"/>
  <c r="K3028" i="2"/>
  <c r="K3029" i="2"/>
  <c r="K3030" i="2"/>
  <c r="K3031" i="2"/>
  <c r="K3032" i="2"/>
  <c r="K3033" i="2"/>
  <c r="K3034" i="2"/>
  <c r="K3035" i="2"/>
  <c r="K3036" i="2"/>
  <c r="K3037" i="2"/>
  <c r="K3038" i="2"/>
  <c r="K3039" i="2"/>
  <c r="K3040" i="2"/>
  <c r="K3041" i="2"/>
  <c r="K3042" i="2"/>
  <c r="K3043" i="2"/>
  <c r="K3044" i="2"/>
  <c r="K3045" i="2"/>
  <c r="K3046" i="2"/>
  <c r="K3047" i="2"/>
  <c r="K3048" i="2"/>
  <c r="K3049" i="2"/>
  <c r="K3050" i="2"/>
  <c r="K3051" i="2"/>
  <c r="K3052" i="2"/>
  <c r="K3053" i="2"/>
  <c r="K3054" i="2"/>
  <c r="K3055" i="2"/>
  <c r="K3056" i="2"/>
  <c r="K3057" i="2"/>
  <c r="K3058" i="2"/>
  <c r="K3059" i="2"/>
  <c r="K3060" i="2"/>
  <c r="K3061" i="2"/>
  <c r="K3062" i="2"/>
  <c r="K3063" i="2"/>
  <c r="K3064" i="2"/>
  <c r="K3065" i="2"/>
  <c r="K3066" i="2"/>
  <c r="K3067" i="2"/>
  <c r="K3068" i="2"/>
  <c r="K3069" i="2"/>
  <c r="K3070" i="2"/>
  <c r="K3071" i="2"/>
  <c r="K3072" i="2"/>
  <c r="K3073" i="2"/>
  <c r="K3074" i="2"/>
  <c r="K3075" i="2"/>
  <c r="F3076" i="2"/>
  <c r="G3076" i="2"/>
  <c r="H3076" i="2"/>
  <c r="I3076" i="2"/>
  <c r="J3076" i="2"/>
  <c r="K3078" i="2"/>
  <c r="K3079" i="2"/>
  <c r="K3132" i="2" s="1"/>
  <c r="K3080" i="2"/>
  <c r="K3081" i="2"/>
  <c r="K3082" i="2"/>
  <c r="K3083" i="2"/>
  <c r="K3084" i="2"/>
  <c r="K3085" i="2"/>
  <c r="K3086" i="2"/>
  <c r="K3087" i="2"/>
  <c r="K3088" i="2"/>
  <c r="K3089" i="2"/>
  <c r="K3090" i="2"/>
  <c r="K3091" i="2"/>
  <c r="K3092" i="2"/>
  <c r="K3093" i="2"/>
  <c r="K3094" i="2"/>
  <c r="K3095" i="2"/>
  <c r="K3096" i="2"/>
  <c r="K3097" i="2"/>
  <c r="K3098" i="2"/>
  <c r="K3099" i="2"/>
  <c r="K3100" i="2"/>
  <c r="K3101" i="2"/>
  <c r="K3102" i="2"/>
  <c r="K3103" i="2"/>
  <c r="K3104" i="2"/>
  <c r="K3105" i="2"/>
  <c r="K3106" i="2"/>
  <c r="K3107" i="2"/>
  <c r="K3108" i="2"/>
  <c r="K3109" i="2"/>
  <c r="K3110" i="2"/>
  <c r="K3111" i="2"/>
  <c r="K3112" i="2"/>
  <c r="K3113" i="2"/>
  <c r="K3114" i="2"/>
  <c r="K3115" i="2"/>
  <c r="K3116" i="2"/>
  <c r="K3117" i="2"/>
  <c r="K3118" i="2"/>
  <c r="K3119" i="2"/>
  <c r="K3120" i="2"/>
  <c r="K3121" i="2"/>
  <c r="K3122" i="2"/>
  <c r="K3123" i="2"/>
  <c r="K3124" i="2"/>
  <c r="K3125" i="2"/>
  <c r="K3126" i="2"/>
  <c r="K3127" i="2"/>
  <c r="K3128" i="2"/>
  <c r="K3129" i="2"/>
  <c r="K3130" i="2"/>
  <c r="K3131" i="2"/>
  <c r="F3132" i="2"/>
  <c r="G3132" i="2"/>
  <c r="H3132" i="2"/>
  <c r="I3132" i="2"/>
  <c r="J3132" i="2"/>
  <c r="K3134" i="2"/>
  <c r="K3135" i="2"/>
  <c r="K3136" i="2"/>
  <c r="K3137" i="2"/>
  <c r="K3138" i="2"/>
  <c r="K3139" i="2"/>
  <c r="K3140" i="2"/>
  <c r="K3141" i="2"/>
  <c r="K3142" i="2"/>
  <c r="K3143" i="2"/>
  <c r="K3144" i="2"/>
  <c r="K3145" i="2"/>
  <c r="K3146" i="2"/>
  <c r="K3147" i="2"/>
  <c r="K3148" i="2"/>
  <c r="K3149" i="2"/>
  <c r="K3150" i="2"/>
  <c r="K3151" i="2"/>
  <c r="K3152" i="2"/>
  <c r="K3153" i="2"/>
  <c r="K3154" i="2"/>
  <c r="K3155" i="2"/>
  <c r="K3156" i="2"/>
  <c r="K3157" i="2"/>
  <c r="K3158" i="2"/>
  <c r="K3159" i="2"/>
  <c r="K3160" i="2"/>
  <c r="K3161" i="2"/>
  <c r="K3162" i="2"/>
  <c r="K3163" i="2"/>
  <c r="K3164" i="2"/>
  <c r="K3165" i="2"/>
  <c r="K3166" i="2"/>
  <c r="K3167" i="2"/>
  <c r="K3168" i="2"/>
  <c r="K3169" i="2"/>
  <c r="K3170" i="2"/>
  <c r="K3171" i="2"/>
  <c r="K3172" i="2"/>
  <c r="K3173" i="2"/>
  <c r="K3174" i="2"/>
  <c r="K3175" i="2"/>
  <c r="K3176" i="2"/>
  <c r="K3177" i="2"/>
  <c r="K3178" i="2"/>
  <c r="K3179" i="2"/>
  <c r="K3180" i="2"/>
  <c r="K3181" i="2"/>
  <c r="F3182" i="2"/>
  <c r="G3182" i="2"/>
  <c r="H3182" i="2"/>
  <c r="I3182" i="2"/>
  <c r="J3182" i="2"/>
  <c r="K3182" i="2"/>
  <c r="K3184" i="2"/>
  <c r="K3185" i="2"/>
  <c r="K3186" i="2"/>
  <c r="K3187" i="2"/>
  <c r="K3188" i="2"/>
  <c r="K3189" i="2"/>
  <c r="K3190" i="2"/>
  <c r="K3191" i="2"/>
  <c r="K3291" i="2" s="1"/>
  <c r="K3192" i="2"/>
  <c r="K3193" i="2"/>
  <c r="K3194" i="2"/>
  <c r="K3195" i="2"/>
  <c r="K3196" i="2"/>
  <c r="K3197" i="2"/>
  <c r="K3198" i="2"/>
  <c r="K3199" i="2"/>
  <c r="K3200" i="2"/>
  <c r="K3201" i="2"/>
  <c r="K3202" i="2"/>
  <c r="K3203" i="2"/>
  <c r="K3204" i="2"/>
  <c r="K3205" i="2"/>
  <c r="K3206" i="2"/>
  <c r="K3207" i="2"/>
  <c r="K3208" i="2"/>
  <c r="K3209" i="2"/>
  <c r="K3210" i="2"/>
  <c r="K3211" i="2"/>
  <c r="K3212" i="2"/>
  <c r="K3213" i="2"/>
  <c r="K3214" i="2"/>
  <c r="K3215" i="2"/>
  <c r="K3216" i="2"/>
  <c r="K3217" i="2"/>
  <c r="K3218" i="2"/>
  <c r="K3219" i="2"/>
  <c r="K3220" i="2"/>
  <c r="K3221" i="2"/>
  <c r="K3222" i="2"/>
  <c r="K3223" i="2"/>
  <c r="K3224" i="2"/>
  <c r="K3225" i="2"/>
  <c r="K3226" i="2"/>
  <c r="K3227" i="2"/>
  <c r="K3228" i="2"/>
  <c r="K3229" i="2"/>
  <c r="K3230" i="2"/>
  <c r="K3231" i="2"/>
  <c r="K3232" i="2"/>
  <c r="K3233" i="2"/>
  <c r="K3234" i="2"/>
  <c r="K3235" i="2"/>
  <c r="K3236" i="2"/>
  <c r="K3237" i="2"/>
  <c r="K3238" i="2"/>
  <c r="K3239" i="2"/>
  <c r="K3240" i="2"/>
  <c r="K3241" i="2"/>
  <c r="K3242" i="2"/>
  <c r="K3243" i="2"/>
  <c r="K3244" i="2"/>
  <c r="K3245" i="2"/>
  <c r="K3246" i="2"/>
  <c r="K3247" i="2"/>
  <c r="K3248" i="2"/>
  <c r="K3249" i="2"/>
  <c r="K3250" i="2"/>
  <c r="K3251" i="2"/>
  <c r="K3252" i="2"/>
  <c r="K3253" i="2"/>
  <c r="K3254" i="2"/>
  <c r="K3255" i="2"/>
  <c r="K3256" i="2"/>
  <c r="K3257" i="2"/>
  <c r="K3258" i="2"/>
  <c r="K3259" i="2"/>
  <c r="K3260" i="2"/>
  <c r="K3261" i="2"/>
  <c r="K3262" i="2"/>
  <c r="K3263" i="2"/>
  <c r="K3264" i="2"/>
  <c r="K3265" i="2"/>
  <c r="K3266" i="2"/>
  <c r="K3267" i="2"/>
  <c r="K3268" i="2"/>
  <c r="K3269" i="2"/>
  <c r="K3270" i="2"/>
  <c r="K3271" i="2"/>
  <c r="K3272" i="2"/>
  <c r="K3273" i="2"/>
  <c r="K3274" i="2"/>
  <c r="K3275" i="2"/>
  <c r="K3276" i="2"/>
  <c r="K3277" i="2"/>
  <c r="K3278" i="2"/>
  <c r="K3279" i="2"/>
  <c r="K3280" i="2"/>
  <c r="K3281" i="2"/>
  <c r="K3282" i="2"/>
  <c r="K3283" i="2"/>
  <c r="K3284" i="2"/>
  <c r="K3285" i="2"/>
  <c r="K3286" i="2"/>
  <c r="K3287" i="2"/>
  <c r="K3288" i="2"/>
  <c r="K3289" i="2"/>
  <c r="K3290" i="2"/>
  <c r="F3291" i="2"/>
  <c r="G3291" i="2"/>
  <c r="H3291" i="2"/>
  <c r="I3291" i="2"/>
  <c r="J3291" i="2"/>
  <c r="K3293" i="2"/>
  <c r="K3294" i="2"/>
  <c r="K3295" i="2"/>
  <c r="K3296" i="2"/>
  <c r="K3297" i="2"/>
  <c r="K3298" i="2"/>
  <c r="K3299" i="2"/>
  <c r="K3300" i="2"/>
  <c r="K3301" i="2"/>
  <c r="F3302" i="2"/>
  <c r="G3302" i="2"/>
  <c r="H3302" i="2"/>
  <c r="I3302" i="2"/>
  <c r="J3302" i="2"/>
  <c r="K3302" i="2"/>
  <c r="K3304" i="2"/>
  <c r="K3305" i="2"/>
  <c r="K3306" i="2"/>
  <c r="K3307" i="2"/>
  <c r="K3308" i="2"/>
  <c r="K3309" i="2"/>
  <c r="K3310" i="2"/>
  <c r="K3311" i="2"/>
  <c r="K3337" i="2" s="1"/>
  <c r="K3312" i="2"/>
  <c r="K3313" i="2"/>
  <c r="K3314" i="2"/>
  <c r="K3315" i="2"/>
  <c r="K3316" i="2"/>
  <c r="K3317" i="2"/>
  <c r="K3318" i="2"/>
  <c r="K3319" i="2"/>
  <c r="K3320" i="2"/>
  <c r="K3321" i="2"/>
  <c r="K3322" i="2"/>
  <c r="K3323" i="2"/>
  <c r="K3324" i="2"/>
  <c r="K3325" i="2"/>
  <c r="K3326" i="2"/>
  <c r="K3327" i="2"/>
  <c r="K3328" i="2"/>
  <c r="K3329" i="2"/>
  <c r="K3330" i="2"/>
  <c r="K3331" i="2"/>
  <c r="K3332" i="2"/>
  <c r="K3333" i="2"/>
  <c r="K3334" i="2"/>
  <c r="K3335" i="2"/>
  <c r="K3336" i="2"/>
  <c r="F3337" i="2"/>
  <c r="G3337" i="2"/>
  <c r="H3337" i="2"/>
  <c r="I3337" i="2"/>
  <c r="J3337" i="2"/>
  <c r="K3339" i="2"/>
  <c r="K3340" i="2"/>
  <c r="K3341" i="2"/>
  <c r="K3342" i="2"/>
  <c r="K3343" i="2"/>
  <c r="K3344" i="2"/>
  <c r="K3345" i="2"/>
  <c r="K3346" i="2"/>
  <c r="K3347" i="2"/>
  <c r="K3348" i="2"/>
  <c r="K3349" i="2"/>
  <c r="K3350" i="2"/>
  <c r="K3351" i="2"/>
  <c r="K3352" i="2"/>
  <c r="K3353" i="2"/>
  <c r="K3354" i="2"/>
  <c r="K3355" i="2"/>
  <c r="K3356" i="2"/>
  <c r="K3357" i="2"/>
  <c r="K3358" i="2"/>
  <c r="K3359" i="2"/>
  <c r="K3360" i="2"/>
  <c r="K3361" i="2"/>
  <c r="K3362" i="2"/>
  <c r="K3363" i="2"/>
  <c r="K3364" i="2"/>
  <c r="K3365" i="2"/>
  <c r="K3366" i="2"/>
  <c r="F3367" i="2"/>
  <c r="G3367" i="2"/>
  <c r="H3367" i="2"/>
  <c r="I3367" i="2"/>
  <c r="J3367" i="2"/>
  <c r="K3369" i="2"/>
  <c r="K3370" i="2"/>
  <c r="K3371" i="2"/>
  <c r="K3372" i="2"/>
  <c r="K3373" i="2"/>
  <c r="K3374" i="2"/>
  <c r="K3375" i="2"/>
  <c r="K3376" i="2"/>
  <c r="K3406" i="2" s="1"/>
  <c r="K3377" i="2"/>
  <c r="K3378" i="2"/>
  <c r="K3379" i="2"/>
  <c r="K3380" i="2"/>
  <c r="K3381" i="2"/>
  <c r="K3382" i="2"/>
  <c r="K3383" i="2"/>
  <c r="K3384" i="2"/>
  <c r="K3385" i="2"/>
  <c r="K3386" i="2"/>
  <c r="K3387" i="2"/>
  <c r="K3388" i="2"/>
  <c r="K3389" i="2"/>
  <c r="K3390" i="2"/>
  <c r="K3391" i="2"/>
  <c r="K3392" i="2"/>
  <c r="K3393" i="2"/>
  <c r="K3394" i="2"/>
  <c r="K3395" i="2"/>
  <c r="K3396" i="2"/>
  <c r="K3397" i="2"/>
  <c r="K3398" i="2"/>
  <c r="K3399" i="2"/>
  <c r="K3400" i="2"/>
  <c r="K3401" i="2"/>
  <c r="K3402" i="2"/>
  <c r="K3403" i="2"/>
  <c r="K3404" i="2"/>
  <c r="K3405" i="2"/>
  <c r="F3406" i="2"/>
  <c r="G3406" i="2"/>
  <c r="H3406" i="2"/>
  <c r="I3406" i="2"/>
  <c r="J3406" i="2"/>
  <c r="K3408" i="2"/>
  <c r="K3409" i="2"/>
  <c r="K3410" i="2"/>
  <c r="K3411" i="2"/>
  <c r="K3412" i="2"/>
  <c r="K3476" i="2" s="1"/>
  <c r="K3413" i="2"/>
  <c r="K3414" i="2"/>
  <c r="K3415" i="2"/>
  <c r="K3416" i="2"/>
  <c r="K3417" i="2"/>
  <c r="K3418" i="2"/>
  <c r="K3419" i="2"/>
  <c r="K3420" i="2"/>
  <c r="K3421" i="2"/>
  <c r="K3422" i="2"/>
  <c r="K3423" i="2"/>
  <c r="K3424" i="2"/>
  <c r="K3425" i="2"/>
  <c r="K3426" i="2"/>
  <c r="K3427" i="2"/>
  <c r="K3428" i="2"/>
  <c r="K3429" i="2"/>
  <c r="K3430" i="2"/>
  <c r="K3431" i="2"/>
  <c r="K3432" i="2"/>
  <c r="K3433" i="2"/>
  <c r="K3434" i="2"/>
  <c r="K3435" i="2"/>
  <c r="K3436" i="2"/>
  <c r="K3437" i="2"/>
  <c r="K3438" i="2"/>
  <c r="K3439" i="2"/>
  <c r="K3440" i="2"/>
  <c r="K3441" i="2"/>
  <c r="K3442" i="2"/>
  <c r="K3443" i="2"/>
  <c r="K3444" i="2"/>
  <c r="K3445" i="2"/>
  <c r="K3446" i="2"/>
  <c r="K3447" i="2"/>
  <c r="K3448" i="2"/>
  <c r="K3449" i="2"/>
  <c r="K3450" i="2"/>
  <c r="K3451" i="2"/>
  <c r="K3452" i="2"/>
  <c r="K3453" i="2"/>
  <c r="K3454" i="2"/>
  <c r="K3455" i="2"/>
  <c r="K3456" i="2"/>
  <c r="K3457" i="2"/>
  <c r="K3458" i="2"/>
  <c r="K3459" i="2"/>
  <c r="K3460" i="2"/>
  <c r="K3461" i="2"/>
  <c r="K3462" i="2"/>
  <c r="K3463" i="2"/>
  <c r="K3464" i="2"/>
  <c r="K3465" i="2"/>
  <c r="K3466" i="2"/>
  <c r="K3467" i="2"/>
  <c r="K3468" i="2"/>
  <c r="K3469" i="2"/>
  <c r="K3470" i="2"/>
  <c r="K3471" i="2"/>
  <c r="K3472" i="2"/>
  <c r="K3473" i="2"/>
  <c r="K3474" i="2"/>
  <c r="K3475" i="2"/>
  <c r="F3476" i="2"/>
  <c r="G3476" i="2"/>
  <c r="H3476" i="2"/>
  <c r="I3476" i="2"/>
  <c r="J3476" i="2"/>
  <c r="K3478" i="2"/>
  <c r="F3479" i="2"/>
  <c r="G3479" i="2"/>
  <c r="H3479" i="2"/>
  <c r="I3479" i="2"/>
  <c r="J3479" i="2"/>
  <c r="K3479" i="2"/>
  <c r="K3481" i="2"/>
  <c r="K3482" i="2"/>
  <c r="K3483" i="2"/>
  <c r="K3484" i="2"/>
  <c r="K3550" i="2" s="1"/>
  <c r="K3485" i="2"/>
  <c r="K3486" i="2"/>
  <c r="K3487" i="2"/>
  <c r="K3488" i="2"/>
  <c r="K3489" i="2"/>
  <c r="K3490" i="2"/>
  <c r="K3491" i="2"/>
  <c r="K3492" i="2"/>
  <c r="K3493" i="2"/>
  <c r="K3494" i="2"/>
  <c r="K3495" i="2"/>
  <c r="K3496" i="2"/>
  <c r="K3497" i="2"/>
  <c r="K3498" i="2"/>
  <c r="K3499" i="2"/>
  <c r="K3500" i="2"/>
  <c r="K3501" i="2"/>
  <c r="K3502" i="2"/>
  <c r="K3503" i="2"/>
  <c r="K3504" i="2"/>
  <c r="K3505" i="2"/>
  <c r="K3506" i="2"/>
  <c r="K3507" i="2"/>
  <c r="K3508" i="2"/>
  <c r="K3509" i="2"/>
  <c r="K3510" i="2"/>
  <c r="K3511" i="2"/>
  <c r="K3512" i="2"/>
  <c r="K3513" i="2"/>
  <c r="K3514" i="2"/>
  <c r="K3515" i="2"/>
  <c r="K3516" i="2"/>
  <c r="K3517" i="2"/>
  <c r="K3518" i="2"/>
  <c r="K3519" i="2"/>
  <c r="K3520" i="2"/>
  <c r="K3521" i="2"/>
  <c r="K3522" i="2"/>
  <c r="K3523" i="2"/>
  <c r="K3524" i="2"/>
  <c r="K3525" i="2"/>
  <c r="K3526" i="2"/>
  <c r="K3527" i="2"/>
  <c r="K3528" i="2"/>
  <c r="K3529" i="2"/>
  <c r="K3530" i="2"/>
  <c r="K3531" i="2"/>
  <c r="K3532" i="2"/>
  <c r="K3533" i="2"/>
  <c r="K3534" i="2"/>
  <c r="K3535" i="2"/>
  <c r="K3536" i="2"/>
  <c r="K3537" i="2"/>
  <c r="K3538" i="2"/>
  <c r="K3539" i="2"/>
  <c r="K3540" i="2"/>
  <c r="K3541" i="2"/>
  <c r="K3542" i="2"/>
  <c r="K3543" i="2"/>
  <c r="K3544" i="2"/>
  <c r="K3545" i="2"/>
  <c r="K3546" i="2"/>
  <c r="K3547" i="2"/>
  <c r="K3548" i="2"/>
  <c r="K3549" i="2"/>
  <c r="F3550" i="2"/>
  <c r="G3550" i="2"/>
  <c r="H3550" i="2"/>
  <c r="I3550" i="2"/>
  <c r="J3550" i="2"/>
  <c r="K3552" i="2"/>
  <c r="K3688" i="2" s="1"/>
  <c r="K3553" i="2"/>
  <c r="K3554" i="2"/>
  <c r="K3555" i="2"/>
  <c r="K3556" i="2"/>
  <c r="K3557" i="2"/>
  <c r="K3558" i="2"/>
  <c r="K3559" i="2"/>
  <c r="K3560" i="2"/>
  <c r="K3561" i="2"/>
  <c r="K3562" i="2"/>
  <c r="K3563" i="2"/>
  <c r="K3564" i="2"/>
  <c r="K3565" i="2"/>
  <c r="K3566" i="2"/>
  <c r="K3567" i="2"/>
  <c r="K3568" i="2"/>
  <c r="K3569" i="2"/>
  <c r="K3570" i="2"/>
  <c r="K3571" i="2"/>
  <c r="K3572" i="2"/>
  <c r="K3573" i="2"/>
  <c r="K3574" i="2"/>
  <c r="K3575" i="2"/>
  <c r="K3576" i="2"/>
  <c r="K3577" i="2"/>
  <c r="K3578" i="2"/>
  <c r="K3579" i="2"/>
  <c r="K3580" i="2"/>
  <c r="K3581" i="2"/>
  <c r="K3582" i="2"/>
  <c r="K3583" i="2"/>
  <c r="K3584" i="2"/>
  <c r="K3585" i="2"/>
  <c r="K3586" i="2"/>
  <c r="K3587" i="2"/>
  <c r="K3588" i="2"/>
  <c r="K3589" i="2"/>
  <c r="K3590" i="2"/>
  <c r="K3591" i="2"/>
  <c r="K3592" i="2"/>
  <c r="K3593" i="2"/>
  <c r="K3594" i="2"/>
  <c r="K3595" i="2"/>
  <c r="K3596" i="2"/>
  <c r="K3597" i="2"/>
  <c r="K3598" i="2"/>
  <c r="K3599" i="2"/>
  <c r="K3600" i="2"/>
  <c r="K3601" i="2"/>
  <c r="K3602" i="2"/>
  <c r="K3603" i="2"/>
  <c r="K3604" i="2"/>
  <c r="K3605" i="2"/>
  <c r="K3606" i="2"/>
  <c r="K3607" i="2"/>
  <c r="K3608" i="2"/>
  <c r="K3609" i="2"/>
  <c r="K3610" i="2"/>
  <c r="K3611" i="2"/>
  <c r="K3612" i="2"/>
  <c r="K3613" i="2"/>
  <c r="K3614" i="2"/>
  <c r="K3615" i="2"/>
  <c r="K3616" i="2"/>
  <c r="K3617" i="2"/>
  <c r="K3618" i="2"/>
  <c r="K3619" i="2"/>
  <c r="K3620" i="2"/>
  <c r="K3621" i="2"/>
  <c r="K3622" i="2"/>
  <c r="K3623" i="2"/>
  <c r="K3624" i="2"/>
  <c r="K3625" i="2"/>
  <c r="K3626" i="2"/>
  <c r="K3627" i="2"/>
  <c r="K3628" i="2"/>
  <c r="K3629" i="2"/>
  <c r="K3630" i="2"/>
  <c r="K3631" i="2"/>
  <c r="K3632" i="2"/>
  <c r="K3633" i="2"/>
  <c r="K3634" i="2"/>
  <c r="K3635" i="2"/>
  <c r="K3636" i="2"/>
  <c r="K3637" i="2"/>
  <c r="K3638" i="2"/>
  <c r="K3639" i="2"/>
  <c r="K3640" i="2"/>
  <c r="K3641" i="2"/>
  <c r="K3642" i="2"/>
  <c r="K3643" i="2"/>
  <c r="K3644" i="2"/>
  <c r="K3645" i="2"/>
  <c r="K3646" i="2"/>
  <c r="K3647" i="2"/>
  <c r="K3648" i="2"/>
  <c r="K3649" i="2"/>
  <c r="K3650" i="2"/>
  <c r="K3651" i="2"/>
  <c r="K3652" i="2"/>
  <c r="K3653" i="2"/>
  <c r="K3654" i="2"/>
  <c r="K3655" i="2"/>
  <c r="K3656" i="2"/>
  <c r="K3657" i="2"/>
  <c r="K3658" i="2"/>
  <c r="K3659" i="2"/>
  <c r="K3660" i="2"/>
  <c r="K3661" i="2"/>
  <c r="K3662" i="2"/>
  <c r="K3663" i="2"/>
  <c r="K3664" i="2"/>
  <c r="K3665" i="2"/>
  <c r="K3666" i="2"/>
  <c r="K3667" i="2"/>
  <c r="K3668" i="2"/>
  <c r="K3669" i="2"/>
  <c r="K3670" i="2"/>
  <c r="K3671" i="2"/>
  <c r="K3672" i="2"/>
  <c r="K3673" i="2"/>
  <c r="K3674" i="2"/>
  <c r="K3675" i="2"/>
  <c r="K3676" i="2"/>
  <c r="K3677" i="2"/>
  <c r="K3678" i="2"/>
  <c r="K3679" i="2"/>
  <c r="K3680" i="2"/>
  <c r="K3681" i="2"/>
  <c r="K3682" i="2"/>
  <c r="K3683" i="2"/>
  <c r="K3684" i="2"/>
  <c r="K3685" i="2"/>
  <c r="K3686" i="2"/>
  <c r="K3687" i="2"/>
  <c r="F3688" i="2"/>
  <c r="G3688" i="2"/>
  <c r="H3688" i="2"/>
  <c r="I3688" i="2"/>
  <c r="J3688" i="2"/>
  <c r="K3690" i="2"/>
  <c r="K3691" i="2"/>
  <c r="K3692" i="2"/>
  <c r="K3693" i="2"/>
  <c r="K3694" i="2"/>
  <c r="K3695" i="2"/>
  <c r="K3696" i="2"/>
  <c r="K3697" i="2"/>
  <c r="K3698" i="2"/>
  <c r="K3699" i="2"/>
  <c r="K3700" i="2"/>
  <c r="K3701" i="2"/>
  <c r="K3702" i="2"/>
  <c r="K3703" i="2"/>
  <c r="K3704" i="2"/>
  <c r="K3705" i="2"/>
  <c r="K3706" i="2"/>
  <c r="K3707" i="2"/>
  <c r="K3708" i="2"/>
  <c r="K3709" i="2"/>
  <c r="K3710" i="2"/>
  <c r="K3711" i="2"/>
  <c r="K3712" i="2"/>
  <c r="K3713" i="2"/>
  <c r="K3714" i="2"/>
  <c r="K3715" i="2"/>
  <c r="K3716" i="2"/>
  <c r="K3717" i="2"/>
  <c r="K3718" i="2"/>
  <c r="K3719" i="2"/>
  <c r="K3720" i="2"/>
  <c r="K3721" i="2"/>
  <c r="K3722" i="2"/>
  <c r="K3723" i="2"/>
  <c r="K3724" i="2"/>
  <c r="K3725" i="2"/>
  <c r="K3726" i="2"/>
  <c r="K3727" i="2"/>
  <c r="K3728" i="2"/>
  <c r="K3729" i="2"/>
  <c r="K3730" i="2"/>
  <c r="K3731" i="2"/>
  <c r="K3732" i="2"/>
  <c r="K3733" i="2"/>
  <c r="K3734" i="2"/>
  <c r="K3735" i="2"/>
  <c r="K3736" i="2"/>
  <c r="K3737" i="2"/>
  <c r="K3738" i="2"/>
  <c r="K3739" i="2"/>
  <c r="K3740" i="2"/>
  <c r="K3741" i="2"/>
  <c r="K3742" i="2"/>
  <c r="K3743" i="2"/>
  <c r="K3744" i="2"/>
  <c r="K3745" i="2"/>
  <c r="K3746" i="2"/>
  <c r="K3747" i="2"/>
  <c r="K3748" i="2"/>
  <c r="K3749" i="2"/>
  <c r="K3750" i="2"/>
  <c r="K3751" i="2"/>
  <c r="K3752" i="2"/>
  <c r="K3753" i="2"/>
  <c r="K3754" i="2"/>
  <c r="K3755" i="2"/>
  <c r="K3756" i="2"/>
  <c r="K3757" i="2"/>
  <c r="K3758" i="2"/>
  <c r="K3759" i="2"/>
  <c r="K3760" i="2"/>
  <c r="K3761" i="2"/>
  <c r="K3762" i="2"/>
  <c r="K3763" i="2"/>
  <c r="K3764" i="2"/>
  <c r="K3765" i="2"/>
  <c r="K3766" i="2"/>
  <c r="K3767" i="2"/>
  <c r="K3768" i="2"/>
  <c r="K3769" i="2"/>
  <c r="K3770" i="2"/>
  <c r="K3771" i="2"/>
  <c r="K3772" i="2"/>
  <c r="K3773" i="2"/>
  <c r="K3774" i="2"/>
  <c r="K3775" i="2"/>
  <c r="K3776" i="2"/>
  <c r="K3777" i="2"/>
  <c r="K3778" i="2"/>
  <c r="K3779" i="2"/>
  <c r="K3780" i="2"/>
  <c r="K3781" i="2"/>
  <c r="K3782" i="2"/>
  <c r="K3783" i="2"/>
  <c r="K3784" i="2"/>
  <c r="K3785" i="2"/>
  <c r="K3786" i="2"/>
  <c r="K3787" i="2"/>
  <c r="K3788" i="2"/>
  <c r="K3789" i="2"/>
  <c r="K3790" i="2"/>
  <c r="F3791" i="2"/>
  <c r="G3791" i="2"/>
  <c r="H3791" i="2"/>
  <c r="I3791" i="2"/>
  <c r="J3791" i="2"/>
  <c r="K3791" i="2"/>
  <c r="K3793" i="2"/>
  <c r="K3794" i="2"/>
  <c r="K3795" i="2"/>
  <c r="K3796" i="2"/>
  <c r="K3797" i="2"/>
  <c r="K3798" i="2"/>
  <c r="K3799" i="2"/>
  <c r="K3800" i="2"/>
  <c r="K3813" i="2" s="1"/>
  <c r="K3801" i="2"/>
  <c r="K3802" i="2"/>
  <c r="K3803" i="2"/>
  <c r="K3804" i="2"/>
  <c r="K3805" i="2"/>
  <c r="K3806" i="2"/>
  <c r="K3807" i="2"/>
  <c r="K3808" i="2"/>
  <c r="K3809" i="2"/>
  <c r="K3810" i="2"/>
  <c r="K3811" i="2"/>
  <c r="K3812" i="2"/>
  <c r="F3813" i="2"/>
  <c r="G3813" i="2"/>
  <c r="H3813" i="2"/>
  <c r="I3813" i="2"/>
  <c r="J3813" i="2"/>
  <c r="K3815" i="2"/>
  <c r="K3816" i="2"/>
  <c r="K3817" i="2"/>
  <c r="K3818" i="2"/>
  <c r="K3819" i="2"/>
  <c r="K3820" i="2"/>
  <c r="K3877" i="2" s="1"/>
  <c r="K3821" i="2"/>
  <c r="K3822" i="2"/>
  <c r="K3823" i="2"/>
  <c r="K3824" i="2"/>
  <c r="K3825" i="2"/>
  <c r="K3826" i="2"/>
  <c r="K3827" i="2"/>
  <c r="K3828" i="2"/>
  <c r="K3829" i="2"/>
  <c r="K3830" i="2"/>
  <c r="K3831" i="2"/>
  <c r="K3832" i="2"/>
  <c r="K3833" i="2"/>
  <c r="K3834" i="2"/>
  <c r="K3835" i="2"/>
  <c r="K3836" i="2"/>
  <c r="K3837" i="2"/>
  <c r="K3838" i="2"/>
  <c r="K3839" i="2"/>
  <c r="K3840" i="2"/>
  <c r="K3841" i="2"/>
  <c r="K3842" i="2"/>
  <c r="K3843" i="2"/>
  <c r="K3844" i="2"/>
  <c r="K3845" i="2"/>
  <c r="K3846" i="2"/>
  <c r="K3847" i="2"/>
  <c r="K3848" i="2"/>
  <c r="K3849" i="2"/>
  <c r="K3850" i="2"/>
  <c r="K3851" i="2"/>
  <c r="K3852" i="2"/>
  <c r="K3853" i="2"/>
  <c r="K3854" i="2"/>
  <c r="K3855" i="2"/>
  <c r="K3856" i="2"/>
  <c r="K3857" i="2"/>
  <c r="K3858" i="2"/>
  <c r="K3859" i="2"/>
  <c r="K3860" i="2"/>
  <c r="K3861" i="2"/>
  <c r="K3862" i="2"/>
  <c r="K3863" i="2"/>
  <c r="K3864" i="2"/>
  <c r="K3865" i="2"/>
  <c r="K3866" i="2"/>
  <c r="K3867" i="2"/>
  <c r="K3868" i="2"/>
  <c r="K3869" i="2"/>
  <c r="K3870" i="2"/>
  <c r="K3871" i="2"/>
  <c r="K3872" i="2"/>
  <c r="K3873" i="2"/>
  <c r="K3874" i="2"/>
  <c r="K3875" i="2"/>
  <c r="K3876" i="2"/>
  <c r="F3877" i="2"/>
  <c r="G3877" i="2"/>
  <c r="H3877" i="2"/>
  <c r="I3877" i="2"/>
  <c r="J3877" i="2"/>
  <c r="K3879" i="2"/>
  <c r="K3880" i="2"/>
  <c r="K3900" i="2" s="1"/>
  <c r="K3881" i="2"/>
  <c r="K3882" i="2"/>
  <c r="K3883" i="2"/>
  <c r="K3884" i="2"/>
  <c r="K3885" i="2"/>
  <c r="K3886" i="2"/>
  <c r="K3887" i="2"/>
  <c r="K3888" i="2"/>
  <c r="K3889" i="2"/>
  <c r="K3890" i="2"/>
  <c r="K3891" i="2"/>
  <c r="K3892" i="2"/>
  <c r="K3893" i="2"/>
  <c r="K3894" i="2"/>
  <c r="K3895" i="2"/>
  <c r="K3896" i="2"/>
  <c r="K3897" i="2"/>
  <c r="K3898" i="2"/>
  <c r="K3899" i="2"/>
  <c r="F3900" i="2"/>
  <c r="G3900" i="2"/>
  <c r="H3900" i="2"/>
  <c r="I3900" i="2"/>
  <c r="J3900" i="2"/>
  <c r="K3902" i="2"/>
  <c r="K3903" i="2"/>
  <c r="K3904" i="2"/>
  <c r="K3905" i="2"/>
  <c r="K3906" i="2"/>
  <c r="K3907" i="2"/>
  <c r="K3908" i="2"/>
  <c r="K3917" i="2" s="1"/>
  <c r="K3909" i="2"/>
  <c r="K3910" i="2"/>
  <c r="K3911" i="2"/>
  <c r="K3912" i="2"/>
  <c r="K3913" i="2"/>
  <c r="K3914" i="2"/>
  <c r="K3915" i="2"/>
  <c r="K3916" i="2"/>
  <c r="F3917" i="2"/>
  <c r="G3917" i="2"/>
  <c r="H3917" i="2"/>
  <c r="I3917" i="2"/>
  <c r="J3917" i="2"/>
  <c r="K3919" i="2"/>
  <c r="K3920" i="2"/>
  <c r="K4044" i="2" s="1"/>
  <c r="K3921" i="2"/>
  <c r="K3922" i="2"/>
  <c r="K3923" i="2"/>
  <c r="K3924" i="2"/>
  <c r="K3925" i="2"/>
  <c r="K3926" i="2"/>
  <c r="K3927" i="2"/>
  <c r="K3928" i="2"/>
  <c r="K3929" i="2"/>
  <c r="K3930" i="2"/>
  <c r="K3931" i="2"/>
  <c r="K3932" i="2"/>
  <c r="K3933" i="2"/>
  <c r="K3934" i="2"/>
  <c r="K3935" i="2"/>
  <c r="K3936" i="2"/>
  <c r="K3937" i="2"/>
  <c r="K3938" i="2"/>
  <c r="K3939" i="2"/>
  <c r="K3940" i="2"/>
  <c r="K3941" i="2"/>
  <c r="K3942" i="2"/>
  <c r="K3943" i="2"/>
  <c r="K3944" i="2"/>
  <c r="K3945" i="2"/>
  <c r="K3946" i="2"/>
  <c r="K3947" i="2"/>
  <c r="K3948" i="2"/>
  <c r="K3949" i="2"/>
  <c r="K3950" i="2"/>
  <c r="K3951" i="2"/>
  <c r="K3952" i="2"/>
  <c r="K3953" i="2"/>
  <c r="K3954" i="2"/>
  <c r="K3955" i="2"/>
  <c r="K3956" i="2"/>
  <c r="K3957" i="2"/>
  <c r="K3958" i="2"/>
  <c r="K3959" i="2"/>
  <c r="K3960" i="2"/>
  <c r="K3961" i="2"/>
  <c r="K3962" i="2"/>
  <c r="K3963" i="2"/>
  <c r="K3964" i="2"/>
  <c r="K3965" i="2"/>
  <c r="K3966" i="2"/>
  <c r="K3967" i="2"/>
  <c r="K3968" i="2"/>
  <c r="K3969" i="2"/>
  <c r="K3970" i="2"/>
  <c r="K3971" i="2"/>
  <c r="K3972" i="2"/>
  <c r="K3973" i="2"/>
  <c r="K3974" i="2"/>
  <c r="K3975" i="2"/>
  <c r="K3976" i="2"/>
  <c r="K3977" i="2"/>
  <c r="K3978" i="2"/>
  <c r="K3979" i="2"/>
  <c r="K3980" i="2"/>
  <c r="K3981" i="2"/>
  <c r="K3982" i="2"/>
  <c r="K3983" i="2"/>
  <c r="K3984" i="2"/>
  <c r="K3985" i="2"/>
  <c r="K3986" i="2"/>
  <c r="K3987" i="2"/>
  <c r="K3988" i="2"/>
  <c r="K3989" i="2"/>
  <c r="K3990" i="2"/>
  <c r="K3991" i="2"/>
  <c r="K3992" i="2"/>
  <c r="K3993" i="2"/>
  <c r="K3994" i="2"/>
  <c r="K3995" i="2"/>
  <c r="K3996" i="2"/>
  <c r="K3997" i="2"/>
  <c r="K3998" i="2"/>
  <c r="K3999" i="2"/>
  <c r="K4000" i="2"/>
  <c r="K4001" i="2"/>
  <c r="K4002" i="2"/>
  <c r="K4003" i="2"/>
  <c r="K4004" i="2"/>
  <c r="K4005" i="2"/>
  <c r="K4006" i="2"/>
  <c r="K4007" i="2"/>
  <c r="K4008" i="2"/>
  <c r="K4009" i="2"/>
  <c r="K4010" i="2"/>
  <c r="K4011" i="2"/>
  <c r="K4012" i="2"/>
  <c r="K4013" i="2"/>
  <c r="K4014" i="2"/>
  <c r="K4015" i="2"/>
  <c r="K4016" i="2"/>
  <c r="K4017" i="2"/>
  <c r="K4018" i="2"/>
  <c r="K4019" i="2"/>
  <c r="K4020" i="2"/>
  <c r="K4021" i="2"/>
  <c r="K4022" i="2"/>
  <c r="K4023" i="2"/>
  <c r="K4024" i="2"/>
  <c r="K4025" i="2"/>
  <c r="K4026" i="2"/>
  <c r="K4027" i="2"/>
  <c r="K4028" i="2"/>
  <c r="K4029" i="2"/>
  <c r="K4030" i="2"/>
  <c r="K4031" i="2"/>
  <c r="K4032" i="2"/>
  <c r="K4033" i="2"/>
  <c r="K4034" i="2"/>
  <c r="K4035" i="2"/>
  <c r="K4036" i="2"/>
  <c r="K4037" i="2"/>
  <c r="K4038" i="2"/>
  <c r="K4039" i="2"/>
  <c r="K4040" i="2"/>
  <c r="K4041" i="2"/>
  <c r="K4042" i="2"/>
  <c r="K4043" i="2"/>
  <c r="F4044" i="2"/>
  <c r="G4044" i="2"/>
  <c r="H4044" i="2"/>
  <c r="I4044" i="2"/>
  <c r="J4044" i="2"/>
  <c r="K4046" i="2"/>
  <c r="K4047" i="2"/>
  <c r="K4048" i="2"/>
  <c r="K4049" i="2"/>
  <c r="K4050" i="2"/>
  <c r="K4051" i="2"/>
  <c r="K4052" i="2"/>
  <c r="K4106" i="2" s="1"/>
  <c r="K4053" i="2"/>
  <c r="K4054" i="2"/>
  <c r="K4055" i="2"/>
  <c r="K4056" i="2"/>
  <c r="K4057" i="2"/>
  <c r="K4058" i="2"/>
  <c r="K4059" i="2"/>
  <c r="K4060" i="2"/>
  <c r="K4061" i="2"/>
  <c r="K4062" i="2"/>
  <c r="K4063" i="2"/>
  <c r="K4064" i="2"/>
  <c r="K4065" i="2"/>
  <c r="K4066" i="2"/>
  <c r="K4067" i="2"/>
  <c r="K4068" i="2"/>
  <c r="K4069" i="2"/>
  <c r="K4070" i="2"/>
  <c r="K4071" i="2"/>
  <c r="K4072" i="2"/>
  <c r="K4073" i="2"/>
  <c r="K4074" i="2"/>
  <c r="K4075" i="2"/>
  <c r="K4076" i="2"/>
  <c r="K4077" i="2"/>
  <c r="K4078" i="2"/>
  <c r="K4079" i="2"/>
  <c r="K4080" i="2"/>
  <c r="K4081" i="2"/>
  <c r="K4082" i="2"/>
  <c r="K4083" i="2"/>
  <c r="K4084" i="2"/>
  <c r="K4085" i="2"/>
  <c r="K4086" i="2"/>
  <c r="K4087" i="2"/>
  <c r="K4088" i="2"/>
  <c r="K4089" i="2"/>
  <c r="K4090" i="2"/>
  <c r="K4091" i="2"/>
  <c r="K4092" i="2"/>
  <c r="K4093" i="2"/>
  <c r="K4094" i="2"/>
  <c r="K4095" i="2"/>
  <c r="K4096" i="2"/>
  <c r="K4097" i="2"/>
  <c r="K4098" i="2"/>
  <c r="K4099" i="2"/>
  <c r="K4100" i="2"/>
  <c r="K4101" i="2"/>
  <c r="K4102" i="2"/>
  <c r="K4103" i="2"/>
  <c r="K4104" i="2"/>
  <c r="K4105" i="2"/>
  <c r="F4106" i="2"/>
  <c r="G4106" i="2"/>
  <c r="H4106" i="2"/>
  <c r="I4106" i="2"/>
  <c r="J4106" i="2"/>
  <c r="K4108" i="2"/>
  <c r="K4109" i="2"/>
  <c r="K4110" i="2"/>
  <c r="K4111" i="2"/>
  <c r="K4112" i="2"/>
  <c r="K4154" i="2" s="1"/>
  <c r="K4113" i="2"/>
  <c r="K4114" i="2"/>
  <c r="K4115" i="2"/>
  <c r="K4116" i="2"/>
  <c r="K4117" i="2"/>
  <c r="K4118" i="2"/>
  <c r="K4119" i="2"/>
  <c r="K4120" i="2"/>
  <c r="K4121" i="2"/>
  <c r="K4122" i="2"/>
  <c r="K4123" i="2"/>
  <c r="K4124" i="2"/>
  <c r="K4125" i="2"/>
  <c r="K4126" i="2"/>
  <c r="K4127" i="2"/>
  <c r="K4128" i="2"/>
  <c r="K4129" i="2"/>
  <c r="K4130" i="2"/>
  <c r="K4131" i="2"/>
  <c r="K4132" i="2"/>
  <c r="K4133" i="2"/>
  <c r="K4134" i="2"/>
  <c r="K4135" i="2"/>
  <c r="K4136" i="2"/>
  <c r="K4137" i="2"/>
  <c r="K4138" i="2"/>
  <c r="K4139" i="2"/>
  <c r="K4140" i="2"/>
  <c r="K4141" i="2"/>
  <c r="K4142" i="2"/>
  <c r="K4143" i="2"/>
  <c r="K4144" i="2"/>
  <c r="K4145" i="2"/>
  <c r="K4146" i="2"/>
  <c r="K4147" i="2"/>
  <c r="K4148" i="2"/>
  <c r="K4149" i="2"/>
  <c r="K4150" i="2"/>
  <c r="K4151" i="2"/>
  <c r="K4152" i="2"/>
  <c r="K4153" i="2"/>
  <c r="F4154" i="2"/>
  <c r="G4154" i="2"/>
  <c r="H4154" i="2"/>
  <c r="I4154" i="2"/>
  <c r="J4154" i="2"/>
  <c r="K4156" i="2"/>
  <c r="K4176" i="2" s="1"/>
  <c r="K4157" i="2"/>
  <c r="K4158" i="2"/>
  <c r="K4159" i="2"/>
  <c r="K4160" i="2"/>
  <c r="K4161" i="2"/>
  <c r="K4162" i="2"/>
  <c r="K4163" i="2"/>
  <c r="K4164" i="2"/>
  <c r="K4165" i="2"/>
  <c r="K4166" i="2"/>
  <c r="K4167" i="2"/>
  <c r="K4168" i="2"/>
  <c r="K4169" i="2"/>
  <c r="K4170" i="2"/>
  <c r="K4171" i="2"/>
  <c r="K4172" i="2"/>
  <c r="K4173" i="2"/>
  <c r="K4174" i="2"/>
  <c r="K4175" i="2"/>
  <c r="F4176" i="2"/>
  <c r="G4176" i="2"/>
  <c r="H4176" i="2"/>
  <c r="I4176" i="2"/>
  <c r="J4176" i="2"/>
  <c r="K4178" i="2"/>
  <c r="K4179" i="2"/>
  <c r="K4180" i="2"/>
  <c r="K4181" i="2"/>
  <c r="K4182" i="2"/>
  <c r="K4183" i="2"/>
  <c r="K4184" i="2"/>
  <c r="K4192" i="2" s="1"/>
  <c r="K4185" i="2"/>
  <c r="K4186" i="2"/>
  <c r="K4187" i="2"/>
  <c r="K4188" i="2"/>
  <c r="K4189" i="2"/>
  <c r="K4190" i="2"/>
  <c r="K4191" i="2"/>
  <c r="F4192" i="2"/>
  <c r="G4192" i="2"/>
  <c r="H4192" i="2"/>
  <c r="I4192" i="2"/>
  <c r="J4192" i="2"/>
  <c r="K4194" i="2"/>
  <c r="K4195" i="2"/>
  <c r="K4196" i="2"/>
  <c r="K4233" i="2" s="1"/>
  <c r="K4197" i="2"/>
  <c r="K4198" i="2"/>
  <c r="K4199" i="2"/>
  <c r="K4200" i="2"/>
  <c r="K4201" i="2"/>
  <c r="K4202" i="2"/>
  <c r="K4203" i="2"/>
  <c r="K4204" i="2"/>
  <c r="K4205" i="2"/>
  <c r="K4206" i="2"/>
  <c r="K4207" i="2"/>
  <c r="K4208" i="2"/>
  <c r="K4209" i="2"/>
  <c r="K4210" i="2"/>
  <c r="K4211" i="2"/>
  <c r="K4212" i="2"/>
  <c r="K4213" i="2"/>
  <c r="K4214" i="2"/>
  <c r="K4215" i="2"/>
  <c r="K4216" i="2"/>
  <c r="K4217" i="2"/>
  <c r="K4218" i="2"/>
  <c r="K4219" i="2"/>
  <c r="K4220" i="2"/>
  <c r="K4221" i="2"/>
  <c r="K4222" i="2"/>
  <c r="K4223" i="2"/>
  <c r="K4224" i="2"/>
  <c r="K4225" i="2"/>
  <c r="K4226" i="2"/>
  <c r="K4227" i="2"/>
  <c r="K4228" i="2"/>
  <c r="K4229" i="2"/>
  <c r="K4230" i="2"/>
  <c r="K4231" i="2"/>
  <c r="K4232" i="2"/>
  <c r="F4233" i="2"/>
  <c r="G4233" i="2"/>
  <c r="H4233" i="2"/>
  <c r="I4233" i="2"/>
  <c r="J4233" i="2"/>
  <c r="K4235" i="2"/>
  <c r="K4236" i="2"/>
  <c r="K4237" i="2"/>
  <c r="K4238" i="2"/>
  <c r="K4239" i="2"/>
  <c r="K4240" i="2"/>
  <c r="K4257" i="2" s="1"/>
  <c r="K4241" i="2"/>
  <c r="K4242" i="2"/>
  <c r="K4243" i="2"/>
  <c r="K4244" i="2"/>
  <c r="K4245" i="2"/>
  <c r="K4246" i="2"/>
  <c r="K4247" i="2"/>
  <c r="K4248" i="2"/>
  <c r="K4249" i="2"/>
  <c r="K4250" i="2"/>
  <c r="K4251" i="2"/>
  <c r="K4252" i="2"/>
  <c r="K4253" i="2"/>
  <c r="K4254" i="2"/>
  <c r="K4255" i="2"/>
  <c r="K4256" i="2"/>
  <c r="F4257" i="2"/>
  <c r="G4257" i="2"/>
  <c r="H4257" i="2"/>
  <c r="I4257" i="2"/>
  <c r="J4257" i="2"/>
  <c r="K4259" i="2"/>
  <c r="K4260" i="2"/>
  <c r="K4262" i="2" s="1"/>
  <c r="K4261" i="2"/>
  <c r="F4262" i="2"/>
  <c r="G4262" i="2"/>
  <c r="H4262" i="2"/>
  <c r="I4262" i="2"/>
  <c r="J4262" i="2"/>
  <c r="K4264" i="2"/>
  <c r="K4348" i="2" s="1"/>
  <c r="K4265" i="2"/>
  <c r="K4266" i="2"/>
  <c r="K4267" i="2"/>
  <c r="K4268" i="2"/>
  <c r="K4269" i="2"/>
  <c r="K4270" i="2"/>
  <c r="K4271" i="2"/>
  <c r="K4272" i="2"/>
  <c r="K4273" i="2"/>
  <c r="K4274" i="2"/>
  <c r="K4275" i="2"/>
  <c r="K4276" i="2"/>
  <c r="K4277" i="2"/>
  <c r="K4278" i="2"/>
  <c r="K4279" i="2"/>
  <c r="K4280" i="2"/>
  <c r="K4281" i="2"/>
  <c r="K4282" i="2"/>
  <c r="K4283" i="2"/>
  <c r="K4284" i="2"/>
  <c r="K4285" i="2"/>
  <c r="K4286" i="2"/>
  <c r="K4287" i="2"/>
  <c r="K4288" i="2"/>
  <c r="K4289" i="2"/>
  <c r="K4290" i="2"/>
  <c r="K4291" i="2"/>
  <c r="K4292" i="2"/>
  <c r="K4293" i="2"/>
  <c r="K4294" i="2"/>
  <c r="K4295" i="2"/>
  <c r="K4296" i="2"/>
  <c r="K4297" i="2"/>
  <c r="K4298" i="2"/>
  <c r="K4299" i="2"/>
  <c r="K4300" i="2"/>
  <c r="K4301" i="2"/>
  <c r="K4302" i="2"/>
  <c r="K4303" i="2"/>
  <c r="K4304" i="2"/>
  <c r="K4305" i="2"/>
  <c r="K4306" i="2"/>
  <c r="K4307" i="2"/>
  <c r="K4308" i="2"/>
  <c r="K4309" i="2"/>
  <c r="K4310" i="2"/>
  <c r="K4311" i="2"/>
  <c r="K4312" i="2"/>
  <c r="K4313" i="2"/>
  <c r="K4314" i="2"/>
  <c r="K4315" i="2"/>
  <c r="K4316" i="2"/>
  <c r="K4317" i="2"/>
  <c r="K4318" i="2"/>
  <c r="K4319" i="2"/>
  <c r="K4320" i="2"/>
  <c r="K4321" i="2"/>
  <c r="K4322" i="2"/>
  <c r="K4323" i="2"/>
  <c r="K4324" i="2"/>
  <c r="K4325" i="2"/>
  <c r="K4326" i="2"/>
  <c r="K4327" i="2"/>
  <c r="K4328" i="2"/>
  <c r="K4329" i="2"/>
  <c r="K4330" i="2"/>
  <c r="K4331" i="2"/>
  <c r="K4332" i="2"/>
  <c r="K4333" i="2"/>
  <c r="K4334" i="2"/>
  <c r="K4335" i="2"/>
  <c r="K4336" i="2"/>
  <c r="K4337" i="2"/>
  <c r="K4338" i="2"/>
  <c r="K4339" i="2"/>
  <c r="K4340" i="2"/>
  <c r="K4341" i="2"/>
  <c r="K4342" i="2"/>
  <c r="K4343" i="2"/>
  <c r="K4344" i="2"/>
  <c r="K4345" i="2"/>
  <c r="K4346" i="2"/>
  <c r="K4347" i="2"/>
  <c r="F4348" i="2"/>
  <c r="G4348" i="2"/>
  <c r="H4348" i="2"/>
  <c r="I4348" i="2"/>
  <c r="J4348" i="2"/>
  <c r="K4350" i="2"/>
  <c r="K4351" i="2"/>
  <c r="K4352" i="2"/>
  <c r="K4353" i="2"/>
  <c r="K4354" i="2"/>
  <c r="K4355" i="2"/>
  <c r="K4356" i="2"/>
  <c r="K4381" i="2" s="1"/>
  <c r="K4357" i="2"/>
  <c r="K4358" i="2"/>
  <c r="K4359" i="2"/>
  <c r="K4360" i="2"/>
  <c r="K4361" i="2"/>
  <c r="K4362" i="2"/>
  <c r="K4363" i="2"/>
  <c r="K4364" i="2"/>
  <c r="K4365" i="2"/>
  <c r="K4366" i="2"/>
  <c r="K4367" i="2"/>
  <c r="K4368" i="2"/>
  <c r="K4369" i="2"/>
  <c r="K4370" i="2"/>
  <c r="K4371" i="2"/>
  <c r="K4372" i="2"/>
  <c r="K4373" i="2"/>
  <c r="K4374" i="2"/>
  <c r="K4375" i="2"/>
  <c r="K4376" i="2"/>
  <c r="K4377" i="2"/>
  <c r="K4378" i="2"/>
  <c r="K4379" i="2"/>
  <c r="K4380" i="2"/>
  <c r="F4381" i="2"/>
  <c r="G4381" i="2"/>
  <c r="H4381" i="2"/>
  <c r="I4381" i="2"/>
  <c r="J4381" i="2"/>
  <c r="K4383" i="2"/>
  <c r="K4384" i="2"/>
  <c r="K4423" i="2" s="1"/>
  <c r="K4385" i="2"/>
  <c r="K4386" i="2"/>
  <c r="K4387" i="2"/>
  <c r="K4388" i="2"/>
  <c r="K4389" i="2"/>
  <c r="K4390" i="2"/>
  <c r="K4391" i="2"/>
  <c r="K4392" i="2"/>
  <c r="K4393" i="2"/>
  <c r="K4394" i="2"/>
  <c r="K4395" i="2"/>
  <c r="K4396" i="2"/>
  <c r="K4397" i="2"/>
  <c r="K4398" i="2"/>
  <c r="K4399" i="2"/>
  <c r="K4400" i="2"/>
  <c r="K4401" i="2"/>
  <c r="K4402" i="2"/>
  <c r="K4403" i="2"/>
  <c r="K4404" i="2"/>
  <c r="K4405" i="2"/>
  <c r="K4406" i="2"/>
  <c r="K4407" i="2"/>
  <c r="K4408" i="2"/>
  <c r="K4409" i="2"/>
  <c r="K4410" i="2"/>
  <c r="K4411" i="2"/>
  <c r="K4412" i="2"/>
  <c r="K4413" i="2"/>
  <c r="K4414" i="2"/>
  <c r="K4415" i="2"/>
  <c r="K4416" i="2"/>
  <c r="K4417" i="2"/>
  <c r="K4418" i="2"/>
  <c r="K4419" i="2"/>
  <c r="K4420" i="2"/>
  <c r="K4421" i="2"/>
  <c r="K4422" i="2"/>
  <c r="F4423" i="2"/>
  <c r="G4423" i="2"/>
  <c r="H4423" i="2"/>
  <c r="I4423" i="2"/>
  <c r="J4423" i="2"/>
  <c r="K4425" i="2"/>
  <c r="K4426" i="2"/>
  <c r="K4427" i="2"/>
  <c r="K4428" i="2"/>
  <c r="K4467" i="2" s="1"/>
  <c r="K4429" i="2"/>
  <c r="K4430" i="2"/>
  <c r="K4431" i="2"/>
  <c r="K4432" i="2"/>
  <c r="K4433" i="2"/>
  <c r="K4434" i="2"/>
  <c r="K4435" i="2"/>
  <c r="K4436" i="2"/>
  <c r="K4437" i="2"/>
  <c r="K4438" i="2"/>
  <c r="K4439" i="2"/>
  <c r="K4440" i="2"/>
  <c r="K4441" i="2"/>
  <c r="K4442" i="2"/>
  <c r="K4443" i="2"/>
  <c r="K4444" i="2"/>
  <c r="K4445" i="2"/>
  <c r="K4446" i="2"/>
  <c r="K4447" i="2"/>
  <c r="K4448" i="2"/>
  <c r="K4449" i="2"/>
  <c r="K4450" i="2"/>
  <c r="K4451" i="2"/>
  <c r="K4452" i="2"/>
  <c r="K4453" i="2"/>
  <c r="K4454" i="2"/>
  <c r="K4455" i="2"/>
  <c r="K4456" i="2"/>
  <c r="K4457" i="2"/>
  <c r="K4458" i="2"/>
  <c r="K4459" i="2"/>
  <c r="K4460" i="2"/>
  <c r="K4461" i="2"/>
  <c r="K4462" i="2"/>
  <c r="K4463" i="2"/>
  <c r="K4464" i="2"/>
  <c r="K4465" i="2"/>
  <c r="K4466" i="2"/>
  <c r="F4467" i="2"/>
  <c r="G4467" i="2"/>
  <c r="H4467" i="2"/>
  <c r="I4467" i="2"/>
  <c r="J4467" i="2"/>
  <c r="K4469" i="2"/>
  <c r="K4470" i="2"/>
  <c r="K4471" i="2"/>
  <c r="K4472" i="2"/>
  <c r="K4545" i="2" s="1"/>
  <c r="K4473" i="2"/>
  <c r="K4474" i="2"/>
  <c r="K4475" i="2"/>
  <c r="K4476" i="2"/>
  <c r="K4477" i="2"/>
  <c r="K4478" i="2"/>
  <c r="K4479" i="2"/>
  <c r="K4480" i="2"/>
  <c r="K4481" i="2"/>
  <c r="K4482" i="2"/>
  <c r="K4483" i="2"/>
  <c r="K4484" i="2"/>
  <c r="K4485" i="2"/>
  <c r="K4486" i="2"/>
  <c r="K4487" i="2"/>
  <c r="K4488" i="2"/>
  <c r="K4489" i="2"/>
  <c r="K4490" i="2"/>
  <c r="K4491" i="2"/>
  <c r="K4492" i="2"/>
  <c r="K4493" i="2"/>
  <c r="K4494" i="2"/>
  <c r="K4495" i="2"/>
  <c r="K4496" i="2"/>
  <c r="K4497" i="2"/>
  <c r="K4498" i="2"/>
  <c r="K4499" i="2"/>
  <c r="K4500" i="2"/>
  <c r="K4501" i="2"/>
  <c r="K4502" i="2"/>
  <c r="K4503" i="2"/>
  <c r="K4504" i="2"/>
  <c r="K4505" i="2"/>
  <c r="K4506" i="2"/>
  <c r="K4507" i="2"/>
  <c r="K4508" i="2"/>
  <c r="K4509" i="2"/>
  <c r="K4510" i="2"/>
  <c r="K4511" i="2"/>
  <c r="K4512" i="2"/>
  <c r="K4513" i="2"/>
  <c r="K4514" i="2"/>
  <c r="K4515" i="2"/>
  <c r="K4516" i="2"/>
  <c r="K4517" i="2"/>
  <c r="K4518" i="2"/>
  <c r="K4519" i="2"/>
  <c r="K4520" i="2"/>
  <c r="K4521" i="2"/>
  <c r="K4522" i="2"/>
  <c r="K4523" i="2"/>
  <c r="K4524" i="2"/>
  <c r="K4525" i="2"/>
  <c r="K4526" i="2"/>
  <c r="K4527" i="2"/>
  <c r="K4528" i="2"/>
  <c r="K4529" i="2"/>
  <c r="K4530" i="2"/>
  <c r="K4531" i="2"/>
  <c r="K4532" i="2"/>
  <c r="K4533" i="2"/>
  <c r="K4534" i="2"/>
  <c r="K4535" i="2"/>
  <c r="K4536" i="2"/>
  <c r="K4537" i="2"/>
  <c r="K4538" i="2"/>
  <c r="K4539" i="2"/>
  <c r="K4540" i="2"/>
  <c r="K4541" i="2"/>
  <c r="K4542" i="2"/>
  <c r="K4543" i="2"/>
  <c r="K4544" i="2"/>
  <c r="F4545" i="2"/>
  <c r="G4545" i="2"/>
  <c r="H4545" i="2"/>
  <c r="I4545" i="2"/>
  <c r="J4545" i="2"/>
  <c r="K4547" i="2"/>
  <c r="K4548" i="2"/>
  <c r="K4579" i="2" s="1"/>
  <c r="K4549" i="2"/>
  <c r="K4550" i="2"/>
  <c r="K4551" i="2"/>
  <c r="K4552" i="2"/>
  <c r="K4553" i="2"/>
  <c r="K4554" i="2"/>
  <c r="K4555" i="2"/>
  <c r="K4556" i="2"/>
  <c r="K4557" i="2"/>
  <c r="K4558" i="2"/>
  <c r="K4559" i="2"/>
  <c r="K4560" i="2"/>
  <c r="K4561" i="2"/>
  <c r="K4562" i="2"/>
  <c r="K4563" i="2"/>
  <c r="K4564" i="2"/>
  <c r="K4565" i="2"/>
  <c r="K4566" i="2"/>
  <c r="K4567" i="2"/>
  <c r="K4568" i="2"/>
  <c r="K4569" i="2"/>
  <c r="K4570" i="2"/>
  <c r="K4571" i="2"/>
  <c r="K4572" i="2"/>
  <c r="K4573" i="2"/>
  <c r="K4574" i="2"/>
  <c r="K4575" i="2"/>
  <c r="K4576" i="2"/>
  <c r="K4577" i="2"/>
  <c r="K4578" i="2"/>
  <c r="F4579" i="2"/>
  <c r="G4579" i="2"/>
  <c r="H4579" i="2"/>
  <c r="I4579" i="2"/>
  <c r="J4579" i="2"/>
  <c r="K4581" i="2"/>
  <c r="K4582" i="2"/>
  <c r="K4583" i="2"/>
  <c r="K4584" i="2"/>
  <c r="K4610" i="2" s="1"/>
  <c r="K4585" i="2"/>
  <c r="K4586" i="2"/>
  <c r="K4587" i="2"/>
  <c r="K4588" i="2"/>
  <c r="K4589" i="2"/>
  <c r="K4590" i="2"/>
  <c r="K4591" i="2"/>
  <c r="K4592" i="2"/>
  <c r="K4593" i="2"/>
  <c r="K4594" i="2"/>
  <c r="K4595" i="2"/>
  <c r="K4596" i="2"/>
  <c r="K4597" i="2"/>
  <c r="K4598" i="2"/>
  <c r="K4599" i="2"/>
  <c r="K4600" i="2"/>
  <c r="K4601" i="2"/>
  <c r="K4602" i="2"/>
  <c r="K4603" i="2"/>
  <c r="K4604" i="2"/>
  <c r="K4605" i="2"/>
  <c r="K4606" i="2"/>
  <c r="K4607" i="2"/>
  <c r="K4608" i="2"/>
  <c r="K4609" i="2"/>
  <c r="F4610" i="2"/>
  <c r="G4610" i="2"/>
  <c r="H4610" i="2"/>
  <c r="I4610" i="2"/>
  <c r="J4610" i="2"/>
  <c r="K4612" i="2"/>
  <c r="K4625" i="2" s="1"/>
  <c r="K4613" i="2"/>
  <c r="K4614" i="2"/>
  <c r="K4615" i="2"/>
  <c r="K4616" i="2"/>
  <c r="K4617" i="2"/>
  <c r="K4618" i="2"/>
  <c r="K4619" i="2"/>
  <c r="K4620" i="2"/>
  <c r="K4621" i="2"/>
  <c r="K4622" i="2"/>
  <c r="K4623" i="2"/>
  <c r="K4624" i="2"/>
  <c r="F4625" i="2"/>
  <c r="G4625" i="2"/>
  <c r="H4625" i="2"/>
  <c r="I4625" i="2"/>
  <c r="J4625" i="2"/>
  <c r="K4627" i="2"/>
  <c r="K4628" i="2"/>
  <c r="K4629" i="2"/>
  <c r="K4630" i="2"/>
  <c r="K4631" i="2"/>
  <c r="K4632" i="2"/>
  <c r="K4633" i="2"/>
  <c r="K4634" i="2"/>
  <c r="K4635" i="2"/>
  <c r="K4636" i="2"/>
  <c r="K4637" i="2"/>
  <c r="K4638" i="2"/>
  <c r="K4639" i="2"/>
  <c r="K4640" i="2"/>
  <c r="K4641" i="2"/>
  <c r="K4642" i="2"/>
  <c r="K4643" i="2"/>
  <c r="K4644" i="2"/>
  <c r="K4645" i="2"/>
  <c r="K4646" i="2"/>
  <c r="K4647" i="2"/>
  <c r="K4648" i="2"/>
  <c r="K4649" i="2"/>
  <c r="K4650" i="2"/>
  <c r="F4651" i="2"/>
  <c r="G4651" i="2"/>
  <c r="H4651" i="2"/>
  <c r="I4651" i="2"/>
  <c r="J4651" i="2"/>
  <c r="K4651" i="2"/>
  <c r="K4655" i="2"/>
  <c r="K4656" i="2"/>
  <c r="K4657" i="2"/>
  <c r="K4658" i="2"/>
  <c r="K4659" i="2"/>
  <c r="K4660" i="2"/>
  <c r="K4661" i="2"/>
  <c r="K4662" i="2"/>
  <c r="K4674" i="2" s="1"/>
  <c r="K4663" i="2"/>
  <c r="K4664" i="2"/>
  <c r="K4665" i="2"/>
  <c r="K4666" i="2"/>
  <c r="K4667" i="2"/>
  <c r="K4668" i="2"/>
  <c r="K4669" i="2"/>
  <c r="K4670" i="2"/>
  <c r="K4671" i="2"/>
  <c r="K4672" i="2"/>
  <c r="K4673" i="2"/>
  <c r="F4674" i="2"/>
  <c r="G4674" i="2"/>
  <c r="H4674" i="2"/>
  <c r="I4674" i="2"/>
  <c r="J4674" i="2"/>
  <c r="K4676" i="2"/>
  <c r="K4677" i="2"/>
  <c r="K4678" i="2"/>
  <c r="K4679" i="2"/>
  <c r="K4680" i="2"/>
  <c r="K4681" i="2"/>
  <c r="K4682" i="2"/>
  <c r="K4723" i="2" s="1"/>
  <c r="K4683" i="2"/>
  <c r="K4684" i="2"/>
  <c r="K4685" i="2"/>
  <c r="K4686" i="2"/>
  <c r="K4687" i="2"/>
  <c r="K4688" i="2"/>
  <c r="K4689" i="2"/>
  <c r="K4690" i="2"/>
  <c r="K4691" i="2"/>
  <c r="K4692" i="2"/>
  <c r="K4693" i="2"/>
  <c r="K4694" i="2"/>
  <c r="K4695" i="2"/>
  <c r="K4696" i="2"/>
  <c r="K4697" i="2"/>
  <c r="K4698" i="2"/>
  <c r="K4699" i="2"/>
  <c r="K4700" i="2"/>
  <c r="K4701" i="2"/>
  <c r="K4702" i="2"/>
  <c r="K4703" i="2"/>
  <c r="K4704" i="2"/>
  <c r="K4705" i="2"/>
  <c r="K4706" i="2"/>
  <c r="K4707" i="2"/>
  <c r="K4708" i="2"/>
  <c r="K4709" i="2"/>
  <c r="K4710" i="2"/>
  <c r="K4711" i="2"/>
  <c r="K4712" i="2"/>
  <c r="K4713" i="2"/>
  <c r="K4714" i="2"/>
  <c r="K4715" i="2"/>
  <c r="K4716" i="2"/>
  <c r="K4717" i="2"/>
  <c r="K4718" i="2"/>
  <c r="K4719" i="2"/>
  <c r="K4720" i="2"/>
  <c r="K4721" i="2"/>
  <c r="K4722" i="2"/>
  <c r="F4723" i="2"/>
  <c r="G4723" i="2"/>
  <c r="H4723" i="2"/>
  <c r="I4723" i="2"/>
  <c r="J4723" i="2"/>
  <c r="K4725" i="2"/>
  <c r="K4726" i="2"/>
  <c r="K4727" i="2"/>
  <c r="K4728" i="2"/>
  <c r="F4729" i="2"/>
  <c r="G4729" i="2"/>
  <c r="H4729" i="2"/>
  <c r="I4729" i="2"/>
  <c r="J4729" i="2"/>
  <c r="K4729" i="2"/>
  <c r="K332" i="2" l="1"/>
  <c r="K4730" i="2" s="1"/>
  <c r="K8" i="2" s="1"/>
  <c r="I4730" i="2"/>
  <c r="I8" i="2" s="1"/>
  <c r="E3004" i="3"/>
  <c r="C3003" i="3"/>
  <c r="C3002" i="3"/>
  <c r="C3001" i="3"/>
  <c r="C3000" i="3"/>
  <c r="E2998" i="3"/>
  <c r="C2997" i="3"/>
  <c r="C2996" i="3"/>
  <c r="C2995" i="3"/>
  <c r="C2994" i="3"/>
  <c r="C2993" i="3"/>
  <c r="E2991" i="3"/>
  <c r="C2990" i="3"/>
  <c r="C2989" i="3"/>
  <c r="C2988" i="3"/>
  <c r="C2987" i="3"/>
  <c r="C2986" i="3"/>
  <c r="C2985" i="3"/>
  <c r="C2984" i="3"/>
  <c r="D2982" i="3"/>
  <c r="E2980" i="3"/>
  <c r="C2979" i="3"/>
  <c r="C2978" i="3"/>
  <c r="C2977" i="3"/>
  <c r="C2976" i="3"/>
  <c r="C2975" i="3"/>
  <c r="C2974" i="3"/>
  <c r="C2973" i="3"/>
  <c r="C2972" i="3"/>
  <c r="C2971" i="3"/>
  <c r="C2970" i="3"/>
  <c r="C2969" i="3"/>
  <c r="C2968" i="3"/>
  <c r="C2967" i="3"/>
  <c r="C2966" i="3"/>
  <c r="C2965" i="3"/>
  <c r="C2964" i="3"/>
  <c r="C2963" i="3"/>
  <c r="C2962" i="3"/>
  <c r="C2961" i="3"/>
  <c r="E2959" i="3"/>
  <c r="C2958" i="3"/>
  <c r="C2957" i="3"/>
  <c r="C2956" i="3"/>
  <c r="C2955" i="3"/>
  <c r="C2954" i="3"/>
  <c r="C2953" i="3"/>
  <c r="C2952" i="3"/>
  <c r="C2951" i="3"/>
  <c r="C2950" i="3"/>
  <c r="C2949" i="3"/>
  <c r="E2947" i="3"/>
  <c r="C2946" i="3"/>
  <c r="C2945" i="3"/>
  <c r="C2944" i="3"/>
  <c r="C2943" i="3"/>
  <c r="C2942" i="3"/>
  <c r="C2941" i="3"/>
  <c r="C2940" i="3"/>
  <c r="C2939" i="3"/>
  <c r="C2938" i="3"/>
  <c r="C2937" i="3"/>
  <c r="C2936" i="3"/>
  <c r="C2935" i="3"/>
  <c r="C2934" i="3"/>
  <c r="C2933" i="3"/>
  <c r="C2932" i="3"/>
  <c r="C2931" i="3"/>
  <c r="C2930" i="3"/>
  <c r="C2929" i="3"/>
  <c r="C2928" i="3"/>
  <c r="C2927" i="3"/>
  <c r="C2926" i="3"/>
  <c r="C2925" i="3"/>
  <c r="C2924" i="3"/>
  <c r="C2923" i="3"/>
  <c r="E2921" i="3"/>
  <c r="C2920" i="3"/>
  <c r="C2919" i="3"/>
  <c r="C2918" i="3"/>
  <c r="C2917" i="3"/>
  <c r="C2916" i="3"/>
  <c r="C2915" i="3"/>
  <c r="C2914" i="3"/>
  <c r="C2913" i="3"/>
  <c r="C2912" i="3"/>
  <c r="C2911" i="3"/>
  <c r="C2910" i="3"/>
  <c r="C2909" i="3"/>
  <c r="C2908" i="3"/>
  <c r="C2907" i="3"/>
  <c r="C2906" i="3"/>
  <c r="C2905" i="3"/>
  <c r="C2904" i="3"/>
  <c r="C2903" i="3"/>
  <c r="C2902" i="3"/>
  <c r="C2901" i="3"/>
  <c r="C2900" i="3"/>
  <c r="E2898" i="3"/>
  <c r="C2897" i="3"/>
  <c r="C2896" i="3"/>
  <c r="C2895" i="3"/>
  <c r="C2894" i="3"/>
  <c r="C2893" i="3"/>
  <c r="C2892" i="3"/>
  <c r="C2891" i="3"/>
  <c r="C2890" i="3"/>
  <c r="C2889" i="3"/>
  <c r="C2888" i="3"/>
  <c r="C2887" i="3"/>
  <c r="C2886" i="3"/>
  <c r="C2885" i="3"/>
  <c r="C2884" i="3"/>
  <c r="C2883" i="3"/>
  <c r="C2882" i="3"/>
  <c r="C2881" i="3"/>
  <c r="C2880" i="3"/>
  <c r="C2879" i="3"/>
  <c r="C2878" i="3"/>
  <c r="C2877" i="3"/>
  <c r="C2876" i="3"/>
  <c r="C2875" i="3"/>
  <c r="C2874" i="3"/>
  <c r="C2873" i="3"/>
  <c r="C2872" i="3"/>
  <c r="C2871" i="3"/>
  <c r="C2870" i="3"/>
  <c r="C2869" i="3"/>
  <c r="C2868" i="3"/>
  <c r="C2867" i="3"/>
  <c r="C2866" i="3"/>
  <c r="C2865" i="3"/>
  <c r="C2864" i="3"/>
  <c r="C2863" i="3"/>
  <c r="C2862" i="3"/>
  <c r="C2861" i="3"/>
  <c r="C2860" i="3"/>
  <c r="C2859" i="3"/>
  <c r="C2858" i="3"/>
  <c r="C2857" i="3"/>
  <c r="C2856" i="3"/>
  <c r="C2855" i="3"/>
  <c r="C2854" i="3"/>
  <c r="C2853" i="3"/>
  <c r="C2852" i="3"/>
  <c r="C2851" i="3"/>
  <c r="C2850" i="3"/>
  <c r="C2849" i="3"/>
  <c r="C2848" i="3"/>
  <c r="C2847" i="3"/>
  <c r="C2846" i="3"/>
  <c r="C2845" i="3"/>
  <c r="C2844" i="3"/>
  <c r="C2843" i="3"/>
  <c r="C2842" i="3"/>
  <c r="C2841" i="3"/>
  <c r="C2840" i="3"/>
  <c r="C2839" i="3"/>
  <c r="C2838" i="3"/>
  <c r="C2837" i="3"/>
  <c r="C2836" i="3"/>
  <c r="E2834" i="3"/>
  <c r="C2833" i="3"/>
  <c r="C2832" i="3"/>
  <c r="C2831" i="3"/>
  <c r="C2830" i="3"/>
  <c r="C2829" i="3"/>
  <c r="C2828" i="3"/>
  <c r="C2827" i="3"/>
  <c r="C2826" i="3"/>
  <c r="C2825" i="3"/>
  <c r="C2824" i="3"/>
  <c r="C2823" i="3"/>
  <c r="C2822" i="3"/>
  <c r="C2821" i="3"/>
  <c r="C2820" i="3"/>
  <c r="C2819" i="3"/>
  <c r="C2818" i="3"/>
  <c r="C2817" i="3"/>
  <c r="C2816" i="3"/>
  <c r="C2815" i="3"/>
  <c r="C2814" i="3"/>
  <c r="C2813" i="3"/>
  <c r="C2812" i="3"/>
  <c r="C2811" i="3"/>
  <c r="C2810" i="3"/>
  <c r="C2809" i="3"/>
  <c r="C2808" i="3"/>
  <c r="C2807" i="3"/>
  <c r="C2806" i="3"/>
  <c r="C2805" i="3"/>
  <c r="C2804" i="3"/>
  <c r="C2803" i="3"/>
  <c r="C2802" i="3"/>
  <c r="C2801" i="3"/>
  <c r="C2800" i="3"/>
  <c r="C2799" i="3"/>
  <c r="E2797" i="3"/>
  <c r="C2796" i="3"/>
  <c r="C2795" i="3"/>
  <c r="C2794" i="3"/>
  <c r="C2793" i="3"/>
  <c r="C2792" i="3"/>
  <c r="C2791" i="3"/>
  <c r="C2790" i="3"/>
  <c r="C2789" i="3"/>
  <c r="C2788" i="3"/>
  <c r="C2787" i="3"/>
  <c r="C2786" i="3"/>
  <c r="C2785" i="3"/>
  <c r="C2784" i="3"/>
  <c r="C2783" i="3"/>
  <c r="C2782" i="3"/>
  <c r="C2781" i="3"/>
  <c r="C2780" i="3"/>
  <c r="C2779" i="3"/>
  <c r="C2778" i="3"/>
  <c r="C2777" i="3"/>
  <c r="C2776" i="3"/>
  <c r="C2775" i="3"/>
  <c r="C2774" i="3"/>
  <c r="C2773" i="3"/>
  <c r="C2772" i="3"/>
  <c r="C2771" i="3"/>
  <c r="C2770" i="3"/>
  <c r="C2769" i="3"/>
  <c r="C2768" i="3"/>
  <c r="C2767" i="3"/>
  <c r="C2766" i="3"/>
  <c r="C2765" i="3"/>
  <c r="C2764" i="3"/>
  <c r="C2763" i="3"/>
  <c r="C2762" i="3"/>
  <c r="E2760" i="3"/>
  <c r="C2759" i="3"/>
  <c r="C2758" i="3"/>
  <c r="C2757" i="3"/>
  <c r="C2756" i="3"/>
  <c r="C2755" i="3"/>
  <c r="C2754" i="3"/>
  <c r="C2753" i="3"/>
  <c r="C2752" i="3"/>
  <c r="C2751" i="3"/>
  <c r="C2750" i="3"/>
  <c r="C2749" i="3"/>
  <c r="C2748" i="3"/>
  <c r="C2747" i="3"/>
  <c r="C2746" i="3"/>
  <c r="C2745" i="3"/>
  <c r="C2744" i="3"/>
  <c r="C2743" i="3"/>
  <c r="C2742" i="3"/>
  <c r="C2741" i="3"/>
  <c r="C2740" i="3"/>
  <c r="C2739" i="3"/>
  <c r="C2738" i="3"/>
  <c r="C2737" i="3"/>
  <c r="C2736" i="3"/>
  <c r="C2735" i="3"/>
  <c r="C2734" i="3"/>
  <c r="C2733" i="3"/>
  <c r="C2732" i="3"/>
  <c r="E2730" i="3"/>
  <c r="C2729" i="3"/>
  <c r="C2728" i="3"/>
  <c r="C2727" i="3"/>
  <c r="C2726" i="3"/>
  <c r="C2725" i="3"/>
  <c r="C2724" i="3"/>
  <c r="C2723" i="3"/>
  <c r="C2722" i="3"/>
  <c r="C2721" i="3"/>
  <c r="C2720" i="3"/>
  <c r="C2719" i="3"/>
  <c r="C2718" i="3"/>
  <c r="C2717" i="3"/>
  <c r="C2716" i="3"/>
  <c r="C2715" i="3"/>
  <c r="C2714" i="3"/>
  <c r="C2713" i="3"/>
  <c r="C2712" i="3"/>
  <c r="C2711" i="3"/>
  <c r="C2710" i="3"/>
  <c r="C2709" i="3"/>
  <c r="C2708" i="3"/>
  <c r="C2707" i="3"/>
  <c r="C2706" i="3"/>
  <c r="C2705" i="3"/>
  <c r="C2704" i="3"/>
  <c r="C2703" i="3"/>
  <c r="C2702" i="3"/>
  <c r="C2701" i="3"/>
  <c r="C2700" i="3"/>
  <c r="C2699" i="3"/>
  <c r="C2698" i="3"/>
  <c r="C2697" i="3"/>
  <c r="C2696" i="3"/>
  <c r="C2695" i="3"/>
  <c r="C2694" i="3"/>
  <c r="C2693" i="3"/>
  <c r="C2692" i="3"/>
  <c r="C2691" i="3"/>
  <c r="C2690" i="3"/>
  <c r="C2689" i="3"/>
  <c r="C2688" i="3"/>
  <c r="C2687" i="3"/>
  <c r="C2686" i="3"/>
  <c r="C2685" i="3"/>
  <c r="C2684" i="3"/>
  <c r="C2683" i="3"/>
  <c r="C2682" i="3"/>
  <c r="C2681" i="3"/>
  <c r="C2680" i="3"/>
  <c r="C2679" i="3"/>
  <c r="C2678" i="3"/>
  <c r="C2677" i="3"/>
  <c r="C2676" i="3"/>
  <c r="C2675" i="3"/>
  <c r="C2674" i="3"/>
  <c r="C2673" i="3"/>
  <c r="C2672" i="3"/>
  <c r="C2671" i="3"/>
  <c r="C2670" i="3"/>
  <c r="C2669" i="3"/>
  <c r="C2668" i="3"/>
  <c r="C2667" i="3"/>
  <c r="C2666" i="3"/>
  <c r="C2665" i="3"/>
  <c r="E2663" i="3"/>
  <c r="C2662" i="3"/>
  <c r="C2661" i="3"/>
  <c r="C2660" i="3"/>
  <c r="E2658" i="3"/>
  <c r="C2657" i="3"/>
  <c r="C2656" i="3"/>
  <c r="C2655" i="3"/>
  <c r="C2654" i="3"/>
  <c r="C2653" i="3"/>
  <c r="C2652" i="3"/>
  <c r="C2651" i="3"/>
  <c r="C2650" i="3"/>
  <c r="C2649" i="3"/>
  <c r="C2648" i="3"/>
  <c r="C2647" i="3"/>
  <c r="C2646" i="3"/>
  <c r="C2645" i="3"/>
  <c r="C2644" i="3"/>
  <c r="C2643" i="3"/>
  <c r="C2642" i="3"/>
  <c r="E2640" i="3"/>
  <c r="C2639" i="3"/>
  <c r="C2638" i="3"/>
  <c r="C2637" i="3"/>
  <c r="C2636" i="3"/>
  <c r="C2635" i="3"/>
  <c r="C2634" i="3"/>
  <c r="C2633" i="3"/>
  <c r="C2632" i="3"/>
  <c r="C2631" i="3"/>
  <c r="C2630" i="3"/>
  <c r="C2629" i="3"/>
  <c r="C2628" i="3"/>
  <c r="C2627" i="3"/>
  <c r="C2626" i="3"/>
  <c r="C2625" i="3"/>
  <c r="C2624" i="3"/>
  <c r="C2623" i="3"/>
  <c r="C2622" i="3"/>
  <c r="E2620" i="3"/>
  <c r="C2619" i="3"/>
  <c r="C2618" i="3"/>
  <c r="C2617" i="3"/>
  <c r="C2616" i="3"/>
  <c r="C2615" i="3"/>
  <c r="C2614" i="3"/>
  <c r="C2613" i="3"/>
  <c r="E2611" i="3"/>
  <c r="C2610" i="3"/>
  <c r="C2609" i="3"/>
  <c r="C2608" i="3"/>
  <c r="C2607" i="3"/>
  <c r="C2606" i="3"/>
  <c r="C2605" i="3"/>
  <c r="C2604" i="3"/>
  <c r="C2603" i="3"/>
  <c r="C2602" i="3"/>
  <c r="C2601" i="3"/>
  <c r="C2600" i="3"/>
  <c r="E2598" i="3"/>
  <c r="C2597" i="3"/>
  <c r="C2596" i="3"/>
  <c r="C2595" i="3"/>
  <c r="C2594" i="3"/>
  <c r="C2593" i="3"/>
  <c r="C2592" i="3"/>
  <c r="C2591" i="3"/>
  <c r="C2590" i="3"/>
  <c r="C2589" i="3"/>
  <c r="C2588" i="3"/>
  <c r="C2587" i="3"/>
  <c r="C2586" i="3"/>
  <c r="C2585" i="3"/>
  <c r="C2584" i="3"/>
  <c r="C2583" i="3"/>
  <c r="C2582" i="3"/>
  <c r="C2581" i="3"/>
  <c r="C2580" i="3"/>
  <c r="C2579" i="3"/>
  <c r="C2578" i="3"/>
  <c r="C2577" i="3"/>
  <c r="C2576" i="3"/>
  <c r="C2575" i="3"/>
  <c r="C2574" i="3"/>
  <c r="C2573" i="3"/>
  <c r="C2572" i="3"/>
  <c r="C2571" i="3"/>
  <c r="C2570" i="3"/>
  <c r="C2569" i="3"/>
  <c r="E2567" i="3"/>
  <c r="C2566" i="3"/>
  <c r="C2565" i="3"/>
  <c r="C2563" i="3"/>
  <c r="C2562" i="3"/>
  <c r="C2561" i="3"/>
  <c r="C2560" i="3"/>
  <c r="C2559" i="3"/>
  <c r="C2558" i="3"/>
  <c r="C2557" i="3"/>
  <c r="C2556" i="3"/>
  <c r="C2555" i="3"/>
  <c r="C2554" i="3"/>
  <c r="C2553" i="3"/>
  <c r="C2552" i="3"/>
  <c r="C2551" i="3"/>
  <c r="C2550" i="3"/>
  <c r="C2549" i="3"/>
  <c r="C2548" i="3"/>
  <c r="C2547" i="3"/>
  <c r="C2546" i="3"/>
  <c r="C2545" i="3"/>
  <c r="C2544" i="3"/>
  <c r="C2543" i="3"/>
  <c r="C2542" i="3"/>
  <c r="C2541" i="3"/>
  <c r="C2540" i="3"/>
  <c r="C2539" i="3"/>
  <c r="C2538" i="3"/>
  <c r="C2537" i="3"/>
  <c r="C2536" i="3"/>
  <c r="C2535" i="3"/>
  <c r="C2534" i="3"/>
  <c r="C2533" i="3"/>
  <c r="C2532" i="3"/>
  <c r="C2531" i="3"/>
  <c r="C2530" i="3"/>
  <c r="C2529" i="3"/>
  <c r="C2528" i="3"/>
  <c r="C2527" i="3"/>
  <c r="C2526" i="3"/>
  <c r="C2525" i="3"/>
  <c r="C2524" i="3"/>
  <c r="C2523" i="3"/>
  <c r="C2522" i="3"/>
  <c r="C2521" i="3"/>
  <c r="C2520" i="3"/>
  <c r="C2519" i="3"/>
  <c r="C2518" i="3"/>
  <c r="C2517" i="3"/>
  <c r="E2515" i="3"/>
  <c r="C2514" i="3"/>
  <c r="C2513" i="3"/>
  <c r="C2512" i="3"/>
  <c r="C2511" i="3"/>
  <c r="C2510" i="3"/>
  <c r="C2509" i="3"/>
  <c r="C2508" i="3"/>
  <c r="C2507" i="3"/>
  <c r="C2506" i="3"/>
  <c r="C2505" i="3"/>
  <c r="C2504" i="3"/>
  <c r="C2503" i="3"/>
  <c r="C2502" i="3"/>
  <c r="C2501" i="3"/>
  <c r="C2500" i="3"/>
  <c r="C2499" i="3"/>
  <c r="C2498" i="3"/>
  <c r="C2497" i="3"/>
  <c r="C2496" i="3"/>
  <c r="C2495" i="3"/>
  <c r="C2494" i="3"/>
  <c r="C2493" i="3"/>
  <c r="C2492" i="3"/>
  <c r="C2491" i="3"/>
  <c r="C2490" i="3"/>
  <c r="C2489" i="3"/>
  <c r="C2488" i="3"/>
  <c r="C2487" i="3"/>
  <c r="C2486" i="3"/>
  <c r="C2485" i="3"/>
  <c r="C2484" i="3"/>
  <c r="C2483" i="3"/>
  <c r="C2482" i="3"/>
  <c r="C2481" i="3"/>
  <c r="C2480" i="3"/>
  <c r="C2479" i="3"/>
  <c r="C2478" i="3"/>
  <c r="C2477" i="3"/>
  <c r="C2476" i="3"/>
  <c r="C2475" i="3"/>
  <c r="C2474" i="3"/>
  <c r="C2473" i="3"/>
  <c r="C2472" i="3"/>
  <c r="C2471" i="3"/>
  <c r="C2470" i="3"/>
  <c r="C2469" i="3"/>
  <c r="C2468" i="3"/>
  <c r="C2467" i="3"/>
  <c r="C2466" i="3"/>
  <c r="C2465" i="3"/>
  <c r="C2464" i="3"/>
  <c r="C2463" i="3"/>
  <c r="C2462" i="3"/>
  <c r="C2461" i="3"/>
  <c r="C2460" i="3"/>
  <c r="C2459" i="3"/>
  <c r="C2458" i="3"/>
  <c r="C2457" i="3"/>
  <c r="C2456" i="3"/>
  <c r="C2455" i="3"/>
  <c r="C2454" i="3"/>
  <c r="C2453" i="3"/>
  <c r="C2452" i="3"/>
  <c r="C2451" i="3"/>
  <c r="C2450" i="3"/>
  <c r="C2449" i="3"/>
  <c r="C2448" i="3"/>
  <c r="C2447" i="3"/>
  <c r="C2446" i="3"/>
  <c r="C2445" i="3"/>
  <c r="C2444" i="3"/>
  <c r="C2443" i="3"/>
  <c r="C2442" i="3"/>
  <c r="C2441" i="3"/>
  <c r="C2440" i="3"/>
  <c r="C2439" i="3"/>
  <c r="C2438" i="3"/>
  <c r="C2437" i="3"/>
  <c r="C2436" i="3"/>
  <c r="C2435" i="3"/>
  <c r="C2434" i="3"/>
  <c r="C2433" i="3"/>
  <c r="C2432" i="3"/>
  <c r="C2431" i="3"/>
  <c r="C2430" i="3"/>
  <c r="C2429" i="3"/>
  <c r="C2428" i="3"/>
  <c r="C2427" i="3"/>
  <c r="C2426" i="3"/>
  <c r="C2425" i="3"/>
  <c r="C2424" i="3"/>
  <c r="E2422" i="3"/>
  <c r="C2421" i="3"/>
  <c r="C2420" i="3"/>
  <c r="C2419" i="3"/>
  <c r="C2418" i="3"/>
  <c r="C2417" i="3"/>
  <c r="C2416" i="3"/>
  <c r="C2415" i="3"/>
  <c r="E2413" i="3"/>
  <c r="C2412" i="3"/>
  <c r="C2411" i="3"/>
  <c r="C2410" i="3"/>
  <c r="C2409" i="3"/>
  <c r="C2408" i="3"/>
  <c r="C2407" i="3"/>
  <c r="C2406" i="3"/>
  <c r="C2405" i="3"/>
  <c r="C2404" i="3"/>
  <c r="C2403" i="3"/>
  <c r="C2402" i="3"/>
  <c r="C2401" i="3"/>
  <c r="C2400" i="3"/>
  <c r="C2399" i="3"/>
  <c r="E2397" i="3"/>
  <c r="C2396" i="3"/>
  <c r="C2395" i="3"/>
  <c r="C2394" i="3"/>
  <c r="C2393" i="3"/>
  <c r="C2392" i="3"/>
  <c r="C2391" i="3"/>
  <c r="C2390" i="3"/>
  <c r="C2389" i="3"/>
  <c r="C2388" i="3"/>
  <c r="C2387" i="3"/>
  <c r="C2386" i="3"/>
  <c r="C2385" i="3"/>
  <c r="C2384" i="3"/>
  <c r="C2383" i="3"/>
  <c r="C2382" i="3"/>
  <c r="C2381" i="3"/>
  <c r="C2380" i="3"/>
  <c r="C2379" i="3"/>
  <c r="C2378" i="3"/>
  <c r="E2376" i="3"/>
  <c r="C2375" i="3"/>
  <c r="C2374" i="3"/>
  <c r="C2373" i="3"/>
  <c r="C2372" i="3"/>
  <c r="C2371" i="3"/>
  <c r="C2370" i="3"/>
  <c r="C2369" i="3"/>
  <c r="C2368" i="3"/>
  <c r="C2367" i="3"/>
  <c r="E2365" i="3"/>
  <c r="C2364" i="3"/>
  <c r="C2363" i="3"/>
  <c r="C2362" i="3"/>
  <c r="C2361" i="3"/>
  <c r="C2360" i="3"/>
  <c r="C2359" i="3"/>
  <c r="C2358" i="3"/>
  <c r="C2357" i="3"/>
  <c r="C2356" i="3"/>
  <c r="C2355" i="3"/>
  <c r="C2354" i="3"/>
  <c r="C2353" i="3"/>
  <c r="C2352" i="3"/>
  <c r="C2351" i="3"/>
  <c r="C2350" i="3"/>
  <c r="C2349" i="3"/>
  <c r="C2348" i="3"/>
  <c r="C2347" i="3"/>
  <c r="C2346" i="3"/>
  <c r="C2345" i="3"/>
  <c r="C2344" i="3"/>
  <c r="C2343" i="3"/>
  <c r="C2342" i="3"/>
  <c r="C2341" i="3"/>
  <c r="C2340" i="3"/>
  <c r="C2339" i="3"/>
  <c r="C2338" i="3"/>
  <c r="C2337" i="3"/>
  <c r="C2336" i="3"/>
  <c r="C2335" i="3"/>
  <c r="C2334" i="3"/>
  <c r="C2333" i="3"/>
  <c r="C2332" i="3"/>
  <c r="C2331" i="3"/>
  <c r="C2330" i="3"/>
  <c r="C2329" i="3"/>
  <c r="C2328" i="3"/>
  <c r="C2327" i="3"/>
  <c r="C2326" i="3"/>
  <c r="C2325" i="3"/>
  <c r="C2324" i="3"/>
  <c r="C2323" i="3"/>
  <c r="C2322" i="3"/>
  <c r="C2321" i="3"/>
  <c r="C2320" i="3"/>
  <c r="C2319" i="3"/>
  <c r="C2318" i="3"/>
  <c r="C2317" i="3"/>
  <c r="C2316" i="3"/>
  <c r="C2315" i="3"/>
  <c r="C2314" i="3"/>
  <c r="C2313" i="3"/>
  <c r="C2312" i="3"/>
  <c r="C2311" i="3"/>
  <c r="C2310" i="3"/>
  <c r="C2309" i="3"/>
  <c r="C2308" i="3"/>
  <c r="C2307" i="3"/>
  <c r="C2306" i="3"/>
  <c r="C2305" i="3"/>
  <c r="C2304" i="3"/>
  <c r="C2303" i="3"/>
  <c r="C2302" i="3"/>
  <c r="C2301" i="3"/>
  <c r="C2300" i="3"/>
  <c r="C2299" i="3"/>
  <c r="C2298" i="3"/>
  <c r="C2297" i="3"/>
  <c r="C2296" i="3"/>
  <c r="C2295" i="3"/>
  <c r="E2293" i="3"/>
  <c r="C2292" i="3"/>
  <c r="C2291" i="3"/>
  <c r="C2290" i="3"/>
  <c r="C2289" i="3"/>
  <c r="C2288" i="3"/>
  <c r="C2287" i="3"/>
  <c r="C2286" i="3"/>
  <c r="C2285" i="3"/>
  <c r="C2284" i="3"/>
  <c r="C2283" i="3"/>
  <c r="C2282" i="3"/>
  <c r="C2281" i="3"/>
  <c r="C2280" i="3"/>
  <c r="C2279" i="3"/>
  <c r="C2278" i="3"/>
  <c r="C2277" i="3"/>
  <c r="C2276" i="3"/>
  <c r="C2275" i="3"/>
  <c r="C2274" i="3"/>
  <c r="C2273" i="3"/>
  <c r="C2272" i="3"/>
  <c r="C2271" i="3"/>
  <c r="C2270" i="3"/>
  <c r="C2269" i="3"/>
  <c r="C2268" i="3"/>
  <c r="C2267" i="3"/>
  <c r="C2266" i="3"/>
  <c r="C2265" i="3"/>
  <c r="C2264" i="3"/>
  <c r="C2263" i="3"/>
  <c r="C2262" i="3"/>
  <c r="C2261" i="3"/>
  <c r="C2260" i="3"/>
  <c r="C2259" i="3"/>
  <c r="C2258" i="3"/>
  <c r="C2257" i="3"/>
  <c r="C2256" i="3"/>
  <c r="C2255" i="3"/>
  <c r="C2254" i="3"/>
  <c r="C2253" i="3"/>
  <c r="C2252" i="3"/>
  <c r="C2251" i="3"/>
  <c r="C2250" i="3"/>
  <c r="C2249" i="3"/>
  <c r="C2248" i="3"/>
  <c r="C2247" i="3"/>
  <c r="C2246" i="3"/>
  <c r="C2245" i="3"/>
  <c r="C2244" i="3"/>
  <c r="C2243" i="3"/>
  <c r="C2242" i="3"/>
  <c r="C2241" i="3"/>
  <c r="C2240" i="3"/>
  <c r="C2239" i="3"/>
  <c r="C2238" i="3"/>
  <c r="C2237" i="3"/>
  <c r="C2236" i="3"/>
  <c r="C2235" i="3"/>
  <c r="C2234" i="3"/>
  <c r="C2233" i="3"/>
  <c r="C2232" i="3"/>
  <c r="C2231" i="3"/>
  <c r="C2230" i="3"/>
  <c r="C2229" i="3"/>
  <c r="C2228" i="3"/>
  <c r="C2227" i="3"/>
  <c r="C2226" i="3"/>
  <c r="C2225" i="3"/>
  <c r="C2224" i="3"/>
  <c r="C2223" i="3"/>
  <c r="C2222" i="3"/>
  <c r="C2221" i="3"/>
  <c r="C2220" i="3"/>
  <c r="C2219" i="3"/>
  <c r="C2218" i="3"/>
  <c r="C2217" i="3"/>
  <c r="C2216" i="3"/>
  <c r="C2215" i="3"/>
  <c r="C2214" i="3"/>
  <c r="C2213" i="3"/>
  <c r="C2212" i="3"/>
  <c r="C2211" i="3"/>
  <c r="C2210" i="3"/>
  <c r="C2209" i="3"/>
  <c r="C2208" i="3"/>
  <c r="C2207" i="3"/>
  <c r="C2206" i="3"/>
  <c r="C2205" i="3"/>
  <c r="C2204" i="3"/>
  <c r="E2202" i="3"/>
  <c r="C2201" i="3"/>
  <c r="C2200" i="3"/>
  <c r="C2199" i="3"/>
  <c r="C2198" i="3"/>
  <c r="C2197" i="3"/>
  <c r="C2196" i="3"/>
  <c r="C2195" i="3"/>
  <c r="C2194" i="3"/>
  <c r="C2193" i="3"/>
  <c r="C2192" i="3"/>
  <c r="C2191" i="3"/>
  <c r="C2190" i="3"/>
  <c r="C2189" i="3"/>
  <c r="C2188" i="3"/>
  <c r="C2187" i="3"/>
  <c r="C2186" i="3"/>
  <c r="C2185" i="3"/>
  <c r="C2184" i="3"/>
  <c r="C2183" i="3"/>
  <c r="C2182" i="3"/>
  <c r="C2181" i="3"/>
  <c r="C2180" i="3"/>
  <c r="C2179" i="3"/>
  <c r="C2178" i="3"/>
  <c r="C2177" i="3"/>
  <c r="C2176" i="3"/>
  <c r="C2175" i="3"/>
  <c r="C2174" i="3"/>
  <c r="C2173" i="3"/>
  <c r="C2172" i="3"/>
  <c r="C2171" i="3"/>
  <c r="C2170" i="3"/>
  <c r="C2169" i="3"/>
  <c r="C2168" i="3"/>
  <c r="C2167" i="3"/>
  <c r="C2166" i="3"/>
  <c r="C2165" i="3"/>
  <c r="C2164" i="3"/>
  <c r="C2163" i="3"/>
  <c r="C2162" i="3"/>
  <c r="C2161" i="3"/>
  <c r="E2159" i="3"/>
  <c r="C2158" i="3"/>
  <c r="D2159" i="3" s="1"/>
  <c r="E2156" i="3"/>
  <c r="C2155" i="3"/>
  <c r="C2154" i="3"/>
  <c r="C2153" i="3"/>
  <c r="C2152" i="3"/>
  <c r="C2151" i="3"/>
  <c r="C2150" i="3"/>
  <c r="C2149" i="3"/>
  <c r="C2148" i="3"/>
  <c r="C2147" i="3"/>
  <c r="C2146" i="3"/>
  <c r="C2145" i="3"/>
  <c r="C2144" i="3"/>
  <c r="C2143" i="3"/>
  <c r="C2142" i="3"/>
  <c r="C2141" i="3"/>
  <c r="C2140" i="3"/>
  <c r="C2139" i="3"/>
  <c r="C2138" i="3"/>
  <c r="C2137" i="3"/>
  <c r="C2136" i="3"/>
  <c r="C2135" i="3"/>
  <c r="C2134" i="3"/>
  <c r="C2133" i="3"/>
  <c r="C2132" i="3"/>
  <c r="C2131" i="3"/>
  <c r="C2130" i="3"/>
  <c r="C2129" i="3"/>
  <c r="C2128" i="3"/>
  <c r="C2127" i="3"/>
  <c r="C2126" i="3"/>
  <c r="C2125" i="3"/>
  <c r="C2124" i="3"/>
  <c r="C2123" i="3"/>
  <c r="C2122" i="3"/>
  <c r="C2121" i="3"/>
  <c r="C2120" i="3"/>
  <c r="C2119" i="3"/>
  <c r="C2118" i="3"/>
  <c r="C2117" i="3"/>
  <c r="C2116" i="3"/>
  <c r="C2115" i="3"/>
  <c r="C2114" i="3"/>
  <c r="C2113" i="3"/>
  <c r="C2112" i="3"/>
  <c r="C2111" i="3"/>
  <c r="C2110" i="3"/>
  <c r="C2109" i="3"/>
  <c r="C2108" i="3"/>
  <c r="C2107" i="3"/>
  <c r="C2106" i="3"/>
  <c r="E2104" i="3"/>
  <c r="C2103" i="3"/>
  <c r="C2102" i="3"/>
  <c r="C2101" i="3"/>
  <c r="C2100" i="3"/>
  <c r="C2099" i="3"/>
  <c r="C2098" i="3"/>
  <c r="C2097" i="3"/>
  <c r="C2096" i="3"/>
  <c r="C2095" i="3"/>
  <c r="C2094" i="3"/>
  <c r="C2093" i="3"/>
  <c r="C2092" i="3"/>
  <c r="C2091" i="3"/>
  <c r="C2090" i="3"/>
  <c r="C2089" i="3"/>
  <c r="C2088" i="3"/>
  <c r="C2087" i="3"/>
  <c r="C2086" i="3"/>
  <c r="C2085" i="3"/>
  <c r="C2084" i="3"/>
  <c r="C2083" i="3"/>
  <c r="C2082" i="3"/>
  <c r="E2080" i="3"/>
  <c r="C2079" i="3"/>
  <c r="C2078" i="3"/>
  <c r="C2077" i="3"/>
  <c r="C2076" i="3"/>
  <c r="C2075" i="3"/>
  <c r="C2074" i="3"/>
  <c r="C2073" i="3"/>
  <c r="C2072" i="3"/>
  <c r="C2071" i="3"/>
  <c r="C2070" i="3"/>
  <c r="C2069" i="3"/>
  <c r="C2068" i="3"/>
  <c r="C2067" i="3"/>
  <c r="C2066" i="3"/>
  <c r="C2065" i="3"/>
  <c r="C2064" i="3"/>
  <c r="C2063" i="3"/>
  <c r="E2061" i="3"/>
  <c r="C2060" i="3"/>
  <c r="C2059" i="3"/>
  <c r="C2058" i="3"/>
  <c r="C2057" i="3"/>
  <c r="C2056" i="3"/>
  <c r="C2055" i="3"/>
  <c r="C2054" i="3"/>
  <c r="C2053" i="3"/>
  <c r="C2052" i="3"/>
  <c r="C2051" i="3"/>
  <c r="C2050" i="3"/>
  <c r="C2049" i="3"/>
  <c r="C2048" i="3"/>
  <c r="C2047" i="3"/>
  <c r="C2046" i="3"/>
  <c r="E2044" i="3"/>
  <c r="C2043" i="3"/>
  <c r="C2042" i="3"/>
  <c r="C2041" i="3"/>
  <c r="C2040" i="3"/>
  <c r="E2038" i="3"/>
  <c r="C2037" i="3"/>
  <c r="C2036" i="3"/>
  <c r="C2035" i="3"/>
  <c r="C2034" i="3"/>
  <c r="C2033" i="3"/>
  <c r="C2032" i="3"/>
  <c r="C2031" i="3"/>
  <c r="C2030" i="3"/>
  <c r="C2029" i="3"/>
  <c r="C2028" i="3"/>
  <c r="C2027" i="3"/>
  <c r="C2026" i="3"/>
  <c r="C2025" i="3"/>
  <c r="C2024" i="3"/>
  <c r="C2023" i="3"/>
  <c r="C2022" i="3"/>
  <c r="C2021" i="3"/>
  <c r="C2020" i="3"/>
  <c r="C2019" i="3"/>
  <c r="C2018" i="3"/>
  <c r="C2017" i="3"/>
  <c r="C2016" i="3"/>
  <c r="C2015" i="3"/>
  <c r="C2014" i="3"/>
  <c r="C2013" i="3"/>
  <c r="C2012" i="3"/>
  <c r="C2011" i="3"/>
  <c r="C2010" i="3"/>
  <c r="C2009" i="3"/>
  <c r="C2008" i="3"/>
  <c r="C2007" i="3"/>
  <c r="C2006" i="3"/>
  <c r="C2005" i="3"/>
  <c r="C2004" i="3"/>
  <c r="C2003" i="3"/>
  <c r="C2002" i="3"/>
  <c r="C2001" i="3"/>
  <c r="C2000" i="3"/>
  <c r="C1999" i="3"/>
  <c r="C1998" i="3"/>
  <c r="C1997" i="3"/>
  <c r="C1996" i="3"/>
  <c r="C1995" i="3"/>
  <c r="C1994" i="3"/>
  <c r="C1993" i="3"/>
  <c r="C1992" i="3"/>
  <c r="C1991" i="3"/>
  <c r="C1990" i="3"/>
  <c r="C1989" i="3"/>
  <c r="C1988" i="3"/>
  <c r="C1987" i="3"/>
  <c r="C1986" i="3"/>
  <c r="C1985" i="3"/>
  <c r="C1984" i="3"/>
  <c r="C1983" i="3"/>
  <c r="C1982" i="3"/>
  <c r="C1981" i="3"/>
  <c r="C1980" i="3"/>
  <c r="C1979" i="3"/>
  <c r="C1978" i="3"/>
  <c r="C1977" i="3"/>
  <c r="C1976" i="3"/>
  <c r="C1975" i="3"/>
  <c r="C1974" i="3"/>
  <c r="C1973" i="3"/>
  <c r="C1972" i="3"/>
  <c r="C1971" i="3"/>
  <c r="C1970" i="3"/>
  <c r="C1969" i="3"/>
  <c r="E1967" i="3"/>
  <c r="C1966" i="3"/>
  <c r="C1965" i="3"/>
  <c r="C1964" i="3"/>
  <c r="C1963" i="3"/>
  <c r="C1962" i="3"/>
  <c r="C1961" i="3"/>
  <c r="C1960" i="3"/>
  <c r="C1959" i="3"/>
  <c r="C1958" i="3"/>
  <c r="C1957" i="3"/>
  <c r="C1956" i="3"/>
  <c r="C1955" i="3"/>
  <c r="C1954" i="3"/>
  <c r="C1953" i="3"/>
  <c r="C1952" i="3"/>
  <c r="C1951" i="3"/>
  <c r="C1950" i="3"/>
  <c r="C1949" i="3"/>
  <c r="C1948" i="3"/>
  <c r="C1947" i="3"/>
  <c r="C1946" i="3"/>
  <c r="C1945" i="3"/>
  <c r="C1944" i="3"/>
  <c r="C1943" i="3"/>
  <c r="C1942" i="3"/>
  <c r="C1941" i="3"/>
  <c r="C1940" i="3"/>
  <c r="C1939" i="3"/>
  <c r="C1938" i="3"/>
  <c r="C1937" i="3"/>
  <c r="C1936" i="3"/>
  <c r="C1935" i="3"/>
  <c r="C1934" i="3"/>
  <c r="C1933" i="3"/>
  <c r="C1932" i="3"/>
  <c r="C1931" i="3"/>
  <c r="C1930" i="3"/>
  <c r="C1929" i="3"/>
  <c r="C1928" i="3"/>
  <c r="C1927" i="3"/>
  <c r="C1926" i="3"/>
  <c r="C1925" i="3"/>
  <c r="C1924" i="3"/>
  <c r="E1922" i="3"/>
  <c r="C1921" i="3"/>
  <c r="C1920" i="3"/>
  <c r="C1919" i="3"/>
  <c r="C1918" i="3"/>
  <c r="C1917" i="3"/>
  <c r="C1916" i="3"/>
  <c r="C1915" i="3"/>
  <c r="C1914" i="3"/>
  <c r="C1913" i="3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E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C1840" i="3"/>
  <c r="C1839" i="3"/>
  <c r="C1838" i="3"/>
  <c r="C1837" i="3"/>
  <c r="C1836" i="3"/>
  <c r="C1835" i="3"/>
  <c r="C1834" i="3"/>
  <c r="E1832" i="3"/>
  <c r="C1831" i="3"/>
  <c r="C1830" i="3"/>
  <c r="C1829" i="3"/>
  <c r="C1828" i="3"/>
  <c r="C1827" i="3"/>
  <c r="C1826" i="3"/>
  <c r="C1825" i="3"/>
  <c r="C1824" i="3"/>
  <c r="C1823" i="3"/>
  <c r="C1822" i="3"/>
  <c r="E1820" i="3"/>
  <c r="C1819" i="3"/>
  <c r="C1818" i="3"/>
  <c r="C1817" i="3"/>
  <c r="C1816" i="3"/>
  <c r="C1815" i="3"/>
  <c r="C1814" i="3"/>
  <c r="C1813" i="3"/>
  <c r="C1812" i="3"/>
  <c r="C1811" i="3"/>
  <c r="C1810" i="3"/>
  <c r="C1809" i="3"/>
  <c r="C1808" i="3"/>
  <c r="C1807" i="3"/>
  <c r="C1806" i="3"/>
  <c r="C1805" i="3"/>
  <c r="C1804" i="3"/>
  <c r="C1803" i="3"/>
  <c r="C1802" i="3"/>
  <c r="C1801" i="3"/>
  <c r="C1800" i="3"/>
  <c r="C1799" i="3"/>
  <c r="C1798" i="3"/>
  <c r="C1797" i="3"/>
  <c r="C1796" i="3"/>
  <c r="E1794" i="3"/>
  <c r="C1793" i="3"/>
  <c r="C1792" i="3"/>
  <c r="C1791" i="3"/>
  <c r="C1790" i="3"/>
  <c r="C1789" i="3"/>
  <c r="C1788" i="3"/>
  <c r="C1787" i="3"/>
  <c r="C1786" i="3"/>
  <c r="C1785" i="3"/>
  <c r="C1784" i="3"/>
  <c r="C1783" i="3"/>
  <c r="C1782" i="3"/>
  <c r="C1781" i="3"/>
  <c r="C1780" i="3"/>
  <c r="C1779" i="3"/>
  <c r="C1778" i="3"/>
  <c r="C1777" i="3"/>
  <c r="C1776" i="3"/>
  <c r="C1775" i="3"/>
  <c r="C1774" i="3"/>
  <c r="C1773" i="3"/>
  <c r="C1772" i="3"/>
  <c r="C1771" i="3"/>
  <c r="C1770" i="3"/>
  <c r="C1769" i="3"/>
  <c r="E1767" i="3"/>
  <c r="C1766" i="3"/>
  <c r="C1765" i="3"/>
  <c r="C1764" i="3"/>
  <c r="C1763" i="3"/>
  <c r="C1762" i="3"/>
  <c r="C1761" i="3"/>
  <c r="C1760" i="3"/>
  <c r="C1759" i="3"/>
  <c r="C1758" i="3"/>
  <c r="C1757" i="3"/>
  <c r="C1756" i="3"/>
  <c r="C1755" i="3"/>
  <c r="C1754" i="3"/>
  <c r="C1753" i="3"/>
  <c r="C1752" i="3"/>
  <c r="C1751" i="3"/>
  <c r="C1750" i="3"/>
  <c r="C1749" i="3"/>
  <c r="C1748" i="3"/>
  <c r="C1747" i="3"/>
  <c r="C1746" i="3"/>
  <c r="C1745" i="3"/>
  <c r="C1744" i="3"/>
  <c r="C1743" i="3"/>
  <c r="C1742" i="3"/>
  <c r="C1741" i="3"/>
  <c r="C1740" i="3"/>
  <c r="C1739" i="3"/>
  <c r="C1738" i="3"/>
  <c r="C1737" i="3"/>
  <c r="C1736" i="3"/>
  <c r="C1735" i="3"/>
  <c r="C1734" i="3"/>
  <c r="C1733" i="3"/>
  <c r="C1732" i="3"/>
  <c r="C1731" i="3"/>
  <c r="C1730" i="3"/>
  <c r="C1729" i="3"/>
  <c r="C1728" i="3"/>
  <c r="C1727" i="3"/>
  <c r="C1726" i="3"/>
  <c r="E1724" i="3"/>
  <c r="C1723" i="3"/>
  <c r="C1722" i="3"/>
  <c r="C1721" i="3"/>
  <c r="C1720" i="3"/>
  <c r="C1719" i="3"/>
  <c r="C1718" i="3"/>
  <c r="C1717" i="3"/>
  <c r="C1716" i="3"/>
  <c r="C1715" i="3"/>
  <c r="E1713" i="3"/>
  <c r="C1712" i="3"/>
  <c r="C1711" i="3"/>
  <c r="C1710" i="3"/>
  <c r="C1709" i="3"/>
  <c r="C1708" i="3"/>
  <c r="C1707" i="3"/>
  <c r="C1706" i="3"/>
  <c r="C1705" i="3"/>
  <c r="C1704" i="3"/>
  <c r="C1703" i="3"/>
  <c r="C1702" i="3"/>
  <c r="C1701" i="3"/>
  <c r="C1700" i="3"/>
  <c r="C1699" i="3"/>
  <c r="C1698" i="3"/>
  <c r="C1697" i="3"/>
  <c r="C1696" i="3"/>
  <c r="C1695" i="3"/>
  <c r="C1694" i="3"/>
  <c r="C1693" i="3"/>
  <c r="C1692" i="3"/>
  <c r="C1691" i="3"/>
  <c r="C1690" i="3"/>
  <c r="C1689" i="3"/>
  <c r="C1688" i="3"/>
  <c r="C1687" i="3"/>
  <c r="C1686" i="3"/>
  <c r="C1685" i="3"/>
  <c r="C1684" i="3"/>
  <c r="C1683" i="3"/>
  <c r="C1682" i="3"/>
  <c r="C1681" i="3"/>
  <c r="C1680" i="3"/>
  <c r="C1679" i="3"/>
  <c r="C1678" i="3"/>
  <c r="C1677" i="3"/>
  <c r="C1676" i="3"/>
  <c r="C1675" i="3"/>
  <c r="C1674" i="3"/>
  <c r="C1673" i="3"/>
  <c r="C1672" i="3"/>
  <c r="C1671" i="3"/>
  <c r="E1669" i="3"/>
  <c r="C1668" i="3"/>
  <c r="C1667" i="3"/>
  <c r="C1666" i="3"/>
  <c r="C1665" i="3"/>
  <c r="C1664" i="3"/>
  <c r="C1663" i="3"/>
  <c r="C1662" i="3"/>
  <c r="C1661" i="3"/>
  <c r="C1660" i="3"/>
  <c r="C1659" i="3"/>
  <c r="C1658" i="3"/>
  <c r="C1657" i="3"/>
  <c r="C1656" i="3"/>
  <c r="C1655" i="3"/>
  <c r="C1654" i="3"/>
  <c r="C1653" i="3"/>
  <c r="C1652" i="3"/>
  <c r="C1651" i="3"/>
  <c r="C1650" i="3"/>
  <c r="C1649" i="3"/>
  <c r="C1648" i="3"/>
  <c r="C1647" i="3"/>
  <c r="C1646" i="3"/>
  <c r="C1645" i="3"/>
  <c r="C1644" i="3"/>
  <c r="C1643" i="3"/>
  <c r="C1642" i="3"/>
  <c r="C1641" i="3"/>
  <c r="C1640" i="3"/>
  <c r="C1639" i="3"/>
  <c r="C1638" i="3"/>
  <c r="C1637" i="3"/>
  <c r="C1636" i="3"/>
  <c r="C1635" i="3"/>
  <c r="C1634" i="3"/>
  <c r="C1633" i="3"/>
  <c r="C1632" i="3"/>
  <c r="C1631" i="3"/>
  <c r="C1630" i="3"/>
  <c r="C1629" i="3"/>
  <c r="C1628" i="3"/>
  <c r="C1627" i="3"/>
  <c r="C1626" i="3"/>
  <c r="C1625" i="3"/>
  <c r="C1624" i="3"/>
  <c r="C1623" i="3"/>
  <c r="C1622" i="3"/>
  <c r="C1621" i="3"/>
  <c r="C1620" i="3"/>
  <c r="C1619" i="3"/>
  <c r="C1618" i="3"/>
  <c r="C1617" i="3"/>
  <c r="C1616" i="3"/>
  <c r="C1615" i="3"/>
  <c r="C1614" i="3"/>
  <c r="C1613" i="3"/>
  <c r="C1612" i="3"/>
  <c r="C1611" i="3"/>
  <c r="C1610" i="3"/>
  <c r="C1609" i="3"/>
  <c r="C1608" i="3"/>
  <c r="C1607" i="3"/>
  <c r="C1606" i="3"/>
  <c r="C1605" i="3"/>
  <c r="C1604" i="3"/>
  <c r="C1603" i="3"/>
  <c r="C1602" i="3"/>
  <c r="C1601" i="3"/>
  <c r="C1600" i="3"/>
  <c r="C1599" i="3"/>
  <c r="C1598" i="3"/>
  <c r="C1597" i="3"/>
  <c r="E1595" i="3"/>
  <c r="C1594" i="3"/>
  <c r="C1593" i="3"/>
  <c r="C1592" i="3"/>
  <c r="C1591" i="3"/>
  <c r="C1590" i="3"/>
  <c r="C1589" i="3"/>
  <c r="E1587" i="3"/>
  <c r="C1586" i="3"/>
  <c r="C1585" i="3"/>
  <c r="C1584" i="3"/>
  <c r="C1583" i="3"/>
  <c r="C1582" i="3"/>
  <c r="C1581" i="3"/>
  <c r="C1580" i="3"/>
  <c r="C1579" i="3"/>
  <c r="C1578" i="3"/>
  <c r="C1577" i="3"/>
  <c r="C1576" i="3"/>
  <c r="C1575" i="3"/>
  <c r="C1574" i="3"/>
  <c r="C1573" i="3"/>
  <c r="C1572" i="3"/>
  <c r="C1571" i="3"/>
  <c r="C1570" i="3"/>
  <c r="C1569" i="3"/>
  <c r="C1568" i="3"/>
  <c r="C1567" i="3"/>
  <c r="C1566" i="3"/>
  <c r="C1565" i="3"/>
  <c r="C1564" i="3"/>
  <c r="C1563" i="3"/>
  <c r="C1562" i="3"/>
  <c r="C1561" i="3"/>
  <c r="C1560" i="3"/>
  <c r="C1559" i="3"/>
  <c r="C1558" i="3"/>
  <c r="C1557" i="3"/>
  <c r="C1556" i="3"/>
  <c r="C1555" i="3"/>
  <c r="C1554" i="3"/>
  <c r="C1553" i="3"/>
  <c r="C1552" i="3"/>
  <c r="C1551" i="3"/>
  <c r="C1550" i="3"/>
  <c r="C1549" i="3"/>
  <c r="C1548" i="3"/>
  <c r="C1547" i="3"/>
  <c r="C1546" i="3"/>
  <c r="C1545" i="3"/>
  <c r="C1544" i="3"/>
  <c r="C1543" i="3"/>
  <c r="C1542" i="3"/>
  <c r="C1541" i="3"/>
  <c r="C1540" i="3"/>
  <c r="C1539" i="3"/>
  <c r="C1538" i="3"/>
  <c r="E1536" i="3"/>
  <c r="C1535" i="3"/>
  <c r="C1534" i="3"/>
  <c r="C1533" i="3"/>
  <c r="C1532" i="3"/>
  <c r="C1531" i="3"/>
  <c r="C1530" i="3"/>
  <c r="C1529" i="3"/>
  <c r="C1528" i="3"/>
  <c r="C1527" i="3"/>
  <c r="C1526" i="3"/>
  <c r="C1525" i="3"/>
  <c r="C1524" i="3"/>
  <c r="C1523" i="3"/>
  <c r="C1522" i="3"/>
  <c r="C1521" i="3"/>
  <c r="C1520" i="3"/>
  <c r="C1519" i="3"/>
  <c r="C1518" i="3"/>
  <c r="C1517" i="3"/>
  <c r="C1516" i="3"/>
  <c r="C1515" i="3"/>
  <c r="C1514" i="3"/>
  <c r="C1513" i="3"/>
  <c r="C1512" i="3"/>
  <c r="C1511" i="3"/>
  <c r="C1510" i="3"/>
  <c r="C1509" i="3"/>
  <c r="C1508" i="3"/>
  <c r="C1507" i="3"/>
  <c r="C1506" i="3"/>
  <c r="C1505" i="3"/>
  <c r="C1504" i="3"/>
  <c r="C1503" i="3"/>
  <c r="C1502" i="3"/>
  <c r="C1501" i="3"/>
  <c r="C1500" i="3"/>
  <c r="C1499" i="3"/>
  <c r="C1498" i="3"/>
  <c r="C1497" i="3"/>
  <c r="C1496" i="3"/>
  <c r="C1495" i="3"/>
  <c r="C1494" i="3"/>
  <c r="C1493" i="3"/>
  <c r="C1492" i="3"/>
  <c r="E1490" i="3"/>
  <c r="C1489" i="3"/>
  <c r="C1488" i="3"/>
  <c r="C1487" i="3"/>
  <c r="C1486" i="3"/>
  <c r="C1485" i="3"/>
  <c r="E1483" i="3"/>
  <c r="C1482" i="3"/>
  <c r="C1481" i="3"/>
  <c r="C1480" i="3"/>
  <c r="C1479" i="3"/>
  <c r="C1478" i="3"/>
  <c r="C1477" i="3"/>
  <c r="C1476" i="3"/>
  <c r="C1475" i="3"/>
  <c r="C1474" i="3"/>
  <c r="C1473" i="3"/>
  <c r="C1472" i="3"/>
  <c r="C1471" i="3"/>
  <c r="C1470" i="3"/>
  <c r="C1469" i="3"/>
  <c r="C1468" i="3"/>
  <c r="C1467" i="3"/>
  <c r="C1466" i="3"/>
  <c r="C1465" i="3"/>
  <c r="C1464" i="3"/>
  <c r="C1463" i="3"/>
  <c r="C1462" i="3"/>
  <c r="C1461" i="3"/>
  <c r="C1460" i="3"/>
  <c r="C1459" i="3"/>
  <c r="C1458" i="3"/>
  <c r="C1457" i="3"/>
  <c r="C1456" i="3"/>
  <c r="C1455" i="3"/>
  <c r="C1454" i="3"/>
  <c r="C1453" i="3"/>
  <c r="C1452" i="3"/>
  <c r="C1451" i="3"/>
  <c r="C1450" i="3"/>
  <c r="C1449" i="3"/>
  <c r="E1447" i="3"/>
  <c r="C1446" i="3"/>
  <c r="C1445" i="3"/>
  <c r="C1444" i="3"/>
  <c r="C1443" i="3"/>
  <c r="C1442" i="3"/>
  <c r="C1441" i="3"/>
  <c r="E1439" i="3"/>
  <c r="C1438" i="3"/>
  <c r="C1437" i="3"/>
  <c r="E1435" i="3"/>
  <c r="C1434" i="3"/>
  <c r="C1433" i="3"/>
  <c r="C1432" i="3"/>
  <c r="C1431" i="3"/>
  <c r="C1430" i="3"/>
  <c r="C1429" i="3"/>
  <c r="C1428" i="3"/>
  <c r="C1427" i="3"/>
  <c r="C1426" i="3"/>
  <c r="C1425" i="3"/>
  <c r="C1424" i="3"/>
  <c r="E1422" i="3"/>
  <c r="C1421" i="3"/>
  <c r="C1420" i="3"/>
  <c r="C1419" i="3"/>
  <c r="C1418" i="3"/>
  <c r="C1417" i="3"/>
  <c r="C1416" i="3"/>
  <c r="C1415" i="3"/>
  <c r="C1414" i="3"/>
  <c r="C1413" i="3"/>
  <c r="C1412" i="3"/>
  <c r="C1411" i="3"/>
  <c r="C1410" i="3"/>
  <c r="C1409" i="3"/>
  <c r="E1407" i="3"/>
  <c r="C1406" i="3"/>
  <c r="C1405" i="3"/>
  <c r="C1404" i="3"/>
  <c r="C1403" i="3"/>
  <c r="C1402" i="3"/>
  <c r="C1401" i="3"/>
  <c r="C1400" i="3"/>
  <c r="C1399" i="3"/>
  <c r="C1398" i="3"/>
  <c r="C1397" i="3"/>
  <c r="C1396" i="3"/>
  <c r="C1395" i="3"/>
  <c r="C1394" i="3"/>
  <c r="C1393" i="3"/>
  <c r="C1392" i="3"/>
  <c r="C1391" i="3"/>
  <c r="C1390" i="3"/>
  <c r="C1389" i="3"/>
  <c r="E1387" i="3"/>
  <c r="C1386" i="3"/>
  <c r="C1385" i="3"/>
  <c r="C1384" i="3"/>
  <c r="C1383" i="3"/>
  <c r="E1381" i="3"/>
  <c r="C1380" i="3"/>
  <c r="C1379" i="3"/>
  <c r="C1378" i="3"/>
  <c r="C1377" i="3"/>
  <c r="C1376" i="3"/>
  <c r="C1375" i="3"/>
  <c r="C1374" i="3"/>
  <c r="C1373" i="3"/>
  <c r="C1372" i="3"/>
  <c r="C1371" i="3"/>
  <c r="C1370" i="3"/>
  <c r="C1369" i="3"/>
  <c r="C1368" i="3"/>
  <c r="E1366" i="3"/>
  <c r="C1365" i="3"/>
  <c r="C1364" i="3"/>
  <c r="C1363" i="3"/>
  <c r="C1362" i="3"/>
  <c r="C1361" i="3"/>
  <c r="E1359" i="3"/>
  <c r="C1358" i="3"/>
  <c r="C1357" i="3"/>
  <c r="C1356" i="3"/>
  <c r="C1355" i="3"/>
  <c r="C1354" i="3"/>
  <c r="C1353" i="3"/>
  <c r="C1352" i="3"/>
  <c r="C1351" i="3"/>
  <c r="C1350" i="3"/>
  <c r="C1349" i="3"/>
  <c r="C1348" i="3"/>
  <c r="C1347" i="3"/>
  <c r="C1346" i="3"/>
  <c r="C1345" i="3"/>
  <c r="C1344" i="3"/>
  <c r="C1343" i="3"/>
  <c r="C1342" i="3"/>
  <c r="C1341" i="3"/>
  <c r="C1340" i="3"/>
  <c r="C1339" i="3"/>
  <c r="C1338" i="3"/>
  <c r="C1337" i="3"/>
  <c r="C1336" i="3"/>
  <c r="C1335" i="3"/>
  <c r="C1334" i="3"/>
  <c r="C1333" i="3"/>
  <c r="C1332" i="3"/>
  <c r="C1331" i="3"/>
  <c r="C1330" i="3"/>
  <c r="C1329" i="3"/>
  <c r="C1328" i="3"/>
  <c r="C1327" i="3"/>
  <c r="C1326" i="3"/>
  <c r="C1325" i="3"/>
  <c r="C1324" i="3"/>
  <c r="C1323" i="3"/>
  <c r="C1322" i="3"/>
  <c r="C1321" i="3"/>
  <c r="C1320" i="3"/>
  <c r="C1319" i="3"/>
  <c r="C1318" i="3"/>
  <c r="C1317" i="3"/>
  <c r="C1316" i="3"/>
  <c r="C1315" i="3"/>
  <c r="C1314" i="3"/>
  <c r="C1313" i="3"/>
  <c r="C1312" i="3"/>
  <c r="E1310" i="3"/>
  <c r="C1309" i="3"/>
  <c r="C1308" i="3"/>
  <c r="C1307" i="3"/>
  <c r="C1306" i="3"/>
  <c r="C1305" i="3"/>
  <c r="C1304" i="3"/>
  <c r="C1303" i="3"/>
  <c r="C1302" i="3"/>
  <c r="C1301" i="3"/>
  <c r="C1300" i="3"/>
  <c r="C1299" i="3"/>
  <c r="C1298" i="3"/>
  <c r="C1297" i="3"/>
  <c r="C1296" i="3"/>
  <c r="C1295" i="3"/>
  <c r="C1294" i="3"/>
  <c r="C1293" i="3"/>
  <c r="C1292" i="3"/>
  <c r="C1291" i="3"/>
  <c r="C1290" i="3"/>
  <c r="C1289" i="3"/>
  <c r="C1288" i="3"/>
  <c r="C1287" i="3"/>
  <c r="C1286" i="3"/>
  <c r="C1285" i="3"/>
  <c r="C1284" i="3"/>
  <c r="C1283" i="3"/>
  <c r="C1282" i="3"/>
  <c r="C1281" i="3"/>
  <c r="C1280" i="3"/>
  <c r="C1279" i="3"/>
  <c r="C1278" i="3"/>
  <c r="C1277" i="3"/>
  <c r="C1276" i="3"/>
  <c r="C1275" i="3"/>
  <c r="C1274" i="3"/>
  <c r="C1273" i="3"/>
  <c r="C1272" i="3"/>
  <c r="C1271" i="3"/>
  <c r="C1270" i="3"/>
  <c r="C1269" i="3"/>
  <c r="C1268" i="3"/>
  <c r="C1267" i="3"/>
  <c r="C1266" i="3"/>
  <c r="C1265" i="3"/>
  <c r="C1264" i="3"/>
  <c r="C1263" i="3"/>
  <c r="C1262" i="3"/>
  <c r="C1261" i="3"/>
  <c r="C1260" i="3"/>
  <c r="C1259" i="3"/>
  <c r="C1258" i="3"/>
  <c r="E1256" i="3"/>
  <c r="C1255" i="3"/>
  <c r="C1254" i="3"/>
  <c r="C1253" i="3"/>
  <c r="C1252" i="3"/>
  <c r="E1250" i="3"/>
  <c r="C1249" i="3"/>
  <c r="C1248" i="3"/>
  <c r="C1247" i="3"/>
  <c r="C1246" i="3"/>
  <c r="C1245" i="3"/>
  <c r="C1244" i="3"/>
  <c r="C1243" i="3"/>
  <c r="C1242" i="3"/>
  <c r="C1241" i="3"/>
  <c r="C1240" i="3"/>
  <c r="C1239" i="3"/>
  <c r="C1238" i="3"/>
  <c r="C1237" i="3"/>
  <c r="C1236" i="3"/>
  <c r="C1235" i="3"/>
  <c r="C1234" i="3"/>
  <c r="C1233" i="3"/>
  <c r="C1232" i="3"/>
  <c r="C1231" i="3"/>
  <c r="C1230" i="3"/>
  <c r="C1229" i="3"/>
  <c r="C1228" i="3"/>
  <c r="C1227" i="3"/>
  <c r="C1226" i="3"/>
  <c r="C1225" i="3"/>
  <c r="C1224" i="3"/>
  <c r="C1223" i="3"/>
  <c r="C1222" i="3"/>
  <c r="C1221" i="3"/>
  <c r="C1220" i="3"/>
  <c r="E1218" i="3"/>
  <c r="C1217" i="3"/>
  <c r="C1216" i="3"/>
  <c r="C1215" i="3"/>
  <c r="C1214" i="3"/>
  <c r="C1213" i="3"/>
  <c r="C1212" i="3"/>
  <c r="C1211" i="3"/>
  <c r="C1210" i="3"/>
  <c r="C1209" i="3"/>
  <c r="C1208" i="3"/>
  <c r="C1207" i="3"/>
  <c r="E1205" i="3"/>
  <c r="C1204" i="3"/>
  <c r="C1203" i="3"/>
  <c r="C1202" i="3"/>
  <c r="C1201" i="3"/>
  <c r="C1200" i="3"/>
  <c r="C1199" i="3"/>
  <c r="C1198" i="3"/>
  <c r="C1197" i="3"/>
  <c r="C1196" i="3"/>
  <c r="C1195" i="3"/>
  <c r="C1194" i="3"/>
  <c r="C1193" i="3"/>
  <c r="C1192" i="3"/>
  <c r="C1191" i="3"/>
  <c r="C1190" i="3"/>
  <c r="C1189" i="3"/>
  <c r="C1188" i="3"/>
  <c r="C1187" i="3"/>
  <c r="C1186" i="3"/>
  <c r="C1185" i="3"/>
  <c r="C1184" i="3"/>
  <c r="C1183" i="3"/>
  <c r="C1182" i="3"/>
  <c r="C1181" i="3"/>
  <c r="E1179" i="3"/>
  <c r="C1178" i="3"/>
  <c r="C1177" i="3"/>
  <c r="C1176" i="3"/>
  <c r="C1175" i="3"/>
  <c r="C1174" i="3"/>
  <c r="C1173" i="3"/>
  <c r="C1172" i="3"/>
  <c r="E1170" i="3"/>
  <c r="C1169" i="3"/>
  <c r="C1168" i="3"/>
  <c r="C1167" i="3"/>
  <c r="C1166" i="3"/>
  <c r="C1165" i="3"/>
  <c r="C1164" i="3"/>
  <c r="C1163" i="3"/>
  <c r="C1162" i="3"/>
  <c r="C1161" i="3"/>
  <c r="C1160" i="3"/>
  <c r="C1159" i="3"/>
  <c r="C1158" i="3"/>
  <c r="C1157" i="3"/>
  <c r="C1156" i="3"/>
  <c r="C1155" i="3"/>
  <c r="C1154" i="3"/>
  <c r="C1153" i="3"/>
  <c r="C1152" i="3"/>
  <c r="C1151" i="3"/>
  <c r="C1150" i="3"/>
  <c r="C1149" i="3"/>
  <c r="C1148" i="3"/>
  <c r="C1147" i="3"/>
  <c r="C1146" i="3"/>
  <c r="C1145" i="3"/>
  <c r="C1144" i="3"/>
  <c r="C1143" i="3"/>
  <c r="C1142" i="3"/>
  <c r="C1141" i="3"/>
  <c r="C1140" i="3"/>
  <c r="C1139" i="3"/>
  <c r="C1138" i="3"/>
  <c r="C1137" i="3"/>
  <c r="C1136" i="3"/>
  <c r="C1135" i="3"/>
  <c r="C1134" i="3"/>
  <c r="C1133" i="3"/>
  <c r="C1132" i="3"/>
  <c r="C1131" i="3"/>
  <c r="C1130" i="3"/>
  <c r="C1129" i="3"/>
  <c r="C1128" i="3"/>
  <c r="C1127" i="3"/>
  <c r="C1126" i="3"/>
  <c r="C1125" i="3"/>
  <c r="C1124" i="3"/>
  <c r="C1123" i="3"/>
  <c r="C1122" i="3"/>
  <c r="C1121" i="3"/>
  <c r="C1120" i="3"/>
  <c r="C1119" i="3"/>
  <c r="C1118" i="3"/>
  <c r="C1117" i="3"/>
  <c r="C1116" i="3"/>
  <c r="C1115" i="3"/>
  <c r="C1114" i="3"/>
  <c r="C1113" i="3"/>
  <c r="C1112" i="3"/>
  <c r="C1111" i="3"/>
  <c r="C1110" i="3"/>
  <c r="C1109" i="3"/>
  <c r="C1108" i="3"/>
  <c r="C1107" i="3"/>
  <c r="C1106" i="3"/>
  <c r="C1105" i="3"/>
  <c r="C1104" i="3"/>
  <c r="C1103" i="3"/>
  <c r="C1102" i="3"/>
  <c r="C1101" i="3"/>
  <c r="C1100" i="3"/>
  <c r="C1099" i="3"/>
  <c r="C1098" i="3"/>
  <c r="C1097" i="3"/>
  <c r="C1096" i="3"/>
  <c r="C1095" i="3"/>
  <c r="C1094" i="3"/>
  <c r="C1093" i="3"/>
  <c r="C1092" i="3"/>
  <c r="E1090" i="3"/>
  <c r="C1089" i="3"/>
  <c r="C1088" i="3"/>
  <c r="C1087" i="3"/>
  <c r="C1086" i="3"/>
  <c r="C1085" i="3"/>
  <c r="C1084" i="3"/>
  <c r="C1083" i="3"/>
  <c r="C1082" i="3"/>
  <c r="C1081" i="3"/>
  <c r="C1080" i="3"/>
  <c r="C1079" i="3"/>
  <c r="C1078" i="3"/>
  <c r="C1077" i="3"/>
  <c r="C1076" i="3"/>
  <c r="C1075" i="3"/>
  <c r="C1074" i="3"/>
  <c r="C1073" i="3"/>
  <c r="C1072" i="3"/>
  <c r="C1071" i="3"/>
  <c r="C1070" i="3"/>
  <c r="C1069" i="3"/>
  <c r="C1068" i="3"/>
  <c r="C1067" i="3"/>
  <c r="C1066" i="3"/>
  <c r="E1064" i="3"/>
  <c r="C1063" i="3"/>
  <c r="C1062" i="3"/>
  <c r="C1061" i="3"/>
  <c r="C1060" i="3"/>
  <c r="C1059" i="3"/>
  <c r="C1058" i="3"/>
  <c r="E1056" i="3"/>
  <c r="C1055" i="3"/>
  <c r="C1054" i="3"/>
  <c r="C1053" i="3"/>
  <c r="C1052" i="3"/>
  <c r="C1051" i="3"/>
  <c r="C1050" i="3"/>
  <c r="C1049" i="3"/>
  <c r="C1048" i="3"/>
  <c r="C1047" i="3"/>
  <c r="C1046" i="3"/>
  <c r="C1045" i="3"/>
  <c r="C1044" i="3"/>
  <c r="C1043" i="3"/>
  <c r="C1042" i="3"/>
  <c r="C1041" i="3"/>
  <c r="C1040" i="3"/>
  <c r="C1039" i="3"/>
  <c r="C1038" i="3"/>
  <c r="C1037" i="3"/>
  <c r="C1036" i="3"/>
  <c r="C1035" i="3"/>
  <c r="C1034" i="3"/>
  <c r="C1033" i="3"/>
  <c r="C1032" i="3"/>
  <c r="C1031" i="3"/>
  <c r="C1030" i="3"/>
  <c r="C1029" i="3"/>
  <c r="E1027" i="3"/>
  <c r="C1026" i="3"/>
  <c r="C1025" i="3"/>
  <c r="C1024" i="3"/>
  <c r="C1023" i="3"/>
  <c r="C1022" i="3"/>
  <c r="C1021" i="3"/>
  <c r="C1020" i="3"/>
  <c r="C1019" i="3"/>
  <c r="C1018" i="3"/>
  <c r="C1017" i="3"/>
  <c r="C1016" i="3"/>
  <c r="C1015" i="3"/>
  <c r="C1014" i="3"/>
  <c r="C1013" i="3"/>
  <c r="C1012" i="3"/>
  <c r="C1011" i="3"/>
  <c r="C1010" i="3"/>
  <c r="C1009" i="3"/>
  <c r="C1008" i="3"/>
  <c r="C1007" i="3"/>
  <c r="C1006" i="3"/>
  <c r="C1005" i="3"/>
  <c r="C1004" i="3"/>
  <c r="C1003" i="3"/>
  <c r="C1002" i="3"/>
  <c r="C1001" i="3"/>
  <c r="C1000" i="3"/>
  <c r="C999" i="3"/>
  <c r="C998" i="3"/>
  <c r="C997" i="3"/>
  <c r="C996" i="3"/>
  <c r="C995" i="3"/>
  <c r="C994" i="3"/>
  <c r="C993" i="3"/>
  <c r="C992" i="3"/>
  <c r="C991" i="3"/>
  <c r="C990" i="3"/>
  <c r="C989" i="3"/>
  <c r="C988" i="3"/>
  <c r="C987" i="3"/>
  <c r="C986" i="3"/>
  <c r="C985" i="3"/>
  <c r="C984" i="3"/>
  <c r="C983" i="3"/>
  <c r="C982" i="3"/>
  <c r="C981" i="3"/>
  <c r="C980" i="3"/>
  <c r="C979" i="3"/>
  <c r="C978" i="3"/>
  <c r="C977" i="3"/>
  <c r="C976" i="3"/>
  <c r="C975" i="3"/>
  <c r="C974" i="3"/>
  <c r="C973" i="3"/>
  <c r="C972" i="3"/>
  <c r="C971" i="3"/>
  <c r="C970" i="3"/>
  <c r="C969" i="3"/>
  <c r="C968" i="3"/>
  <c r="C967" i="3"/>
  <c r="C966" i="3"/>
  <c r="C965" i="3"/>
  <c r="C964" i="3"/>
  <c r="C963" i="3"/>
  <c r="C962" i="3"/>
  <c r="C961" i="3"/>
  <c r="C960" i="3"/>
  <c r="C959" i="3"/>
  <c r="C958" i="3"/>
  <c r="C957" i="3"/>
  <c r="C956" i="3"/>
  <c r="C955" i="3"/>
  <c r="C954" i="3"/>
  <c r="C953" i="3"/>
  <c r="C952" i="3"/>
  <c r="C951" i="3"/>
  <c r="C950" i="3"/>
  <c r="C949" i="3"/>
  <c r="C948" i="3"/>
  <c r="C947" i="3"/>
  <c r="C946" i="3"/>
  <c r="C945" i="3"/>
  <c r="C944" i="3"/>
  <c r="C943" i="3"/>
  <c r="C942" i="3"/>
  <c r="C941" i="3"/>
  <c r="C940" i="3"/>
  <c r="C939" i="3"/>
  <c r="C938" i="3"/>
  <c r="C937" i="3"/>
  <c r="C936" i="3"/>
  <c r="C935" i="3"/>
  <c r="C934" i="3"/>
  <c r="C933" i="3"/>
  <c r="C932" i="3"/>
  <c r="C931" i="3"/>
  <c r="C930" i="3"/>
  <c r="C929" i="3"/>
  <c r="C928" i="3"/>
  <c r="C927" i="3"/>
  <c r="C926" i="3"/>
  <c r="C925" i="3"/>
  <c r="E923" i="3"/>
  <c r="C922" i="3"/>
  <c r="C921" i="3"/>
  <c r="C920" i="3"/>
  <c r="C919" i="3"/>
  <c r="C918" i="3"/>
  <c r="C917" i="3"/>
  <c r="C916" i="3"/>
  <c r="C915" i="3"/>
  <c r="C914" i="3"/>
  <c r="C913" i="3"/>
  <c r="C912" i="3"/>
  <c r="C911" i="3"/>
  <c r="C910" i="3"/>
  <c r="C909" i="3"/>
  <c r="C908" i="3"/>
  <c r="C907" i="3"/>
  <c r="C906" i="3"/>
  <c r="C905" i="3"/>
  <c r="C904" i="3"/>
  <c r="C903" i="3"/>
  <c r="C902" i="3"/>
  <c r="C901" i="3"/>
  <c r="C900" i="3"/>
  <c r="C899" i="3"/>
  <c r="C898" i="3"/>
  <c r="C897" i="3"/>
  <c r="C896" i="3"/>
  <c r="C895" i="3"/>
  <c r="C894" i="3"/>
  <c r="C893" i="3"/>
  <c r="C892" i="3"/>
  <c r="C891" i="3"/>
  <c r="C890" i="3"/>
  <c r="C889" i="3"/>
  <c r="C888" i="3"/>
  <c r="C887" i="3"/>
  <c r="C886" i="3"/>
  <c r="C885" i="3"/>
  <c r="C884" i="3"/>
  <c r="C883" i="3"/>
  <c r="C882" i="3"/>
  <c r="C881" i="3"/>
  <c r="C880" i="3"/>
  <c r="C879" i="3"/>
  <c r="C878" i="3"/>
  <c r="C877" i="3"/>
  <c r="C876" i="3"/>
  <c r="C875" i="3"/>
  <c r="C874" i="3"/>
  <c r="C873" i="3"/>
  <c r="C872" i="3"/>
  <c r="C871" i="3"/>
  <c r="C870" i="3"/>
  <c r="C869" i="3"/>
  <c r="C868" i="3"/>
  <c r="C867" i="3"/>
  <c r="C866" i="3"/>
  <c r="C865" i="3"/>
  <c r="C864" i="3"/>
  <c r="C863" i="3"/>
  <c r="C862" i="3"/>
  <c r="C861" i="3"/>
  <c r="C860" i="3"/>
  <c r="C859" i="3"/>
  <c r="C858" i="3"/>
  <c r="C857" i="3"/>
  <c r="C856" i="3"/>
  <c r="C855" i="3"/>
  <c r="C854" i="3"/>
  <c r="C853" i="3"/>
  <c r="E851" i="3"/>
  <c r="C850" i="3"/>
  <c r="C849" i="3"/>
  <c r="C848" i="3"/>
  <c r="C847" i="3"/>
  <c r="C846" i="3"/>
  <c r="E844" i="3"/>
  <c r="C843" i="3"/>
  <c r="C842" i="3"/>
  <c r="C841" i="3"/>
  <c r="C840" i="3"/>
  <c r="C839" i="3"/>
  <c r="C838" i="3"/>
  <c r="C837" i="3"/>
  <c r="C836" i="3"/>
  <c r="C835" i="3"/>
  <c r="C834" i="3"/>
  <c r="C833" i="3"/>
  <c r="C832" i="3"/>
  <c r="C831" i="3"/>
  <c r="C830" i="3"/>
  <c r="C829" i="3"/>
  <c r="C828" i="3"/>
  <c r="C827" i="3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C794" i="3"/>
  <c r="C793" i="3"/>
  <c r="C792" i="3"/>
  <c r="C791" i="3"/>
  <c r="C790" i="3"/>
  <c r="C789" i="3"/>
  <c r="C788" i="3"/>
  <c r="C787" i="3"/>
  <c r="C786" i="3"/>
  <c r="C785" i="3"/>
  <c r="C784" i="3"/>
  <c r="C783" i="3"/>
  <c r="C782" i="3"/>
  <c r="C781" i="3"/>
  <c r="C780" i="3"/>
  <c r="C779" i="3"/>
  <c r="C778" i="3"/>
  <c r="C777" i="3"/>
  <c r="C776" i="3"/>
  <c r="E774" i="3"/>
  <c r="C773" i="3"/>
  <c r="C772" i="3"/>
  <c r="C771" i="3"/>
  <c r="C770" i="3"/>
  <c r="C769" i="3"/>
  <c r="C768" i="3"/>
  <c r="C767" i="3"/>
  <c r="C766" i="3"/>
  <c r="C765" i="3"/>
  <c r="C764" i="3"/>
  <c r="C763" i="3"/>
  <c r="C762" i="3"/>
  <c r="C761" i="3"/>
  <c r="C760" i="3"/>
  <c r="C759" i="3"/>
  <c r="C758" i="3"/>
  <c r="C757" i="3"/>
  <c r="C756" i="3"/>
  <c r="C755" i="3"/>
  <c r="C754" i="3"/>
  <c r="C753" i="3"/>
  <c r="C752" i="3"/>
  <c r="C751" i="3"/>
  <c r="C750" i="3"/>
  <c r="C749" i="3"/>
  <c r="C748" i="3"/>
  <c r="C747" i="3"/>
  <c r="C746" i="3"/>
  <c r="C745" i="3"/>
  <c r="C744" i="3"/>
  <c r="C743" i="3"/>
  <c r="C742" i="3"/>
  <c r="C741" i="3"/>
  <c r="C740" i="3"/>
  <c r="C739" i="3"/>
  <c r="C738" i="3"/>
  <c r="C737" i="3"/>
  <c r="C736" i="3"/>
  <c r="C735" i="3"/>
  <c r="C734" i="3"/>
  <c r="C733" i="3"/>
  <c r="C732" i="3"/>
  <c r="C731" i="3"/>
  <c r="C730" i="3"/>
  <c r="C729" i="3"/>
  <c r="C728" i="3"/>
  <c r="C727" i="3"/>
  <c r="C726" i="3"/>
  <c r="C725" i="3"/>
  <c r="C724" i="3"/>
  <c r="C723" i="3"/>
  <c r="C722" i="3"/>
  <c r="C721" i="3"/>
  <c r="C720" i="3"/>
  <c r="C719" i="3"/>
  <c r="C718" i="3"/>
  <c r="C717" i="3"/>
  <c r="C716" i="3"/>
  <c r="C715" i="3"/>
  <c r="C714" i="3"/>
  <c r="C713" i="3"/>
  <c r="C712" i="3"/>
  <c r="C711" i="3"/>
  <c r="C710" i="3"/>
  <c r="C709" i="3"/>
  <c r="C708" i="3"/>
  <c r="C707" i="3"/>
  <c r="C706" i="3"/>
  <c r="C705" i="3"/>
  <c r="C704" i="3"/>
  <c r="C703" i="3"/>
  <c r="C702" i="3"/>
  <c r="C701" i="3"/>
  <c r="C700" i="3"/>
  <c r="C699" i="3"/>
  <c r="C698" i="3"/>
  <c r="C697" i="3"/>
  <c r="C696" i="3"/>
  <c r="C695" i="3"/>
  <c r="C694" i="3"/>
  <c r="C693" i="3"/>
  <c r="C692" i="3"/>
  <c r="C691" i="3"/>
  <c r="C690" i="3"/>
  <c r="C689" i="3"/>
  <c r="C688" i="3"/>
  <c r="C687" i="3"/>
  <c r="C686" i="3"/>
  <c r="C685" i="3"/>
  <c r="C684" i="3"/>
  <c r="E682" i="3"/>
  <c r="C681" i="3"/>
  <c r="C680" i="3"/>
  <c r="C679" i="3"/>
  <c r="C678" i="3"/>
  <c r="C677" i="3"/>
  <c r="C676" i="3"/>
  <c r="C675" i="3"/>
  <c r="C674" i="3"/>
  <c r="C673" i="3"/>
  <c r="C672" i="3"/>
  <c r="C671" i="3"/>
  <c r="C670" i="3"/>
  <c r="C669" i="3"/>
  <c r="C668" i="3"/>
  <c r="C667" i="3"/>
  <c r="C666" i="3"/>
  <c r="C665" i="3"/>
  <c r="C664" i="3"/>
  <c r="C663" i="3"/>
  <c r="C662" i="3"/>
  <c r="C661" i="3"/>
  <c r="E659" i="3"/>
  <c r="C658" i="3"/>
  <c r="C657" i="3"/>
  <c r="C656" i="3"/>
  <c r="C655" i="3"/>
  <c r="C654" i="3"/>
  <c r="C653" i="3"/>
  <c r="C652" i="3"/>
  <c r="C651" i="3"/>
  <c r="C650" i="3"/>
  <c r="C649" i="3"/>
  <c r="C648" i="3"/>
  <c r="C647" i="3"/>
  <c r="C646" i="3"/>
  <c r="C645" i="3"/>
  <c r="C644" i="3"/>
  <c r="C643" i="3"/>
  <c r="E641" i="3"/>
  <c r="C640" i="3"/>
  <c r="C639" i="3"/>
  <c r="C638" i="3"/>
  <c r="C637" i="3"/>
  <c r="C636" i="3"/>
  <c r="C635" i="3"/>
  <c r="C634" i="3"/>
  <c r="C633" i="3"/>
  <c r="C632" i="3"/>
  <c r="C631" i="3"/>
  <c r="C630" i="3"/>
  <c r="C629" i="3"/>
  <c r="C628" i="3"/>
  <c r="C627" i="3"/>
  <c r="C626" i="3"/>
  <c r="C625" i="3"/>
  <c r="C624" i="3"/>
  <c r="C623" i="3"/>
  <c r="C622" i="3"/>
  <c r="C621" i="3"/>
  <c r="C620" i="3"/>
  <c r="C619" i="3"/>
  <c r="C618" i="3"/>
  <c r="C617" i="3"/>
  <c r="E615" i="3"/>
  <c r="C614" i="3"/>
  <c r="C613" i="3"/>
  <c r="C612" i="3"/>
  <c r="C611" i="3"/>
  <c r="C610" i="3"/>
  <c r="C609" i="3"/>
  <c r="C608" i="3"/>
  <c r="C607" i="3"/>
  <c r="C606" i="3"/>
  <c r="C605" i="3"/>
  <c r="C604" i="3"/>
  <c r="C603" i="3"/>
  <c r="C602" i="3"/>
  <c r="C601" i="3"/>
  <c r="C600" i="3"/>
  <c r="C599" i="3"/>
  <c r="C598" i="3"/>
  <c r="C597" i="3"/>
  <c r="C596" i="3"/>
  <c r="C595" i="3"/>
  <c r="C594" i="3"/>
  <c r="C593" i="3"/>
  <c r="C592" i="3"/>
  <c r="C591" i="3"/>
  <c r="C590" i="3"/>
  <c r="C589" i="3"/>
  <c r="C588" i="3"/>
  <c r="C587" i="3"/>
  <c r="C586" i="3"/>
  <c r="C585" i="3"/>
  <c r="C584" i="3"/>
  <c r="C583" i="3"/>
  <c r="C582" i="3"/>
  <c r="C581" i="3"/>
  <c r="E579" i="3"/>
  <c r="C578" i="3"/>
  <c r="C577" i="3"/>
  <c r="C576" i="3"/>
  <c r="C575" i="3"/>
  <c r="C574" i="3"/>
  <c r="C573" i="3"/>
  <c r="C572" i="3"/>
  <c r="C571" i="3"/>
  <c r="C570" i="3"/>
  <c r="C569" i="3"/>
  <c r="C568" i="3"/>
  <c r="C567" i="3"/>
  <c r="C566" i="3"/>
  <c r="C565" i="3"/>
  <c r="C564" i="3"/>
  <c r="C563" i="3"/>
  <c r="C562" i="3"/>
  <c r="C561" i="3"/>
  <c r="E559" i="3"/>
  <c r="C558" i="3"/>
  <c r="C557" i="3"/>
  <c r="C556" i="3"/>
  <c r="C555" i="3"/>
  <c r="C554" i="3"/>
  <c r="C553" i="3"/>
  <c r="C552" i="3"/>
  <c r="C551" i="3"/>
  <c r="C550" i="3"/>
  <c r="E548" i="3"/>
  <c r="D548" i="3"/>
  <c r="C547" i="3"/>
  <c r="E545" i="3"/>
  <c r="C544" i="3"/>
  <c r="C543" i="3"/>
  <c r="C542" i="3"/>
  <c r="C541" i="3"/>
  <c r="C540" i="3"/>
  <c r="C539" i="3"/>
  <c r="C538" i="3"/>
  <c r="C537" i="3"/>
  <c r="C536" i="3"/>
  <c r="C535" i="3"/>
  <c r="C534" i="3"/>
  <c r="C533" i="3"/>
  <c r="C532" i="3"/>
  <c r="C531" i="3"/>
  <c r="C530" i="3"/>
  <c r="C529" i="3"/>
  <c r="C528" i="3"/>
  <c r="C527" i="3"/>
  <c r="C526" i="3"/>
  <c r="C525" i="3"/>
  <c r="C524" i="3"/>
  <c r="C523" i="3"/>
  <c r="C522" i="3"/>
  <c r="C521" i="3"/>
  <c r="C520" i="3"/>
  <c r="C519" i="3"/>
  <c r="C518" i="3"/>
  <c r="E516" i="3"/>
  <c r="C515" i="3"/>
  <c r="C514" i="3"/>
  <c r="C513" i="3"/>
  <c r="C512" i="3"/>
  <c r="C511" i="3"/>
  <c r="C510" i="3"/>
  <c r="C509" i="3"/>
  <c r="C508" i="3"/>
  <c r="C507" i="3"/>
  <c r="C506" i="3"/>
  <c r="C505" i="3"/>
  <c r="C504" i="3"/>
  <c r="C503" i="3"/>
  <c r="C502" i="3"/>
  <c r="C501" i="3"/>
  <c r="C500" i="3"/>
  <c r="C499" i="3"/>
  <c r="C498" i="3"/>
  <c r="C497" i="3"/>
  <c r="C496" i="3"/>
  <c r="C495" i="3"/>
  <c r="C494" i="3"/>
  <c r="C493" i="3"/>
  <c r="E491" i="3"/>
  <c r="C490" i="3"/>
  <c r="C489" i="3"/>
  <c r="D491" i="3" s="1"/>
  <c r="E487" i="3"/>
  <c r="C486" i="3"/>
  <c r="C485" i="3"/>
  <c r="C484" i="3"/>
  <c r="E482" i="3"/>
  <c r="C481" i="3"/>
  <c r="C480" i="3"/>
  <c r="E478" i="3"/>
  <c r="C477" i="3"/>
  <c r="C476" i="3"/>
  <c r="C475" i="3"/>
  <c r="C474" i="3"/>
  <c r="C473" i="3"/>
  <c r="C472" i="3"/>
  <c r="C471" i="3"/>
  <c r="C470" i="3"/>
  <c r="C469" i="3"/>
  <c r="C468" i="3"/>
  <c r="C467" i="3"/>
  <c r="C466" i="3"/>
  <c r="E464" i="3"/>
  <c r="C463" i="3"/>
  <c r="C462" i="3"/>
  <c r="C461" i="3"/>
  <c r="C460" i="3"/>
  <c r="C459" i="3"/>
  <c r="C458" i="3"/>
  <c r="C457" i="3"/>
  <c r="C456" i="3"/>
  <c r="C455" i="3"/>
  <c r="C454" i="3"/>
  <c r="C453" i="3"/>
  <c r="C452" i="3"/>
  <c r="C451" i="3"/>
  <c r="C450" i="3"/>
  <c r="C449" i="3"/>
  <c r="C448" i="3"/>
  <c r="C447" i="3"/>
  <c r="C446" i="3"/>
  <c r="C445" i="3"/>
  <c r="C444" i="3"/>
  <c r="C443" i="3"/>
  <c r="C442" i="3"/>
  <c r="C441" i="3"/>
  <c r="C440" i="3"/>
  <c r="C439" i="3"/>
  <c r="C438" i="3"/>
  <c r="C437" i="3"/>
  <c r="C436" i="3"/>
  <c r="C435" i="3"/>
  <c r="C434" i="3"/>
  <c r="C433" i="3"/>
  <c r="C432" i="3"/>
  <c r="C431" i="3"/>
  <c r="C430" i="3"/>
  <c r="C429" i="3"/>
  <c r="C428" i="3"/>
  <c r="C427" i="3"/>
  <c r="C426" i="3"/>
  <c r="C425" i="3"/>
  <c r="C424" i="3"/>
  <c r="C423" i="3"/>
  <c r="C422" i="3"/>
  <c r="C421" i="3"/>
  <c r="C420" i="3"/>
  <c r="C419" i="3"/>
  <c r="C418" i="3"/>
  <c r="C417" i="3"/>
  <c r="C416" i="3"/>
  <c r="C415" i="3"/>
  <c r="C414" i="3"/>
  <c r="C413" i="3"/>
  <c r="C412" i="3"/>
  <c r="C411" i="3"/>
  <c r="C410" i="3"/>
  <c r="C409" i="3"/>
  <c r="C408" i="3"/>
  <c r="E406" i="3"/>
  <c r="C405" i="3"/>
  <c r="C404" i="3"/>
  <c r="C403" i="3"/>
  <c r="C402" i="3"/>
  <c r="C401" i="3"/>
  <c r="C400" i="3"/>
  <c r="C399" i="3"/>
  <c r="C398" i="3"/>
  <c r="C397" i="3"/>
  <c r="C396" i="3"/>
  <c r="C395" i="3"/>
  <c r="C394" i="3"/>
  <c r="C393" i="3"/>
  <c r="C392" i="3"/>
  <c r="C391" i="3"/>
  <c r="C390" i="3"/>
  <c r="E388" i="3"/>
  <c r="C387" i="3"/>
  <c r="D388" i="3" s="1"/>
  <c r="E385" i="3"/>
  <c r="C384" i="3"/>
  <c r="C383" i="3"/>
  <c r="C382" i="3"/>
  <c r="C381" i="3"/>
  <c r="C380" i="3"/>
  <c r="C379" i="3"/>
  <c r="C378" i="3"/>
  <c r="C377" i="3"/>
  <c r="C376" i="3"/>
  <c r="C375" i="3"/>
  <c r="C374" i="3"/>
  <c r="C373" i="3"/>
  <c r="C372" i="3"/>
  <c r="C371" i="3"/>
  <c r="C370" i="3"/>
  <c r="C369" i="3"/>
  <c r="C368" i="3"/>
  <c r="C367" i="3"/>
  <c r="C366" i="3"/>
  <c r="C365" i="3"/>
  <c r="C364" i="3"/>
  <c r="C363" i="3"/>
  <c r="C362" i="3"/>
  <c r="C361" i="3"/>
  <c r="C360" i="3"/>
  <c r="C359" i="3"/>
  <c r="C358" i="3"/>
  <c r="C357" i="3"/>
  <c r="C356" i="3"/>
  <c r="C355" i="3"/>
  <c r="C354" i="3"/>
  <c r="C353" i="3"/>
  <c r="E351" i="3"/>
  <c r="C350" i="3"/>
  <c r="C349" i="3"/>
  <c r="C348" i="3"/>
  <c r="C347" i="3"/>
  <c r="C346" i="3"/>
  <c r="C345" i="3"/>
  <c r="C344" i="3"/>
  <c r="C343" i="3"/>
  <c r="C342" i="3"/>
  <c r="C341" i="3"/>
  <c r="C340" i="3"/>
  <c r="C339" i="3"/>
  <c r="C338" i="3"/>
  <c r="C337" i="3"/>
  <c r="C336" i="3"/>
  <c r="C335" i="3"/>
  <c r="C334" i="3"/>
  <c r="C333" i="3"/>
  <c r="C332" i="3"/>
  <c r="C331" i="3"/>
  <c r="C330" i="3"/>
  <c r="C329" i="3"/>
  <c r="C328" i="3"/>
  <c r="C327" i="3"/>
  <c r="C326" i="3"/>
  <c r="C325" i="3"/>
  <c r="C324" i="3"/>
  <c r="C323" i="3"/>
  <c r="C322" i="3"/>
  <c r="C321" i="3"/>
  <c r="C320" i="3"/>
  <c r="C319" i="3"/>
  <c r="C318" i="3"/>
  <c r="C317" i="3"/>
  <c r="C316" i="3"/>
  <c r="C315" i="3"/>
  <c r="C314" i="3"/>
  <c r="C313" i="3"/>
  <c r="C312" i="3"/>
  <c r="C311" i="3"/>
  <c r="C310" i="3"/>
  <c r="C309" i="3"/>
  <c r="C308" i="3"/>
  <c r="C307" i="3"/>
  <c r="C306" i="3"/>
  <c r="C305" i="3"/>
  <c r="C304" i="3"/>
  <c r="C303" i="3"/>
  <c r="C302" i="3"/>
  <c r="C301" i="3"/>
  <c r="C300" i="3"/>
  <c r="C299" i="3"/>
  <c r="C298" i="3"/>
  <c r="C297" i="3"/>
  <c r="C296" i="3"/>
  <c r="C295" i="3"/>
  <c r="C294" i="3"/>
  <c r="C293" i="3"/>
  <c r="C292" i="3"/>
  <c r="C291" i="3"/>
  <c r="C290" i="3"/>
  <c r="C289" i="3"/>
  <c r="C288" i="3"/>
  <c r="C287" i="3"/>
  <c r="C286" i="3"/>
  <c r="C285" i="3"/>
  <c r="C284" i="3"/>
  <c r="C283" i="3"/>
  <c r="C282" i="3"/>
  <c r="C281" i="3"/>
  <c r="C280" i="3"/>
  <c r="C279" i="3"/>
  <c r="C278" i="3"/>
  <c r="C277" i="3"/>
  <c r="C276" i="3"/>
  <c r="C275" i="3"/>
  <c r="C274" i="3"/>
  <c r="C273" i="3"/>
  <c r="C272" i="3"/>
  <c r="C271" i="3"/>
  <c r="C270" i="3"/>
  <c r="C269" i="3"/>
  <c r="C268" i="3"/>
  <c r="C267" i="3"/>
  <c r="C266" i="3"/>
  <c r="C265" i="3"/>
  <c r="C264" i="3"/>
  <c r="C263" i="3"/>
  <c r="C262" i="3"/>
  <c r="C261" i="3"/>
  <c r="C260" i="3"/>
  <c r="C259" i="3"/>
  <c r="C258" i="3"/>
  <c r="C257" i="3"/>
  <c r="C256" i="3"/>
  <c r="E254" i="3"/>
  <c r="C253" i="3"/>
  <c r="C252" i="3"/>
  <c r="C251" i="3"/>
  <c r="C250" i="3"/>
  <c r="E248" i="3"/>
  <c r="C247" i="3"/>
  <c r="C246" i="3"/>
  <c r="C245" i="3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E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E211" i="3"/>
  <c r="C210" i="3"/>
  <c r="C209" i="3"/>
  <c r="C208" i="3"/>
  <c r="C207" i="3"/>
  <c r="E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E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E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E109" i="3"/>
  <c r="C108" i="3"/>
  <c r="C107" i="3"/>
  <c r="C106" i="3"/>
  <c r="C105" i="3"/>
  <c r="C104" i="3"/>
  <c r="C103" i="3"/>
  <c r="E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E83" i="3"/>
  <c r="C82" i="3"/>
  <c r="C81" i="3"/>
  <c r="C80" i="3"/>
  <c r="C79" i="3"/>
  <c r="C78" i="3"/>
  <c r="C77" i="3"/>
  <c r="C76" i="3"/>
  <c r="C75" i="3"/>
  <c r="C74" i="3"/>
  <c r="C73" i="3"/>
  <c r="C72" i="3"/>
  <c r="E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E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E4729" i="2"/>
  <c r="C4728" i="2"/>
  <c r="C4727" i="2"/>
  <c r="C4726" i="2"/>
  <c r="C4725" i="2"/>
  <c r="D4729" i="2" s="1"/>
  <c r="E4723" i="2"/>
  <c r="C4722" i="2"/>
  <c r="C4721" i="2"/>
  <c r="C4720" i="2"/>
  <c r="C4719" i="2"/>
  <c r="C4718" i="2"/>
  <c r="C4717" i="2"/>
  <c r="C4716" i="2"/>
  <c r="C4715" i="2"/>
  <c r="C4714" i="2"/>
  <c r="C4713" i="2"/>
  <c r="C4712" i="2"/>
  <c r="C4711" i="2"/>
  <c r="C4710" i="2"/>
  <c r="C4709" i="2"/>
  <c r="C4708" i="2"/>
  <c r="C4707" i="2"/>
  <c r="C4706" i="2"/>
  <c r="C4705" i="2"/>
  <c r="C4704" i="2"/>
  <c r="C4703" i="2"/>
  <c r="C4702" i="2"/>
  <c r="C4701" i="2"/>
  <c r="C4700" i="2"/>
  <c r="C4699" i="2"/>
  <c r="C4698" i="2"/>
  <c r="C4697" i="2"/>
  <c r="C4696" i="2"/>
  <c r="C4695" i="2"/>
  <c r="C4694" i="2"/>
  <c r="C4693" i="2"/>
  <c r="C4692" i="2"/>
  <c r="C4691" i="2"/>
  <c r="C4690" i="2"/>
  <c r="C4689" i="2"/>
  <c r="C4688" i="2"/>
  <c r="C4687" i="2"/>
  <c r="C4686" i="2"/>
  <c r="C4685" i="2"/>
  <c r="C4684" i="2"/>
  <c r="C4683" i="2"/>
  <c r="C4682" i="2"/>
  <c r="C4681" i="2"/>
  <c r="C4680" i="2"/>
  <c r="C4679" i="2"/>
  <c r="C4678" i="2"/>
  <c r="C4677" i="2"/>
  <c r="C4676" i="2"/>
  <c r="E4674" i="2"/>
  <c r="C4673" i="2"/>
  <c r="C4672" i="2"/>
  <c r="C4671" i="2"/>
  <c r="C4670" i="2"/>
  <c r="C4669" i="2"/>
  <c r="C4668" i="2"/>
  <c r="C4667" i="2"/>
  <c r="C4666" i="2"/>
  <c r="C4665" i="2"/>
  <c r="C4664" i="2"/>
  <c r="C4663" i="2"/>
  <c r="C4662" i="2"/>
  <c r="C4661" i="2"/>
  <c r="C4660" i="2"/>
  <c r="C4659" i="2"/>
  <c r="C4658" i="2"/>
  <c r="C4657" i="2"/>
  <c r="C4656" i="2"/>
  <c r="C4655" i="2"/>
  <c r="E4651" i="2"/>
  <c r="C4650" i="2"/>
  <c r="C4649" i="2"/>
  <c r="C4648" i="2"/>
  <c r="C4647" i="2"/>
  <c r="C4646" i="2"/>
  <c r="C4645" i="2"/>
  <c r="C4644" i="2"/>
  <c r="C4643" i="2"/>
  <c r="C4642" i="2"/>
  <c r="C4641" i="2"/>
  <c r="C4640" i="2"/>
  <c r="C4639" i="2"/>
  <c r="C4638" i="2"/>
  <c r="C4637" i="2"/>
  <c r="C4636" i="2"/>
  <c r="C4635" i="2"/>
  <c r="C4634" i="2"/>
  <c r="C4633" i="2"/>
  <c r="C4632" i="2"/>
  <c r="C4631" i="2"/>
  <c r="C4630" i="2"/>
  <c r="C4629" i="2"/>
  <c r="C4628" i="2"/>
  <c r="C4627" i="2"/>
  <c r="E4625" i="2"/>
  <c r="C4624" i="2"/>
  <c r="C4623" i="2"/>
  <c r="C4622" i="2"/>
  <c r="C4621" i="2"/>
  <c r="C4620" i="2"/>
  <c r="C4619" i="2"/>
  <c r="C4618" i="2"/>
  <c r="C4617" i="2"/>
  <c r="C4616" i="2"/>
  <c r="C4615" i="2"/>
  <c r="C4614" i="2"/>
  <c r="C4613" i="2"/>
  <c r="C4612" i="2"/>
  <c r="E4610" i="2"/>
  <c r="C4609" i="2"/>
  <c r="C4608" i="2"/>
  <c r="C4607" i="2"/>
  <c r="C4606" i="2"/>
  <c r="C4605" i="2"/>
  <c r="C4604" i="2"/>
  <c r="C4603" i="2"/>
  <c r="C4602" i="2"/>
  <c r="C4601" i="2"/>
  <c r="C4600" i="2"/>
  <c r="C4599" i="2"/>
  <c r="C4598" i="2"/>
  <c r="C4597" i="2"/>
  <c r="C4596" i="2"/>
  <c r="C4595" i="2"/>
  <c r="C4594" i="2"/>
  <c r="C4593" i="2"/>
  <c r="C4592" i="2"/>
  <c r="C4591" i="2"/>
  <c r="C4590" i="2"/>
  <c r="C4589" i="2"/>
  <c r="C4588" i="2"/>
  <c r="C4587" i="2"/>
  <c r="C4586" i="2"/>
  <c r="C4585" i="2"/>
  <c r="C4584" i="2"/>
  <c r="C4583" i="2"/>
  <c r="C4582" i="2"/>
  <c r="C4581" i="2"/>
  <c r="E4579" i="2"/>
  <c r="C4578" i="2"/>
  <c r="C4577" i="2"/>
  <c r="C4576" i="2"/>
  <c r="C4575" i="2"/>
  <c r="C4574" i="2"/>
  <c r="C4573" i="2"/>
  <c r="C4572" i="2"/>
  <c r="C4571" i="2"/>
  <c r="C4570" i="2"/>
  <c r="C4569" i="2"/>
  <c r="C4568" i="2"/>
  <c r="C4567" i="2"/>
  <c r="C4566" i="2"/>
  <c r="C4565" i="2"/>
  <c r="C4564" i="2"/>
  <c r="C4563" i="2"/>
  <c r="C4562" i="2"/>
  <c r="C4561" i="2"/>
  <c r="C4560" i="2"/>
  <c r="C4559" i="2"/>
  <c r="C4558" i="2"/>
  <c r="C4557" i="2"/>
  <c r="C4556" i="2"/>
  <c r="C4555" i="2"/>
  <c r="C4554" i="2"/>
  <c r="C4553" i="2"/>
  <c r="C4552" i="2"/>
  <c r="C4551" i="2"/>
  <c r="C4550" i="2"/>
  <c r="C4549" i="2"/>
  <c r="C4548" i="2"/>
  <c r="C4547" i="2"/>
  <c r="E4545" i="2"/>
  <c r="C4544" i="2"/>
  <c r="C4543" i="2"/>
  <c r="C4542" i="2"/>
  <c r="C4541" i="2"/>
  <c r="C4540" i="2"/>
  <c r="C4539" i="2"/>
  <c r="C4538" i="2"/>
  <c r="C4537" i="2"/>
  <c r="C4536" i="2"/>
  <c r="C4535" i="2"/>
  <c r="C4534" i="2"/>
  <c r="C4533" i="2"/>
  <c r="C4532" i="2"/>
  <c r="C4531" i="2"/>
  <c r="C4530" i="2"/>
  <c r="C4529" i="2"/>
  <c r="C4528" i="2"/>
  <c r="C4527" i="2"/>
  <c r="C4526" i="2"/>
  <c r="C4525" i="2"/>
  <c r="C4524" i="2"/>
  <c r="C4523" i="2"/>
  <c r="C4522" i="2"/>
  <c r="C4521" i="2"/>
  <c r="C4520" i="2"/>
  <c r="C4519" i="2"/>
  <c r="C4518" i="2"/>
  <c r="C4517" i="2"/>
  <c r="C4516" i="2"/>
  <c r="C4515" i="2"/>
  <c r="C4514" i="2"/>
  <c r="C4513" i="2"/>
  <c r="C4512" i="2"/>
  <c r="C4511" i="2"/>
  <c r="C4510" i="2"/>
  <c r="C4509" i="2"/>
  <c r="C4508" i="2"/>
  <c r="C4507" i="2"/>
  <c r="C4506" i="2"/>
  <c r="C4505" i="2"/>
  <c r="C4504" i="2"/>
  <c r="C4503" i="2"/>
  <c r="C4502" i="2"/>
  <c r="C4501" i="2"/>
  <c r="C4500" i="2"/>
  <c r="C4499" i="2"/>
  <c r="C4498" i="2"/>
  <c r="C4497" i="2"/>
  <c r="C4496" i="2"/>
  <c r="C4495" i="2"/>
  <c r="C4494" i="2"/>
  <c r="C4493" i="2"/>
  <c r="C4492" i="2"/>
  <c r="C4491" i="2"/>
  <c r="C4490" i="2"/>
  <c r="C4489" i="2"/>
  <c r="C4488" i="2"/>
  <c r="C4487" i="2"/>
  <c r="C4486" i="2"/>
  <c r="C4485" i="2"/>
  <c r="C4484" i="2"/>
  <c r="C4483" i="2"/>
  <c r="C4482" i="2"/>
  <c r="C4481" i="2"/>
  <c r="C4480" i="2"/>
  <c r="C4479" i="2"/>
  <c r="C4478" i="2"/>
  <c r="C4477" i="2"/>
  <c r="C4476" i="2"/>
  <c r="C4475" i="2"/>
  <c r="C4474" i="2"/>
  <c r="C4473" i="2"/>
  <c r="C4472" i="2"/>
  <c r="C4471" i="2"/>
  <c r="C4470" i="2"/>
  <c r="C4469" i="2"/>
  <c r="E4467" i="2"/>
  <c r="C4466" i="2"/>
  <c r="C4465" i="2"/>
  <c r="C4464" i="2"/>
  <c r="C4463" i="2"/>
  <c r="C4462" i="2"/>
  <c r="C4461" i="2"/>
  <c r="C4460" i="2"/>
  <c r="C4459" i="2"/>
  <c r="C4458" i="2"/>
  <c r="C4457" i="2"/>
  <c r="C4456" i="2"/>
  <c r="C4455" i="2"/>
  <c r="C4454" i="2"/>
  <c r="C4453" i="2"/>
  <c r="C4452" i="2"/>
  <c r="C4451" i="2"/>
  <c r="C4450" i="2"/>
  <c r="C4449" i="2"/>
  <c r="C4448" i="2"/>
  <c r="C4447" i="2"/>
  <c r="C4446" i="2"/>
  <c r="C4445" i="2"/>
  <c r="C4444" i="2"/>
  <c r="C4443" i="2"/>
  <c r="C4442" i="2"/>
  <c r="C4441" i="2"/>
  <c r="C4440" i="2"/>
  <c r="C4439" i="2"/>
  <c r="C4438" i="2"/>
  <c r="C4437" i="2"/>
  <c r="C4436" i="2"/>
  <c r="C4435" i="2"/>
  <c r="C4434" i="2"/>
  <c r="C4433" i="2"/>
  <c r="C4432" i="2"/>
  <c r="C4431" i="2"/>
  <c r="C4430" i="2"/>
  <c r="C4429" i="2"/>
  <c r="C4428" i="2"/>
  <c r="C4427" i="2"/>
  <c r="C4426" i="2"/>
  <c r="C4425" i="2"/>
  <c r="E4423" i="2"/>
  <c r="C4422" i="2"/>
  <c r="C4421" i="2"/>
  <c r="C4420" i="2"/>
  <c r="C4419" i="2"/>
  <c r="C4418" i="2"/>
  <c r="C4417" i="2"/>
  <c r="C4416" i="2"/>
  <c r="C4415" i="2"/>
  <c r="C4414" i="2"/>
  <c r="C4413" i="2"/>
  <c r="C4412" i="2"/>
  <c r="C4411" i="2"/>
  <c r="C4410" i="2"/>
  <c r="C4409" i="2"/>
  <c r="C4408" i="2"/>
  <c r="C4407" i="2"/>
  <c r="C4406" i="2"/>
  <c r="C4405" i="2"/>
  <c r="C4404" i="2"/>
  <c r="C4403" i="2"/>
  <c r="C4402" i="2"/>
  <c r="C4401" i="2"/>
  <c r="C4400" i="2"/>
  <c r="C4399" i="2"/>
  <c r="C4398" i="2"/>
  <c r="C4397" i="2"/>
  <c r="C4396" i="2"/>
  <c r="C4395" i="2"/>
  <c r="C4394" i="2"/>
  <c r="C4393" i="2"/>
  <c r="C4392" i="2"/>
  <c r="C4391" i="2"/>
  <c r="C4390" i="2"/>
  <c r="C4389" i="2"/>
  <c r="C4388" i="2"/>
  <c r="C4387" i="2"/>
  <c r="C4386" i="2"/>
  <c r="C4385" i="2"/>
  <c r="C4384" i="2"/>
  <c r="C4383" i="2"/>
  <c r="E4381" i="2"/>
  <c r="C4380" i="2"/>
  <c r="C4379" i="2"/>
  <c r="C4378" i="2"/>
  <c r="C4377" i="2"/>
  <c r="C4376" i="2"/>
  <c r="C4375" i="2"/>
  <c r="C4374" i="2"/>
  <c r="C4373" i="2"/>
  <c r="C4372" i="2"/>
  <c r="C4371" i="2"/>
  <c r="C4370" i="2"/>
  <c r="C4369" i="2"/>
  <c r="C4368" i="2"/>
  <c r="C4367" i="2"/>
  <c r="C4366" i="2"/>
  <c r="C4365" i="2"/>
  <c r="C4364" i="2"/>
  <c r="C4363" i="2"/>
  <c r="C4362" i="2"/>
  <c r="C4361" i="2"/>
  <c r="C4360" i="2"/>
  <c r="C4359" i="2"/>
  <c r="C4358" i="2"/>
  <c r="C4357" i="2"/>
  <c r="C4356" i="2"/>
  <c r="C4355" i="2"/>
  <c r="C4354" i="2"/>
  <c r="C4353" i="2"/>
  <c r="C4352" i="2"/>
  <c r="C4351" i="2"/>
  <c r="C4350" i="2"/>
  <c r="E4348" i="2"/>
  <c r="C4347" i="2"/>
  <c r="C4346" i="2"/>
  <c r="C4345" i="2"/>
  <c r="C4344" i="2"/>
  <c r="C4343" i="2"/>
  <c r="C4342" i="2"/>
  <c r="C4341" i="2"/>
  <c r="C4340" i="2"/>
  <c r="C4339" i="2"/>
  <c r="C4338" i="2"/>
  <c r="C4337" i="2"/>
  <c r="C4336" i="2"/>
  <c r="C4335" i="2"/>
  <c r="C4334" i="2"/>
  <c r="C4333" i="2"/>
  <c r="C4332" i="2"/>
  <c r="C4331" i="2"/>
  <c r="C4330" i="2"/>
  <c r="C4329" i="2"/>
  <c r="C4328" i="2"/>
  <c r="C4327" i="2"/>
  <c r="C4326" i="2"/>
  <c r="C4325" i="2"/>
  <c r="C4324" i="2"/>
  <c r="C4323" i="2"/>
  <c r="C4322" i="2"/>
  <c r="C4321" i="2"/>
  <c r="C4320" i="2"/>
  <c r="C4319" i="2"/>
  <c r="C4318" i="2"/>
  <c r="C4317" i="2"/>
  <c r="C4316" i="2"/>
  <c r="C4315" i="2"/>
  <c r="C4314" i="2"/>
  <c r="C4313" i="2"/>
  <c r="C4312" i="2"/>
  <c r="C4311" i="2"/>
  <c r="C4310" i="2"/>
  <c r="C4309" i="2"/>
  <c r="C4308" i="2"/>
  <c r="C4307" i="2"/>
  <c r="C4306" i="2"/>
  <c r="C4305" i="2"/>
  <c r="C4304" i="2"/>
  <c r="C4303" i="2"/>
  <c r="C4302" i="2"/>
  <c r="C4301" i="2"/>
  <c r="C4300" i="2"/>
  <c r="C4299" i="2"/>
  <c r="C4298" i="2"/>
  <c r="C4297" i="2"/>
  <c r="C4296" i="2"/>
  <c r="C4295" i="2"/>
  <c r="C4294" i="2"/>
  <c r="C4293" i="2"/>
  <c r="C4292" i="2"/>
  <c r="C4291" i="2"/>
  <c r="C4290" i="2"/>
  <c r="C4289" i="2"/>
  <c r="C4288" i="2"/>
  <c r="C4287" i="2"/>
  <c r="C4286" i="2"/>
  <c r="C4285" i="2"/>
  <c r="C4284" i="2"/>
  <c r="C4283" i="2"/>
  <c r="C4282" i="2"/>
  <c r="C4281" i="2"/>
  <c r="C4280" i="2"/>
  <c r="C4279" i="2"/>
  <c r="C4278" i="2"/>
  <c r="C4277" i="2"/>
  <c r="C4276" i="2"/>
  <c r="C4275" i="2"/>
  <c r="C4274" i="2"/>
  <c r="C4273" i="2"/>
  <c r="C4272" i="2"/>
  <c r="C4271" i="2"/>
  <c r="C4270" i="2"/>
  <c r="C4269" i="2"/>
  <c r="C4268" i="2"/>
  <c r="C4267" i="2"/>
  <c r="C4266" i="2"/>
  <c r="C4265" i="2"/>
  <c r="C4264" i="2"/>
  <c r="E4262" i="2"/>
  <c r="C4261" i="2"/>
  <c r="C4260" i="2"/>
  <c r="C4259" i="2"/>
  <c r="E4257" i="2"/>
  <c r="C4256" i="2"/>
  <c r="C4255" i="2"/>
  <c r="C4254" i="2"/>
  <c r="C4253" i="2"/>
  <c r="C4252" i="2"/>
  <c r="C4251" i="2"/>
  <c r="C4250" i="2"/>
  <c r="C4249" i="2"/>
  <c r="C4248" i="2"/>
  <c r="C4247" i="2"/>
  <c r="C4246" i="2"/>
  <c r="C4245" i="2"/>
  <c r="C4244" i="2"/>
  <c r="C4243" i="2"/>
  <c r="C4242" i="2"/>
  <c r="C4241" i="2"/>
  <c r="C4240" i="2"/>
  <c r="C4239" i="2"/>
  <c r="C4238" i="2"/>
  <c r="C4237" i="2"/>
  <c r="C4236" i="2"/>
  <c r="C4235" i="2"/>
  <c r="E4233" i="2"/>
  <c r="C4232" i="2"/>
  <c r="C4231" i="2"/>
  <c r="C4230" i="2"/>
  <c r="C4229" i="2"/>
  <c r="C4228" i="2"/>
  <c r="C4227" i="2"/>
  <c r="C4226" i="2"/>
  <c r="C4225" i="2"/>
  <c r="C4224" i="2"/>
  <c r="C4223" i="2"/>
  <c r="C4222" i="2"/>
  <c r="C4221" i="2"/>
  <c r="C4220" i="2"/>
  <c r="C4219" i="2"/>
  <c r="C4218" i="2"/>
  <c r="C4217" i="2"/>
  <c r="C4216" i="2"/>
  <c r="C4215" i="2"/>
  <c r="C4214" i="2"/>
  <c r="C4213" i="2"/>
  <c r="C4212" i="2"/>
  <c r="C4211" i="2"/>
  <c r="C4210" i="2"/>
  <c r="C4209" i="2"/>
  <c r="C4208" i="2"/>
  <c r="C4207" i="2"/>
  <c r="C4206" i="2"/>
  <c r="C4205" i="2"/>
  <c r="C4204" i="2"/>
  <c r="C4203" i="2"/>
  <c r="C4202" i="2"/>
  <c r="C4201" i="2"/>
  <c r="C4200" i="2"/>
  <c r="C4199" i="2"/>
  <c r="C4198" i="2"/>
  <c r="C4197" i="2"/>
  <c r="C4196" i="2"/>
  <c r="C4195" i="2"/>
  <c r="C4194" i="2"/>
  <c r="E4192" i="2"/>
  <c r="C4191" i="2"/>
  <c r="C4190" i="2"/>
  <c r="C4189" i="2"/>
  <c r="C4188" i="2"/>
  <c r="C4187" i="2"/>
  <c r="C4186" i="2"/>
  <c r="C4185" i="2"/>
  <c r="C4184" i="2"/>
  <c r="C4183" i="2"/>
  <c r="C4182" i="2"/>
  <c r="C4181" i="2"/>
  <c r="C4180" i="2"/>
  <c r="C4179" i="2"/>
  <c r="C4178" i="2"/>
  <c r="E4176" i="2"/>
  <c r="C4175" i="2"/>
  <c r="C4174" i="2"/>
  <c r="C4173" i="2"/>
  <c r="C4172" i="2"/>
  <c r="C4171" i="2"/>
  <c r="C4170" i="2"/>
  <c r="C4169" i="2"/>
  <c r="C4168" i="2"/>
  <c r="C4167" i="2"/>
  <c r="C4166" i="2"/>
  <c r="C4165" i="2"/>
  <c r="C4164" i="2"/>
  <c r="C4163" i="2"/>
  <c r="C4162" i="2"/>
  <c r="C4161" i="2"/>
  <c r="C4160" i="2"/>
  <c r="C4159" i="2"/>
  <c r="C4158" i="2"/>
  <c r="C4157" i="2"/>
  <c r="C4156" i="2"/>
  <c r="E4154" i="2"/>
  <c r="C4153" i="2"/>
  <c r="C4152" i="2"/>
  <c r="C4151" i="2"/>
  <c r="C4150" i="2"/>
  <c r="C4149" i="2"/>
  <c r="C4148" i="2"/>
  <c r="C4147" i="2"/>
  <c r="C4146" i="2"/>
  <c r="C4145" i="2"/>
  <c r="C4144" i="2"/>
  <c r="C4143" i="2"/>
  <c r="C4142" i="2"/>
  <c r="C4141" i="2"/>
  <c r="C4140" i="2"/>
  <c r="C4139" i="2"/>
  <c r="C4138" i="2"/>
  <c r="C4137" i="2"/>
  <c r="C4136" i="2"/>
  <c r="C4135" i="2"/>
  <c r="C4134" i="2"/>
  <c r="C4133" i="2"/>
  <c r="C4132" i="2"/>
  <c r="C4131" i="2"/>
  <c r="C4130" i="2"/>
  <c r="C4129" i="2"/>
  <c r="C4128" i="2"/>
  <c r="C4127" i="2"/>
  <c r="C4126" i="2"/>
  <c r="C4125" i="2"/>
  <c r="C4124" i="2"/>
  <c r="C4123" i="2"/>
  <c r="C4122" i="2"/>
  <c r="C4121" i="2"/>
  <c r="C4120" i="2"/>
  <c r="C4119" i="2"/>
  <c r="C4118" i="2"/>
  <c r="C4117" i="2"/>
  <c r="C4116" i="2"/>
  <c r="C4115" i="2"/>
  <c r="C4114" i="2"/>
  <c r="C4113" i="2"/>
  <c r="C4112" i="2"/>
  <c r="C4111" i="2"/>
  <c r="C4110" i="2"/>
  <c r="C4109" i="2"/>
  <c r="C4108" i="2"/>
  <c r="E4106" i="2"/>
  <c r="C4105" i="2"/>
  <c r="C4104" i="2"/>
  <c r="C4103" i="2"/>
  <c r="C4102" i="2"/>
  <c r="C4101" i="2"/>
  <c r="C4100" i="2"/>
  <c r="C4099" i="2"/>
  <c r="C4098" i="2"/>
  <c r="C4097" i="2"/>
  <c r="C4096" i="2"/>
  <c r="C4095" i="2"/>
  <c r="C4094" i="2"/>
  <c r="C4093" i="2"/>
  <c r="C4092" i="2"/>
  <c r="C4091" i="2"/>
  <c r="C4090" i="2"/>
  <c r="C4089" i="2"/>
  <c r="C4088" i="2"/>
  <c r="C4087" i="2"/>
  <c r="C4086" i="2"/>
  <c r="C4085" i="2"/>
  <c r="C4084" i="2"/>
  <c r="C4083" i="2"/>
  <c r="C4082" i="2"/>
  <c r="C4081" i="2"/>
  <c r="C4080" i="2"/>
  <c r="C4079" i="2"/>
  <c r="C4078" i="2"/>
  <c r="C4077" i="2"/>
  <c r="C4076" i="2"/>
  <c r="C4075" i="2"/>
  <c r="C4074" i="2"/>
  <c r="C4073" i="2"/>
  <c r="C4072" i="2"/>
  <c r="C4071" i="2"/>
  <c r="C4070" i="2"/>
  <c r="C4069" i="2"/>
  <c r="C4068" i="2"/>
  <c r="C4067" i="2"/>
  <c r="C4066" i="2"/>
  <c r="C4065" i="2"/>
  <c r="C4064" i="2"/>
  <c r="C4063" i="2"/>
  <c r="C4062" i="2"/>
  <c r="C4061" i="2"/>
  <c r="C4060" i="2"/>
  <c r="C4059" i="2"/>
  <c r="C4058" i="2"/>
  <c r="C4057" i="2"/>
  <c r="C4056" i="2"/>
  <c r="C4055" i="2"/>
  <c r="C4054" i="2"/>
  <c r="C4053" i="2"/>
  <c r="C4052" i="2"/>
  <c r="C4051" i="2"/>
  <c r="C4050" i="2"/>
  <c r="C4049" i="2"/>
  <c r="C4048" i="2"/>
  <c r="C4047" i="2"/>
  <c r="C4046" i="2"/>
  <c r="E4044" i="2"/>
  <c r="C4043" i="2"/>
  <c r="C4042" i="2"/>
  <c r="C4041" i="2"/>
  <c r="C4040" i="2"/>
  <c r="C4039" i="2"/>
  <c r="C4038" i="2"/>
  <c r="C4037" i="2"/>
  <c r="C4036" i="2"/>
  <c r="C4035" i="2"/>
  <c r="C4034" i="2"/>
  <c r="C4033" i="2"/>
  <c r="C4032" i="2"/>
  <c r="C4031" i="2"/>
  <c r="C4030" i="2"/>
  <c r="C4029" i="2"/>
  <c r="C4028" i="2"/>
  <c r="C4027" i="2"/>
  <c r="C4026" i="2"/>
  <c r="C4025" i="2"/>
  <c r="C4024" i="2"/>
  <c r="C4023" i="2"/>
  <c r="C4022" i="2"/>
  <c r="C4021" i="2"/>
  <c r="C4020" i="2"/>
  <c r="C4019" i="2"/>
  <c r="C4018" i="2"/>
  <c r="C4017" i="2"/>
  <c r="C4016" i="2"/>
  <c r="C4015" i="2"/>
  <c r="C4014" i="2"/>
  <c r="C4013" i="2"/>
  <c r="C4012" i="2"/>
  <c r="C4011" i="2"/>
  <c r="C4010" i="2"/>
  <c r="C4009" i="2"/>
  <c r="C4008" i="2"/>
  <c r="C4007" i="2"/>
  <c r="C4006" i="2"/>
  <c r="C4005" i="2"/>
  <c r="C4004" i="2"/>
  <c r="C4003" i="2"/>
  <c r="C4002" i="2"/>
  <c r="C4001" i="2"/>
  <c r="C4000" i="2"/>
  <c r="C3999" i="2"/>
  <c r="C3998" i="2"/>
  <c r="C3997" i="2"/>
  <c r="C3996" i="2"/>
  <c r="C3995" i="2"/>
  <c r="C3994" i="2"/>
  <c r="C3993" i="2"/>
  <c r="C3992" i="2"/>
  <c r="C3991" i="2"/>
  <c r="C3990" i="2"/>
  <c r="C3989" i="2"/>
  <c r="C3988" i="2"/>
  <c r="C3987" i="2"/>
  <c r="C3986" i="2"/>
  <c r="C3985" i="2"/>
  <c r="C3984" i="2"/>
  <c r="C3983" i="2"/>
  <c r="C3982" i="2"/>
  <c r="C3981" i="2"/>
  <c r="C3980" i="2"/>
  <c r="C3979" i="2"/>
  <c r="C3978" i="2"/>
  <c r="C3977" i="2"/>
  <c r="C3976" i="2"/>
  <c r="C3975" i="2"/>
  <c r="C3974" i="2"/>
  <c r="C3973" i="2"/>
  <c r="C3972" i="2"/>
  <c r="C3971" i="2"/>
  <c r="C3970" i="2"/>
  <c r="C3969" i="2"/>
  <c r="C3968" i="2"/>
  <c r="C3967" i="2"/>
  <c r="C3966" i="2"/>
  <c r="C3965" i="2"/>
  <c r="C3964" i="2"/>
  <c r="C3963" i="2"/>
  <c r="C3962" i="2"/>
  <c r="C3961" i="2"/>
  <c r="C3960" i="2"/>
  <c r="C3959" i="2"/>
  <c r="C3958" i="2"/>
  <c r="C3957" i="2"/>
  <c r="C3956" i="2"/>
  <c r="C3955" i="2"/>
  <c r="C3954" i="2"/>
  <c r="C3953" i="2"/>
  <c r="C3952" i="2"/>
  <c r="C3951" i="2"/>
  <c r="C3950" i="2"/>
  <c r="C3949" i="2"/>
  <c r="C3948" i="2"/>
  <c r="C3947" i="2"/>
  <c r="C3946" i="2"/>
  <c r="C3945" i="2"/>
  <c r="C3944" i="2"/>
  <c r="C3943" i="2"/>
  <c r="C3942" i="2"/>
  <c r="C3941" i="2"/>
  <c r="C3940" i="2"/>
  <c r="C3939" i="2"/>
  <c r="C3938" i="2"/>
  <c r="C3937" i="2"/>
  <c r="C3936" i="2"/>
  <c r="C3935" i="2"/>
  <c r="C3934" i="2"/>
  <c r="C3933" i="2"/>
  <c r="C3932" i="2"/>
  <c r="C3931" i="2"/>
  <c r="C3930" i="2"/>
  <c r="C3929" i="2"/>
  <c r="C3928" i="2"/>
  <c r="C3927" i="2"/>
  <c r="C3926" i="2"/>
  <c r="C3925" i="2"/>
  <c r="C3924" i="2"/>
  <c r="C3923" i="2"/>
  <c r="C3922" i="2"/>
  <c r="C3921" i="2"/>
  <c r="C3920" i="2"/>
  <c r="C3919" i="2"/>
  <c r="E3917" i="2"/>
  <c r="C3916" i="2"/>
  <c r="C3915" i="2"/>
  <c r="C3914" i="2"/>
  <c r="C3913" i="2"/>
  <c r="C3912" i="2"/>
  <c r="C3911" i="2"/>
  <c r="C3910" i="2"/>
  <c r="C3909" i="2"/>
  <c r="C3908" i="2"/>
  <c r="C3907" i="2"/>
  <c r="C3906" i="2"/>
  <c r="C3905" i="2"/>
  <c r="C3904" i="2"/>
  <c r="C3903" i="2"/>
  <c r="C3902" i="2"/>
  <c r="E3900" i="2"/>
  <c r="C3899" i="2"/>
  <c r="C3898" i="2"/>
  <c r="C3897" i="2"/>
  <c r="C3896" i="2"/>
  <c r="C3895" i="2"/>
  <c r="C3894" i="2"/>
  <c r="C3893" i="2"/>
  <c r="C3892" i="2"/>
  <c r="C3891" i="2"/>
  <c r="C3890" i="2"/>
  <c r="C3889" i="2"/>
  <c r="C3888" i="2"/>
  <c r="C3887" i="2"/>
  <c r="C3886" i="2"/>
  <c r="C3885" i="2"/>
  <c r="C3884" i="2"/>
  <c r="C3883" i="2"/>
  <c r="C3882" i="2"/>
  <c r="C3881" i="2"/>
  <c r="C3880" i="2"/>
  <c r="C3879" i="2"/>
  <c r="E3877" i="2"/>
  <c r="C3876" i="2"/>
  <c r="C3875" i="2"/>
  <c r="C3874" i="2"/>
  <c r="C3873" i="2"/>
  <c r="C3872" i="2"/>
  <c r="C3871" i="2"/>
  <c r="C3870" i="2"/>
  <c r="C3869" i="2"/>
  <c r="C3868" i="2"/>
  <c r="C3867" i="2"/>
  <c r="C3866" i="2"/>
  <c r="C3865" i="2"/>
  <c r="C3864" i="2"/>
  <c r="C3863" i="2"/>
  <c r="C3862" i="2"/>
  <c r="C3861" i="2"/>
  <c r="C3860" i="2"/>
  <c r="C3859" i="2"/>
  <c r="C3858" i="2"/>
  <c r="C3857" i="2"/>
  <c r="C3856" i="2"/>
  <c r="C3855" i="2"/>
  <c r="C3854" i="2"/>
  <c r="C3853" i="2"/>
  <c r="C3852" i="2"/>
  <c r="C3851" i="2"/>
  <c r="C3850" i="2"/>
  <c r="C3849" i="2"/>
  <c r="C3848" i="2"/>
  <c r="C3847" i="2"/>
  <c r="C3846" i="2"/>
  <c r="C3845" i="2"/>
  <c r="C3844" i="2"/>
  <c r="C3843" i="2"/>
  <c r="C3842" i="2"/>
  <c r="C3841" i="2"/>
  <c r="C3840" i="2"/>
  <c r="C3839" i="2"/>
  <c r="C3838" i="2"/>
  <c r="C3837" i="2"/>
  <c r="C3836" i="2"/>
  <c r="C3835" i="2"/>
  <c r="C3834" i="2"/>
  <c r="C3833" i="2"/>
  <c r="C3832" i="2"/>
  <c r="C3831" i="2"/>
  <c r="C3830" i="2"/>
  <c r="C3829" i="2"/>
  <c r="C3828" i="2"/>
  <c r="C3827" i="2"/>
  <c r="C3826" i="2"/>
  <c r="C3825" i="2"/>
  <c r="C3824" i="2"/>
  <c r="C3823" i="2"/>
  <c r="C3822" i="2"/>
  <c r="C3821" i="2"/>
  <c r="C3820" i="2"/>
  <c r="C3819" i="2"/>
  <c r="C3818" i="2"/>
  <c r="C3817" i="2"/>
  <c r="C3816" i="2"/>
  <c r="C3815" i="2"/>
  <c r="E3813" i="2"/>
  <c r="C3812" i="2"/>
  <c r="C3811" i="2"/>
  <c r="C3810" i="2"/>
  <c r="C3809" i="2"/>
  <c r="C3808" i="2"/>
  <c r="C3807" i="2"/>
  <c r="C3806" i="2"/>
  <c r="C3805" i="2"/>
  <c r="C3804" i="2"/>
  <c r="C3803" i="2"/>
  <c r="C3802" i="2"/>
  <c r="C3801" i="2"/>
  <c r="C3800" i="2"/>
  <c r="C3799" i="2"/>
  <c r="C3798" i="2"/>
  <c r="C3797" i="2"/>
  <c r="C3796" i="2"/>
  <c r="C3795" i="2"/>
  <c r="C3794" i="2"/>
  <c r="C3793" i="2"/>
  <c r="E3791" i="2"/>
  <c r="C3790" i="2"/>
  <c r="C3789" i="2"/>
  <c r="C3788" i="2"/>
  <c r="C3787" i="2"/>
  <c r="C3786" i="2"/>
  <c r="C3785" i="2"/>
  <c r="C3784" i="2"/>
  <c r="C3783" i="2"/>
  <c r="C3782" i="2"/>
  <c r="C3781" i="2"/>
  <c r="C3780" i="2"/>
  <c r="C3779" i="2"/>
  <c r="C3778" i="2"/>
  <c r="C3777" i="2"/>
  <c r="C3776" i="2"/>
  <c r="C3775" i="2"/>
  <c r="C3774" i="2"/>
  <c r="C3773" i="2"/>
  <c r="C3772" i="2"/>
  <c r="C3771" i="2"/>
  <c r="C3770" i="2"/>
  <c r="C3769" i="2"/>
  <c r="C3768" i="2"/>
  <c r="C3767" i="2"/>
  <c r="C3766" i="2"/>
  <c r="C3765" i="2"/>
  <c r="C3764" i="2"/>
  <c r="C3763" i="2"/>
  <c r="C3762" i="2"/>
  <c r="C3761" i="2"/>
  <c r="C3760" i="2"/>
  <c r="C3759" i="2"/>
  <c r="C3758" i="2"/>
  <c r="C3757" i="2"/>
  <c r="C3756" i="2"/>
  <c r="C3755" i="2"/>
  <c r="C3754" i="2"/>
  <c r="C3753" i="2"/>
  <c r="C3752" i="2"/>
  <c r="C3751" i="2"/>
  <c r="C3750" i="2"/>
  <c r="C3749" i="2"/>
  <c r="C3748" i="2"/>
  <c r="C3747" i="2"/>
  <c r="C3746" i="2"/>
  <c r="C3745" i="2"/>
  <c r="C3744" i="2"/>
  <c r="C3743" i="2"/>
  <c r="C3742" i="2"/>
  <c r="C3741" i="2"/>
  <c r="C3740" i="2"/>
  <c r="C3739" i="2"/>
  <c r="C3738" i="2"/>
  <c r="C3737" i="2"/>
  <c r="C3736" i="2"/>
  <c r="C3735" i="2"/>
  <c r="C3734" i="2"/>
  <c r="C3733" i="2"/>
  <c r="C3732" i="2"/>
  <c r="C3731" i="2"/>
  <c r="C3730" i="2"/>
  <c r="C3729" i="2"/>
  <c r="C3728" i="2"/>
  <c r="C3727" i="2"/>
  <c r="C3726" i="2"/>
  <c r="C3725" i="2"/>
  <c r="C3724" i="2"/>
  <c r="C3723" i="2"/>
  <c r="C3722" i="2"/>
  <c r="C3721" i="2"/>
  <c r="C3720" i="2"/>
  <c r="C3719" i="2"/>
  <c r="C3718" i="2"/>
  <c r="C3717" i="2"/>
  <c r="C3716" i="2"/>
  <c r="C3715" i="2"/>
  <c r="C3714" i="2"/>
  <c r="C3713" i="2"/>
  <c r="C3712" i="2"/>
  <c r="C3711" i="2"/>
  <c r="C3710" i="2"/>
  <c r="C3709" i="2"/>
  <c r="C3708" i="2"/>
  <c r="C3707" i="2"/>
  <c r="C3706" i="2"/>
  <c r="C3705" i="2"/>
  <c r="C3704" i="2"/>
  <c r="C3703" i="2"/>
  <c r="C3702" i="2"/>
  <c r="C3701" i="2"/>
  <c r="C3700" i="2"/>
  <c r="C3699" i="2"/>
  <c r="C3698" i="2"/>
  <c r="C3697" i="2"/>
  <c r="C3696" i="2"/>
  <c r="C3695" i="2"/>
  <c r="C3694" i="2"/>
  <c r="C3693" i="2"/>
  <c r="C3692" i="2"/>
  <c r="C3691" i="2"/>
  <c r="C3690" i="2"/>
  <c r="E3688" i="2"/>
  <c r="C3687" i="2"/>
  <c r="C3686" i="2"/>
  <c r="C3685" i="2"/>
  <c r="C3684" i="2"/>
  <c r="C3683" i="2"/>
  <c r="C3682" i="2"/>
  <c r="C3681" i="2"/>
  <c r="C3680" i="2"/>
  <c r="C3679" i="2"/>
  <c r="C3678" i="2"/>
  <c r="C3677" i="2"/>
  <c r="C3676" i="2"/>
  <c r="C3675" i="2"/>
  <c r="C3674" i="2"/>
  <c r="C3673" i="2"/>
  <c r="C3672" i="2"/>
  <c r="C3671" i="2"/>
  <c r="C3670" i="2"/>
  <c r="C3669" i="2"/>
  <c r="C3668" i="2"/>
  <c r="C3667" i="2"/>
  <c r="C3666" i="2"/>
  <c r="C3665" i="2"/>
  <c r="C3664" i="2"/>
  <c r="C3663" i="2"/>
  <c r="C3662" i="2"/>
  <c r="C3661" i="2"/>
  <c r="C3660" i="2"/>
  <c r="C3659" i="2"/>
  <c r="C3658" i="2"/>
  <c r="C3657" i="2"/>
  <c r="C3656" i="2"/>
  <c r="C3655" i="2"/>
  <c r="C3654" i="2"/>
  <c r="C3653" i="2"/>
  <c r="C3652" i="2"/>
  <c r="C3651" i="2"/>
  <c r="C3650" i="2"/>
  <c r="C3649" i="2"/>
  <c r="C3648" i="2"/>
  <c r="C3647" i="2"/>
  <c r="C3646" i="2"/>
  <c r="C3645" i="2"/>
  <c r="C3644" i="2"/>
  <c r="C3643" i="2"/>
  <c r="C3642" i="2"/>
  <c r="C3641" i="2"/>
  <c r="C3640" i="2"/>
  <c r="C3639" i="2"/>
  <c r="C3638" i="2"/>
  <c r="C3637" i="2"/>
  <c r="C3636" i="2"/>
  <c r="C3635" i="2"/>
  <c r="C3634" i="2"/>
  <c r="C3633" i="2"/>
  <c r="C3632" i="2"/>
  <c r="C3631" i="2"/>
  <c r="C3628" i="2"/>
  <c r="C3627" i="2"/>
  <c r="C3626" i="2"/>
  <c r="C3625" i="2"/>
  <c r="C3624" i="2"/>
  <c r="C3623" i="2"/>
  <c r="C3622" i="2"/>
  <c r="C3621" i="2"/>
  <c r="C3620" i="2"/>
  <c r="C3619" i="2"/>
  <c r="C3618" i="2"/>
  <c r="C3617" i="2"/>
  <c r="C3616" i="2"/>
  <c r="C3615" i="2"/>
  <c r="C3614" i="2"/>
  <c r="C3613" i="2"/>
  <c r="C3612" i="2"/>
  <c r="C3611" i="2"/>
  <c r="C3610" i="2"/>
  <c r="C3609" i="2"/>
  <c r="C3608" i="2"/>
  <c r="C3607" i="2"/>
  <c r="C3606" i="2"/>
  <c r="C3605" i="2"/>
  <c r="C3604" i="2"/>
  <c r="C3603" i="2"/>
  <c r="C3602" i="2"/>
  <c r="C3601" i="2"/>
  <c r="C3600" i="2"/>
  <c r="C3599" i="2"/>
  <c r="C3598" i="2"/>
  <c r="C3597" i="2"/>
  <c r="C3596" i="2"/>
  <c r="C3595" i="2"/>
  <c r="C3594" i="2"/>
  <c r="C3593" i="2"/>
  <c r="C3592" i="2"/>
  <c r="C3591" i="2"/>
  <c r="C3590" i="2"/>
  <c r="C3589" i="2"/>
  <c r="C3588" i="2"/>
  <c r="C3587" i="2"/>
  <c r="C3586" i="2"/>
  <c r="C3585" i="2"/>
  <c r="C3584" i="2"/>
  <c r="C3583" i="2"/>
  <c r="C3582" i="2"/>
  <c r="C3581" i="2"/>
  <c r="C3580" i="2"/>
  <c r="C3579" i="2"/>
  <c r="C3578" i="2"/>
  <c r="C3577" i="2"/>
  <c r="C3576" i="2"/>
  <c r="C3575" i="2"/>
  <c r="C3574" i="2"/>
  <c r="C3573" i="2"/>
  <c r="C3572" i="2"/>
  <c r="C3571" i="2"/>
  <c r="C3570" i="2"/>
  <c r="C3569" i="2"/>
  <c r="C3568" i="2"/>
  <c r="C3567" i="2"/>
  <c r="C3566" i="2"/>
  <c r="C3565" i="2"/>
  <c r="C3564" i="2"/>
  <c r="C3563" i="2"/>
  <c r="C3562" i="2"/>
  <c r="C3561" i="2"/>
  <c r="C3560" i="2"/>
  <c r="C3559" i="2"/>
  <c r="C3558" i="2"/>
  <c r="C3557" i="2"/>
  <c r="C3556" i="2"/>
  <c r="C3555" i="2"/>
  <c r="C3554" i="2"/>
  <c r="C3553" i="2"/>
  <c r="C3552" i="2"/>
  <c r="E3550" i="2"/>
  <c r="C3549" i="2"/>
  <c r="C3548" i="2"/>
  <c r="C3547" i="2"/>
  <c r="C3546" i="2"/>
  <c r="C3545" i="2"/>
  <c r="C3544" i="2"/>
  <c r="C3543" i="2"/>
  <c r="C3542" i="2"/>
  <c r="C3541" i="2"/>
  <c r="C3540" i="2"/>
  <c r="C3539" i="2"/>
  <c r="C3538" i="2"/>
  <c r="C3537" i="2"/>
  <c r="C3536" i="2"/>
  <c r="C3535" i="2"/>
  <c r="C3534" i="2"/>
  <c r="C3533" i="2"/>
  <c r="C3532" i="2"/>
  <c r="C3531" i="2"/>
  <c r="C3530" i="2"/>
  <c r="C3529" i="2"/>
  <c r="C3528" i="2"/>
  <c r="C3527" i="2"/>
  <c r="C3526" i="2"/>
  <c r="C3525" i="2"/>
  <c r="C3524" i="2"/>
  <c r="C3523" i="2"/>
  <c r="C3522" i="2"/>
  <c r="C3521" i="2"/>
  <c r="C3520" i="2"/>
  <c r="C3519" i="2"/>
  <c r="C3518" i="2"/>
  <c r="C3517" i="2"/>
  <c r="C3516" i="2"/>
  <c r="C3515" i="2"/>
  <c r="C3514" i="2"/>
  <c r="C3513" i="2"/>
  <c r="C3512" i="2"/>
  <c r="C3511" i="2"/>
  <c r="C3510" i="2"/>
  <c r="C3509" i="2"/>
  <c r="C3508" i="2"/>
  <c r="C3507" i="2"/>
  <c r="C3506" i="2"/>
  <c r="C3505" i="2"/>
  <c r="C3504" i="2"/>
  <c r="C3503" i="2"/>
  <c r="C3502" i="2"/>
  <c r="C3501" i="2"/>
  <c r="C3500" i="2"/>
  <c r="C3499" i="2"/>
  <c r="C3498" i="2"/>
  <c r="C3497" i="2"/>
  <c r="C3496" i="2"/>
  <c r="C3495" i="2"/>
  <c r="C3494" i="2"/>
  <c r="C3493" i="2"/>
  <c r="C3492" i="2"/>
  <c r="C3491" i="2"/>
  <c r="C3490" i="2"/>
  <c r="C3489" i="2"/>
  <c r="C3488" i="2"/>
  <c r="C3487" i="2"/>
  <c r="C3486" i="2"/>
  <c r="C3485" i="2"/>
  <c r="C3484" i="2"/>
  <c r="C3483" i="2"/>
  <c r="C3482" i="2"/>
  <c r="C3481" i="2"/>
  <c r="E3479" i="2"/>
  <c r="C3478" i="2"/>
  <c r="D3479" i="2" s="1"/>
  <c r="E3476" i="2"/>
  <c r="C3475" i="2"/>
  <c r="C3474" i="2"/>
  <c r="C3473" i="2"/>
  <c r="C3472" i="2"/>
  <c r="C3471" i="2"/>
  <c r="C3470" i="2"/>
  <c r="C3469" i="2"/>
  <c r="C3468" i="2"/>
  <c r="C3467" i="2"/>
  <c r="C3466" i="2"/>
  <c r="C3465" i="2"/>
  <c r="C3464" i="2"/>
  <c r="C3463" i="2"/>
  <c r="C3462" i="2"/>
  <c r="C3461" i="2"/>
  <c r="C3460" i="2"/>
  <c r="C3459" i="2"/>
  <c r="C3458" i="2"/>
  <c r="C3457" i="2"/>
  <c r="C3456" i="2"/>
  <c r="C3455" i="2"/>
  <c r="C3454" i="2"/>
  <c r="C3453" i="2"/>
  <c r="C3452" i="2"/>
  <c r="C3451" i="2"/>
  <c r="C3450" i="2"/>
  <c r="C3449" i="2"/>
  <c r="C3448" i="2"/>
  <c r="C3447" i="2"/>
  <c r="C3446" i="2"/>
  <c r="C3445" i="2"/>
  <c r="C3444" i="2"/>
  <c r="C3443" i="2"/>
  <c r="C3442" i="2"/>
  <c r="C3441" i="2"/>
  <c r="C3440" i="2"/>
  <c r="C3439" i="2"/>
  <c r="C3438" i="2"/>
  <c r="C3437" i="2"/>
  <c r="C3436" i="2"/>
  <c r="C3435" i="2"/>
  <c r="C3434" i="2"/>
  <c r="C3433" i="2"/>
  <c r="C3432" i="2"/>
  <c r="C3431" i="2"/>
  <c r="C3430" i="2"/>
  <c r="C3429" i="2"/>
  <c r="C3428" i="2"/>
  <c r="C3427" i="2"/>
  <c r="C3426" i="2"/>
  <c r="C3425" i="2"/>
  <c r="C3424" i="2"/>
  <c r="C3423" i="2"/>
  <c r="C3422" i="2"/>
  <c r="C3421" i="2"/>
  <c r="C3420" i="2"/>
  <c r="C3419" i="2"/>
  <c r="C3418" i="2"/>
  <c r="C3417" i="2"/>
  <c r="C3416" i="2"/>
  <c r="C3415" i="2"/>
  <c r="C3414" i="2"/>
  <c r="C3413" i="2"/>
  <c r="C3412" i="2"/>
  <c r="C3411" i="2"/>
  <c r="C3410" i="2"/>
  <c r="C3409" i="2"/>
  <c r="C3408" i="2"/>
  <c r="E3406" i="2"/>
  <c r="C3405" i="2"/>
  <c r="C3404" i="2"/>
  <c r="C3403" i="2"/>
  <c r="C3402" i="2"/>
  <c r="C3401" i="2"/>
  <c r="C3400" i="2"/>
  <c r="C3399" i="2"/>
  <c r="C3398" i="2"/>
  <c r="C3397" i="2"/>
  <c r="C3396" i="2"/>
  <c r="C3395" i="2"/>
  <c r="C3394" i="2"/>
  <c r="C3393" i="2"/>
  <c r="C3392" i="2"/>
  <c r="C3391" i="2"/>
  <c r="C3390" i="2"/>
  <c r="C3389" i="2"/>
  <c r="C3388" i="2"/>
  <c r="C3387" i="2"/>
  <c r="C3386" i="2"/>
  <c r="C3385" i="2"/>
  <c r="C3384" i="2"/>
  <c r="C3383" i="2"/>
  <c r="C3382" i="2"/>
  <c r="C3381" i="2"/>
  <c r="C3380" i="2"/>
  <c r="C3379" i="2"/>
  <c r="C3378" i="2"/>
  <c r="C3377" i="2"/>
  <c r="C3376" i="2"/>
  <c r="C3375" i="2"/>
  <c r="C3374" i="2"/>
  <c r="C3373" i="2"/>
  <c r="C3372" i="2"/>
  <c r="C3371" i="2"/>
  <c r="C3370" i="2"/>
  <c r="C3369" i="2"/>
  <c r="E3367" i="2"/>
  <c r="C3366" i="2"/>
  <c r="C3365" i="2"/>
  <c r="C3364" i="2"/>
  <c r="C3363" i="2"/>
  <c r="C3362" i="2"/>
  <c r="C3361" i="2"/>
  <c r="C3360" i="2"/>
  <c r="C3359" i="2"/>
  <c r="C3358" i="2"/>
  <c r="C3357" i="2"/>
  <c r="C3356" i="2"/>
  <c r="C3355" i="2"/>
  <c r="C3354" i="2"/>
  <c r="C3353" i="2"/>
  <c r="C3352" i="2"/>
  <c r="C3351" i="2"/>
  <c r="C3350" i="2"/>
  <c r="C3349" i="2"/>
  <c r="C3348" i="2"/>
  <c r="C3347" i="2"/>
  <c r="C3346" i="2"/>
  <c r="C3345" i="2"/>
  <c r="C3344" i="2"/>
  <c r="C3343" i="2"/>
  <c r="C3342" i="2"/>
  <c r="C3341" i="2"/>
  <c r="C3340" i="2"/>
  <c r="C3339" i="2"/>
  <c r="E3337" i="2"/>
  <c r="C3336" i="2"/>
  <c r="C3335" i="2"/>
  <c r="C3334" i="2"/>
  <c r="C3333" i="2"/>
  <c r="C3332" i="2"/>
  <c r="C3331" i="2"/>
  <c r="C3330" i="2"/>
  <c r="C3329" i="2"/>
  <c r="C3328" i="2"/>
  <c r="C3327" i="2"/>
  <c r="C3326" i="2"/>
  <c r="C3325" i="2"/>
  <c r="C3324" i="2"/>
  <c r="C3323" i="2"/>
  <c r="C3322" i="2"/>
  <c r="C3321" i="2"/>
  <c r="C3320" i="2"/>
  <c r="C3319" i="2"/>
  <c r="C3318" i="2"/>
  <c r="C3317" i="2"/>
  <c r="C3316" i="2"/>
  <c r="C3315" i="2"/>
  <c r="C3314" i="2"/>
  <c r="C3313" i="2"/>
  <c r="C3312" i="2"/>
  <c r="C3311" i="2"/>
  <c r="C3310" i="2"/>
  <c r="C3309" i="2"/>
  <c r="C3308" i="2"/>
  <c r="C3307" i="2"/>
  <c r="C3306" i="2"/>
  <c r="C3305" i="2"/>
  <c r="C3304" i="2"/>
  <c r="E3302" i="2"/>
  <c r="C3301" i="2"/>
  <c r="C3300" i="2"/>
  <c r="C3299" i="2"/>
  <c r="C3298" i="2"/>
  <c r="C3297" i="2"/>
  <c r="C3296" i="2"/>
  <c r="C3295" i="2"/>
  <c r="C3294" i="2"/>
  <c r="C3293" i="2"/>
  <c r="E3291" i="2"/>
  <c r="C3290" i="2"/>
  <c r="C3289" i="2"/>
  <c r="C3288" i="2"/>
  <c r="C3287" i="2"/>
  <c r="C3286" i="2"/>
  <c r="C3285" i="2"/>
  <c r="C3284" i="2"/>
  <c r="C3283" i="2"/>
  <c r="C3282" i="2"/>
  <c r="C3281" i="2"/>
  <c r="C3280" i="2"/>
  <c r="C3279" i="2"/>
  <c r="C3278" i="2"/>
  <c r="C3277" i="2"/>
  <c r="C3276" i="2"/>
  <c r="C3275" i="2"/>
  <c r="C3274" i="2"/>
  <c r="C3273" i="2"/>
  <c r="C3272" i="2"/>
  <c r="C3271" i="2"/>
  <c r="C3270" i="2"/>
  <c r="C3269" i="2"/>
  <c r="C3268" i="2"/>
  <c r="C3267" i="2"/>
  <c r="C3266" i="2"/>
  <c r="C3265" i="2"/>
  <c r="C3264" i="2"/>
  <c r="C3263" i="2"/>
  <c r="C3262" i="2"/>
  <c r="C3261" i="2"/>
  <c r="C3260" i="2"/>
  <c r="C3259" i="2"/>
  <c r="C3258" i="2"/>
  <c r="C3257" i="2"/>
  <c r="C3256" i="2"/>
  <c r="C3255" i="2"/>
  <c r="C3254" i="2"/>
  <c r="C3253" i="2"/>
  <c r="C3252" i="2"/>
  <c r="C3251" i="2"/>
  <c r="C3250" i="2"/>
  <c r="C3249" i="2"/>
  <c r="C3248" i="2"/>
  <c r="C3247" i="2"/>
  <c r="C3246" i="2"/>
  <c r="C3245" i="2"/>
  <c r="C3244" i="2"/>
  <c r="C3243" i="2"/>
  <c r="C3242" i="2"/>
  <c r="C3241" i="2"/>
  <c r="C3240" i="2"/>
  <c r="C3239" i="2"/>
  <c r="C3238" i="2"/>
  <c r="C3237" i="2"/>
  <c r="C3236" i="2"/>
  <c r="C3235" i="2"/>
  <c r="C3234" i="2"/>
  <c r="C3233" i="2"/>
  <c r="C3232" i="2"/>
  <c r="C3231" i="2"/>
  <c r="C3230" i="2"/>
  <c r="C3229" i="2"/>
  <c r="C3228" i="2"/>
  <c r="C3227" i="2"/>
  <c r="C3226" i="2"/>
  <c r="C3225" i="2"/>
  <c r="C3224" i="2"/>
  <c r="C3223" i="2"/>
  <c r="C3222" i="2"/>
  <c r="C3221" i="2"/>
  <c r="C3220" i="2"/>
  <c r="C3219" i="2"/>
  <c r="C3218" i="2"/>
  <c r="C3217" i="2"/>
  <c r="C3216" i="2"/>
  <c r="C3215" i="2"/>
  <c r="C3214" i="2"/>
  <c r="C3213" i="2"/>
  <c r="C3212" i="2"/>
  <c r="C3211" i="2"/>
  <c r="C3210" i="2"/>
  <c r="C3209" i="2"/>
  <c r="C3208" i="2"/>
  <c r="C3207" i="2"/>
  <c r="C3206" i="2"/>
  <c r="C3205" i="2"/>
  <c r="C3204" i="2"/>
  <c r="C3203" i="2"/>
  <c r="C3202" i="2"/>
  <c r="C3201" i="2"/>
  <c r="C3200" i="2"/>
  <c r="C3199" i="2"/>
  <c r="C3198" i="2"/>
  <c r="C3197" i="2"/>
  <c r="C3196" i="2"/>
  <c r="C3195" i="2"/>
  <c r="C3194" i="2"/>
  <c r="C3193" i="2"/>
  <c r="C3192" i="2"/>
  <c r="C3191" i="2"/>
  <c r="C3190" i="2"/>
  <c r="C3189" i="2"/>
  <c r="C3188" i="2"/>
  <c r="C3187" i="2"/>
  <c r="C3186" i="2"/>
  <c r="C3185" i="2"/>
  <c r="C3184" i="2"/>
  <c r="E3182" i="2"/>
  <c r="C3181" i="2"/>
  <c r="C3180" i="2"/>
  <c r="C3179" i="2"/>
  <c r="C3178" i="2"/>
  <c r="C3177" i="2"/>
  <c r="C3176" i="2"/>
  <c r="C3175" i="2"/>
  <c r="C3174" i="2"/>
  <c r="C3173" i="2"/>
  <c r="C3172" i="2"/>
  <c r="C3171" i="2"/>
  <c r="C3170" i="2"/>
  <c r="C3169" i="2"/>
  <c r="C3168" i="2"/>
  <c r="C3167" i="2"/>
  <c r="C3166" i="2"/>
  <c r="C3165" i="2"/>
  <c r="C3164" i="2"/>
  <c r="C3163" i="2"/>
  <c r="C3162" i="2"/>
  <c r="C3161" i="2"/>
  <c r="C3160" i="2"/>
  <c r="C3159" i="2"/>
  <c r="C3158" i="2"/>
  <c r="C3157" i="2"/>
  <c r="C3156" i="2"/>
  <c r="C3155" i="2"/>
  <c r="C3154" i="2"/>
  <c r="C3153" i="2"/>
  <c r="C3152" i="2"/>
  <c r="C3151" i="2"/>
  <c r="C3150" i="2"/>
  <c r="C3149" i="2"/>
  <c r="C3148" i="2"/>
  <c r="C3147" i="2"/>
  <c r="C3146" i="2"/>
  <c r="C3145" i="2"/>
  <c r="C3144" i="2"/>
  <c r="C3143" i="2"/>
  <c r="C3142" i="2"/>
  <c r="C3141" i="2"/>
  <c r="C3140" i="2"/>
  <c r="C3139" i="2"/>
  <c r="C3138" i="2"/>
  <c r="C3137" i="2"/>
  <c r="C3136" i="2"/>
  <c r="C3135" i="2"/>
  <c r="C3134" i="2"/>
  <c r="E3132" i="2"/>
  <c r="C3131" i="2"/>
  <c r="C3130" i="2"/>
  <c r="C3128" i="2"/>
  <c r="C3127" i="2"/>
  <c r="C3126" i="2"/>
  <c r="C3125" i="2"/>
  <c r="C3124" i="2"/>
  <c r="C3123" i="2"/>
  <c r="C3122" i="2"/>
  <c r="C3121" i="2"/>
  <c r="C3120" i="2"/>
  <c r="C3118" i="2"/>
  <c r="C3117" i="2"/>
  <c r="C3116" i="2"/>
  <c r="C3113" i="2"/>
  <c r="C3112" i="2"/>
  <c r="C3111" i="2"/>
  <c r="C3110" i="2"/>
  <c r="C3109" i="2"/>
  <c r="C3108" i="2"/>
  <c r="C3107" i="2"/>
  <c r="C3106" i="2"/>
  <c r="C3104" i="2"/>
  <c r="C3103" i="2"/>
  <c r="C3102" i="2"/>
  <c r="C3101" i="2"/>
  <c r="C3100" i="2"/>
  <c r="C3099" i="2"/>
  <c r="C3098" i="2"/>
  <c r="C3097" i="2"/>
  <c r="C3095" i="2"/>
  <c r="C3094" i="2"/>
  <c r="C3093" i="2"/>
  <c r="C3092" i="2"/>
  <c r="C3091" i="2"/>
  <c r="C3090" i="2"/>
  <c r="C3089" i="2"/>
  <c r="C3088" i="2"/>
  <c r="C3087" i="2"/>
  <c r="C3086" i="2"/>
  <c r="C3085" i="2"/>
  <c r="C3084" i="2"/>
  <c r="C3083" i="2"/>
  <c r="C3082" i="2"/>
  <c r="C3081" i="2"/>
  <c r="C3080" i="2"/>
  <c r="C3079" i="2"/>
  <c r="E3076" i="2"/>
  <c r="C3075" i="2"/>
  <c r="C3074" i="2"/>
  <c r="C3073" i="2"/>
  <c r="C3072" i="2"/>
  <c r="C3071" i="2"/>
  <c r="C3070" i="2"/>
  <c r="C3069" i="2"/>
  <c r="C3068" i="2"/>
  <c r="C3067" i="2"/>
  <c r="C3066" i="2"/>
  <c r="C3065" i="2"/>
  <c r="C3064" i="2"/>
  <c r="C3063" i="2"/>
  <c r="C3062" i="2"/>
  <c r="C3061" i="2"/>
  <c r="C3060" i="2"/>
  <c r="C3059" i="2"/>
  <c r="C3058" i="2"/>
  <c r="C3057" i="2"/>
  <c r="C3056" i="2"/>
  <c r="C3055" i="2"/>
  <c r="C3054" i="2"/>
  <c r="C3053" i="2"/>
  <c r="C3052" i="2"/>
  <c r="C3051" i="2"/>
  <c r="C3050" i="2"/>
  <c r="C3049" i="2"/>
  <c r="C3048" i="2"/>
  <c r="C3047" i="2"/>
  <c r="C3046" i="2"/>
  <c r="C3045" i="2"/>
  <c r="C3044" i="2"/>
  <c r="C3043" i="2"/>
  <c r="C3042" i="2"/>
  <c r="C3041" i="2"/>
  <c r="C3040" i="2"/>
  <c r="C3039" i="2"/>
  <c r="C3038" i="2"/>
  <c r="C3037" i="2"/>
  <c r="C3036" i="2"/>
  <c r="C3035" i="2"/>
  <c r="C3034" i="2"/>
  <c r="C3033" i="2"/>
  <c r="C3032" i="2"/>
  <c r="C3031" i="2"/>
  <c r="C3030" i="2"/>
  <c r="C3029" i="2"/>
  <c r="C3028" i="2"/>
  <c r="C3027" i="2"/>
  <c r="C3026" i="2"/>
  <c r="C3025" i="2"/>
  <c r="C3024" i="2"/>
  <c r="C3023" i="2"/>
  <c r="C3022" i="2"/>
  <c r="C3021" i="2"/>
  <c r="C3020" i="2"/>
  <c r="C3019" i="2"/>
  <c r="C3018" i="2"/>
  <c r="C3017" i="2"/>
  <c r="C3016" i="2"/>
  <c r="C3015" i="2"/>
  <c r="C3014" i="2"/>
  <c r="C3013" i="2"/>
  <c r="C3012" i="2"/>
  <c r="C3011" i="2"/>
  <c r="C3010" i="2"/>
  <c r="C3009" i="2"/>
  <c r="C3008" i="2"/>
  <c r="C3007" i="2"/>
  <c r="C3006" i="2"/>
  <c r="C3005" i="2"/>
  <c r="C3004" i="2"/>
  <c r="C3003" i="2"/>
  <c r="C3002" i="2"/>
  <c r="C3001" i="2"/>
  <c r="C3000" i="2"/>
  <c r="E2998" i="2"/>
  <c r="C2997" i="2"/>
  <c r="C2996" i="2"/>
  <c r="C2995" i="2"/>
  <c r="C2994" i="2"/>
  <c r="C2993" i="2"/>
  <c r="C2992" i="2"/>
  <c r="C2991" i="2"/>
  <c r="C2990" i="2"/>
  <c r="C2989" i="2"/>
  <c r="C2988" i="2"/>
  <c r="C2987" i="2"/>
  <c r="C2986" i="2"/>
  <c r="C2985" i="2"/>
  <c r="C2984" i="2"/>
  <c r="C2983" i="2"/>
  <c r="C2982" i="2"/>
  <c r="C2981" i="2"/>
  <c r="E2979" i="2"/>
  <c r="C2978" i="2"/>
  <c r="C2977" i="2"/>
  <c r="C2976" i="2"/>
  <c r="C2975" i="2"/>
  <c r="C2974" i="2"/>
  <c r="C2973" i="2"/>
  <c r="C2972" i="2"/>
  <c r="C2971" i="2"/>
  <c r="C2970" i="2"/>
  <c r="C2969" i="2"/>
  <c r="C2968" i="2"/>
  <c r="C2967" i="2"/>
  <c r="C2966" i="2"/>
  <c r="C2965" i="2"/>
  <c r="C2964" i="2"/>
  <c r="C2963" i="2"/>
  <c r="C2962" i="2"/>
  <c r="C2961" i="2"/>
  <c r="C2960" i="2"/>
  <c r="C2959" i="2"/>
  <c r="C2958" i="2"/>
  <c r="C2957" i="2"/>
  <c r="C2956" i="2"/>
  <c r="C2955" i="2"/>
  <c r="C2954" i="2"/>
  <c r="C2953" i="2"/>
  <c r="C2952" i="2"/>
  <c r="C2951" i="2"/>
  <c r="C2950" i="2"/>
  <c r="C2949" i="2"/>
  <c r="C2948" i="2"/>
  <c r="C2947" i="2"/>
  <c r="C2946" i="2"/>
  <c r="C2945" i="2"/>
  <c r="C2944" i="2"/>
  <c r="C2943" i="2"/>
  <c r="C2942" i="2"/>
  <c r="C2941" i="2"/>
  <c r="E2939" i="2"/>
  <c r="C2938" i="2"/>
  <c r="C2937" i="2"/>
  <c r="C2936" i="2"/>
  <c r="C2935" i="2"/>
  <c r="C2934" i="2"/>
  <c r="C2933" i="2"/>
  <c r="C2932" i="2"/>
  <c r="C2931" i="2"/>
  <c r="C2930" i="2"/>
  <c r="C2929" i="2"/>
  <c r="C2928" i="2"/>
  <c r="C2927" i="2"/>
  <c r="C2926" i="2"/>
  <c r="C2925" i="2"/>
  <c r="C2924" i="2"/>
  <c r="C2923" i="2"/>
  <c r="C2922" i="2"/>
  <c r="C2921" i="2"/>
  <c r="C2920" i="2"/>
  <c r="C2919" i="2"/>
  <c r="C2918" i="2"/>
  <c r="C2917" i="2"/>
  <c r="C2916" i="2"/>
  <c r="C2915" i="2"/>
  <c r="C2914" i="2"/>
  <c r="C2913" i="2"/>
  <c r="C2912" i="2"/>
  <c r="C2911" i="2"/>
  <c r="C2910" i="2"/>
  <c r="C2909" i="2"/>
  <c r="C2908" i="2"/>
  <c r="C2907" i="2"/>
  <c r="C2906" i="2"/>
  <c r="C2905" i="2"/>
  <c r="C2904" i="2"/>
  <c r="C2903" i="2"/>
  <c r="C2902" i="2"/>
  <c r="C2901" i="2"/>
  <c r="C2900" i="2"/>
  <c r="C2899" i="2"/>
  <c r="C2898" i="2"/>
  <c r="C2897" i="2"/>
  <c r="C2896" i="2"/>
  <c r="C2895" i="2"/>
  <c r="C2894" i="2"/>
  <c r="C2893" i="2"/>
  <c r="C2892" i="2"/>
  <c r="C2891" i="2"/>
  <c r="C2890" i="2"/>
  <c r="C2889" i="2"/>
  <c r="E2887" i="2"/>
  <c r="C2886" i="2"/>
  <c r="C2885" i="2"/>
  <c r="C2884" i="2"/>
  <c r="C2883" i="2"/>
  <c r="C2882" i="2"/>
  <c r="C2881" i="2"/>
  <c r="C2880" i="2"/>
  <c r="C2879" i="2"/>
  <c r="C2878" i="2"/>
  <c r="C2877" i="2"/>
  <c r="C2876" i="2"/>
  <c r="C2875" i="2"/>
  <c r="C2874" i="2"/>
  <c r="C2873" i="2"/>
  <c r="C2872" i="2"/>
  <c r="C2871" i="2"/>
  <c r="C2870" i="2"/>
  <c r="C2869" i="2"/>
  <c r="C2868" i="2"/>
  <c r="C2867" i="2"/>
  <c r="C2866" i="2"/>
  <c r="C2865" i="2"/>
  <c r="C2864" i="2"/>
  <c r="C2863" i="2"/>
  <c r="C2862" i="2"/>
  <c r="C2861" i="2"/>
  <c r="C2860" i="2"/>
  <c r="C2859" i="2"/>
  <c r="C2858" i="2"/>
  <c r="C2857" i="2"/>
  <c r="C2856" i="2"/>
  <c r="C2855" i="2"/>
  <c r="C2854" i="2"/>
  <c r="C2853" i="2"/>
  <c r="C2852" i="2"/>
  <c r="C2851" i="2"/>
  <c r="C2850" i="2"/>
  <c r="C2849" i="2"/>
  <c r="C2848" i="2"/>
  <c r="C2847" i="2"/>
  <c r="C2846" i="2"/>
  <c r="C2845" i="2"/>
  <c r="C2844" i="2"/>
  <c r="C2843" i="2"/>
  <c r="C2842" i="2"/>
  <c r="C2841" i="2"/>
  <c r="C2840" i="2"/>
  <c r="C2839" i="2"/>
  <c r="C2838" i="2"/>
  <c r="C2837" i="2"/>
  <c r="C2836" i="2"/>
  <c r="C2835" i="2"/>
  <c r="C2834" i="2"/>
  <c r="C2833" i="2"/>
  <c r="C2832" i="2"/>
  <c r="C2831" i="2"/>
  <c r="C2830" i="2"/>
  <c r="C2829" i="2"/>
  <c r="C2828" i="2"/>
  <c r="C2827" i="2"/>
  <c r="C2826" i="2"/>
  <c r="C2825" i="2"/>
  <c r="C2824" i="2"/>
  <c r="C2823" i="2"/>
  <c r="C2822" i="2"/>
  <c r="C2821" i="2"/>
  <c r="C2820" i="2"/>
  <c r="C2819" i="2"/>
  <c r="C2818" i="2"/>
  <c r="C2817" i="2"/>
  <c r="C2816" i="2"/>
  <c r="C2815" i="2"/>
  <c r="C2814" i="2"/>
  <c r="C2813" i="2"/>
  <c r="C2812" i="2"/>
  <c r="C2811" i="2"/>
  <c r="C2810" i="2"/>
  <c r="C2809" i="2"/>
  <c r="C2808" i="2"/>
  <c r="C2807" i="2"/>
  <c r="C2806" i="2"/>
  <c r="C2805" i="2"/>
  <c r="C2804" i="2"/>
  <c r="C2803" i="2"/>
  <c r="C2802" i="2"/>
  <c r="C2801" i="2"/>
  <c r="E2799" i="2"/>
  <c r="C2798" i="2"/>
  <c r="C2797" i="2"/>
  <c r="C2796" i="2"/>
  <c r="C2795" i="2"/>
  <c r="C2794" i="2"/>
  <c r="C2793" i="2"/>
  <c r="C2792" i="2"/>
  <c r="C2791" i="2"/>
  <c r="C2790" i="2"/>
  <c r="C2789" i="2"/>
  <c r="C2788" i="2"/>
  <c r="C2787" i="2"/>
  <c r="C2786" i="2"/>
  <c r="C2785" i="2"/>
  <c r="E2783" i="2"/>
  <c r="C2781" i="2"/>
  <c r="C2780" i="2"/>
  <c r="C2779" i="2"/>
  <c r="C2778" i="2"/>
  <c r="C2777" i="2"/>
  <c r="C2776" i="2"/>
  <c r="C2775" i="2"/>
  <c r="C2774" i="2"/>
  <c r="C2773" i="2"/>
  <c r="C2772" i="2"/>
  <c r="C2771" i="2"/>
  <c r="C2770" i="2"/>
  <c r="C2769" i="2"/>
  <c r="C2768" i="2"/>
  <c r="C2767" i="2"/>
  <c r="C2766" i="2"/>
  <c r="C2765" i="2"/>
  <c r="C2763" i="2"/>
  <c r="C2762" i="2"/>
  <c r="C2761" i="2"/>
  <c r="C2760" i="2"/>
  <c r="C2759" i="2"/>
  <c r="C2758" i="2"/>
  <c r="C2757" i="2"/>
  <c r="C2756" i="2"/>
  <c r="C2755" i="2"/>
  <c r="C2754" i="2"/>
  <c r="C2751" i="2"/>
  <c r="C2750" i="2"/>
  <c r="C2749" i="2"/>
  <c r="C2747" i="2"/>
  <c r="C2746" i="2"/>
  <c r="C2745" i="2"/>
  <c r="C2744" i="2"/>
  <c r="C2743" i="2"/>
  <c r="C2741" i="2"/>
  <c r="C2740" i="2"/>
  <c r="C2739" i="2"/>
  <c r="C2738" i="2"/>
  <c r="C2737" i="2"/>
  <c r="C2736" i="2"/>
  <c r="C2735" i="2"/>
  <c r="C2733" i="2"/>
  <c r="C2731" i="2"/>
  <c r="C2730" i="2"/>
  <c r="C2729" i="2"/>
  <c r="C2726" i="2"/>
  <c r="C2725" i="2"/>
  <c r="C2724" i="2"/>
  <c r="C2723" i="2"/>
  <c r="C2722" i="2"/>
  <c r="C2721" i="2"/>
  <c r="C2720" i="2"/>
  <c r="C2719" i="2"/>
  <c r="C2718" i="2"/>
  <c r="C2717" i="2"/>
  <c r="C2716" i="2"/>
  <c r="C2715" i="2"/>
  <c r="C2714" i="2"/>
  <c r="C2713" i="2"/>
  <c r="C2712" i="2"/>
  <c r="C2711" i="2"/>
  <c r="C2710" i="2"/>
  <c r="C2709" i="2"/>
  <c r="C2708" i="2"/>
  <c r="C2707" i="2"/>
  <c r="C2706" i="2"/>
  <c r="C2705" i="2"/>
  <c r="C2704" i="2"/>
  <c r="C2702" i="2"/>
  <c r="C2701" i="2"/>
  <c r="C2700" i="2"/>
  <c r="C2699" i="2"/>
  <c r="C2698" i="2"/>
  <c r="E2696" i="2"/>
  <c r="C2695" i="2"/>
  <c r="C2694" i="2"/>
  <c r="C2693" i="2"/>
  <c r="C2692" i="2"/>
  <c r="C2691" i="2"/>
  <c r="C2690" i="2"/>
  <c r="C2689" i="2"/>
  <c r="C2688" i="2"/>
  <c r="C2687" i="2"/>
  <c r="C2686" i="2"/>
  <c r="C2685" i="2"/>
  <c r="C2684" i="2"/>
  <c r="C2683" i="2"/>
  <c r="C2682" i="2"/>
  <c r="C2681" i="2"/>
  <c r="C2680" i="2"/>
  <c r="C2679" i="2"/>
  <c r="C2678" i="2"/>
  <c r="C2677" i="2"/>
  <c r="C2676" i="2"/>
  <c r="C2675" i="2"/>
  <c r="C2674" i="2"/>
  <c r="C2673" i="2"/>
  <c r="C2672" i="2"/>
  <c r="C2671" i="2"/>
  <c r="C2670" i="2"/>
  <c r="C2669" i="2"/>
  <c r="C2668" i="2"/>
  <c r="C2667" i="2"/>
  <c r="C2666" i="2"/>
  <c r="C2665" i="2"/>
  <c r="C2664" i="2"/>
  <c r="C2663" i="2"/>
  <c r="C2662" i="2"/>
  <c r="C2661" i="2"/>
  <c r="C2660" i="2"/>
  <c r="C2659" i="2"/>
  <c r="C2658" i="2"/>
  <c r="C2657" i="2"/>
  <c r="C2656" i="2"/>
  <c r="C2655" i="2"/>
  <c r="C2654" i="2"/>
  <c r="C2653" i="2"/>
  <c r="C2652" i="2"/>
  <c r="C2651" i="2"/>
  <c r="C2650" i="2"/>
  <c r="C2649" i="2"/>
  <c r="C2648" i="2"/>
  <c r="C2647" i="2"/>
  <c r="C2646" i="2"/>
  <c r="C2645" i="2"/>
  <c r="C2644" i="2"/>
  <c r="C2643" i="2"/>
  <c r="C2642" i="2"/>
  <c r="C2641" i="2"/>
  <c r="C2640" i="2"/>
  <c r="C2639" i="2"/>
  <c r="C2638" i="2"/>
  <c r="C2637" i="2"/>
  <c r="C2636" i="2"/>
  <c r="C2635" i="2"/>
  <c r="C2634" i="2"/>
  <c r="C2633" i="2"/>
  <c r="C2632" i="2"/>
  <c r="C2631" i="2"/>
  <c r="C2630" i="2"/>
  <c r="C2629" i="2"/>
  <c r="C2628" i="2"/>
  <c r="C2627" i="2"/>
  <c r="C2626" i="2"/>
  <c r="C2625" i="2"/>
  <c r="C2624" i="2"/>
  <c r="C2623" i="2"/>
  <c r="C2622" i="2"/>
  <c r="C2621" i="2"/>
  <c r="C2620" i="2"/>
  <c r="C2619" i="2"/>
  <c r="C2618" i="2"/>
  <c r="C2617" i="2"/>
  <c r="C2616" i="2"/>
  <c r="C2615" i="2"/>
  <c r="C2614" i="2"/>
  <c r="C2613" i="2"/>
  <c r="C2612" i="2"/>
  <c r="C2611" i="2"/>
  <c r="C2610" i="2"/>
  <c r="C2609" i="2"/>
  <c r="C2608" i="2"/>
  <c r="C2607" i="2"/>
  <c r="C2606" i="2"/>
  <c r="C2605" i="2"/>
  <c r="C2604" i="2"/>
  <c r="C2603" i="2"/>
  <c r="C2602" i="2"/>
  <c r="C2601" i="2"/>
  <c r="C2600" i="2"/>
  <c r="C2599" i="2"/>
  <c r="C2598" i="2"/>
  <c r="C2597" i="2"/>
  <c r="C2596" i="2"/>
  <c r="C2595" i="2"/>
  <c r="C2594" i="2"/>
  <c r="C2593" i="2"/>
  <c r="C2592" i="2"/>
  <c r="C2591" i="2"/>
  <c r="C2590" i="2"/>
  <c r="C2589" i="2"/>
  <c r="C2588" i="2"/>
  <c r="C2587" i="2"/>
  <c r="C2586" i="2"/>
  <c r="C2585" i="2"/>
  <c r="C2584" i="2"/>
  <c r="C2583" i="2"/>
  <c r="C2582" i="2"/>
  <c r="C2581" i="2"/>
  <c r="C2580" i="2"/>
  <c r="C2579" i="2"/>
  <c r="C2578" i="2"/>
  <c r="C2577" i="2"/>
  <c r="C2576" i="2"/>
  <c r="C2575" i="2"/>
  <c r="C2574" i="2"/>
  <c r="C2573" i="2"/>
  <c r="C2572" i="2"/>
  <c r="C2571" i="2"/>
  <c r="C2570" i="2"/>
  <c r="C2569" i="2"/>
  <c r="C2568" i="2"/>
  <c r="C2567" i="2"/>
  <c r="C2566" i="2"/>
  <c r="C2565" i="2"/>
  <c r="C2564" i="2"/>
  <c r="C2563" i="2"/>
  <c r="C2562" i="2"/>
  <c r="C2561" i="2"/>
  <c r="C2560" i="2"/>
  <c r="C2559" i="2"/>
  <c r="C2558" i="2"/>
  <c r="C2557" i="2"/>
  <c r="C2556" i="2"/>
  <c r="C2555" i="2"/>
  <c r="C2554" i="2"/>
  <c r="C2553" i="2"/>
  <c r="C2552" i="2"/>
  <c r="C2551" i="2"/>
  <c r="C2550" i="2"/>
  <c r="C2549" i="2"/>
  <c r="C2548" i="2"/>
  <c r="E2546" i="2"/>
  <c r="C2545" i="2"/>
  <c r="C2544" i="2"/>
  <c r="C2543" i="2"/>
  <c r="C2542" i="2"/>
  <c r="C2541" i="2"/>
  <c r="C2540" i="2"/>
  <c r="C2539" i="2"/>
  <c r="C2538" i="2"/>
  <c r="C2537" i="2"/>
  <c r="C2536" i="2"/>
  <c r="C2535" i="2"/>
  <c r="C2534" i="2"/>
  <c r="C2533" i="2"/>
  <c r="C2532" i="2"/>
  <c r="C2531" i="2"/>
  <c r="E2529" i="2"/>
  <c r="C2528" i="2"/>
  <c r="C2527" i="2"/>
  <c r="C2526" i="2"/>
  <c r="C2525" i="2"/>
  <c r="C2524" i="2"/>
  <c r="C2523" i="2"/>
  <c r="C2522" i="2"/>
  <c r="C2521" i="2"/>
  <c r="C2520" i="2"/>
  <c r="C2519" i="2"/>
  <c r="C2518" i="2"/>
  <c r="C2517" i="2"/>
  <c r="C2516" i="2"/>
  <c r="C2515" i="2"/>
  <c r="C2514" i="2"/>
  <c r="C2513" i="2"/>
  <c r="C2512" i="2"/>
  <c r="C2511" i="2"/>
  <c r="C2510" i="2"/>
  <c r="C2507" i="2"/>
  <c r="C2505" i="2"/>
  <c r="C2504" i="2"/>
  <c r="C2503" i="2"/>
  <c r="C2502" i="2"/>
  <c r="C2501" i="2"/>
  <c r="C2500" i="2"/>
  <c r="C2499" i="2"/>
  <c r="C2498" i="2"/>
  <c r="C2497" i="2"/>
  <c r="C2496" i="2"/>
  <c r="C2495" i="2"/>
  <c r="C2494" i="2"/>
  <c r="C2493" i="2"/>
  <c r="C2490" i="2"/>
  <c r="C2489" i="2"/>
  <c r="C2488" i="2"/>
  <c r="C2487" i="2"/>
  <c r="C2486" i="2"/>
  <c r="C2485" i="2"/>
  <c r="C2484" i="2"/>
  <c r="C2483" i="2"/>
  <c r="C2482" i="2"/>
  <c r="C2481" i="2"/>
  <c r="C2480" i="2"/>
  <c r="C2479" i="2"/>
  <c r="C2478" i="2"/>
  <c r="C2477" i="2"/>
  <c r="C2476" i="2"/>
  <c r="C2475" i="2"/>
  <c r="C2474" i="2"/>
  <c r="C2473" i="2"/>
  <c r="C2472" i="2"/>
  <c r="C2471" i="2"/>
  <c r="C2470" i="2"/>
  <c r="C2469" i="2"/>
  <c r="C2468" i="2"/>
  <c r="C2467" i="2"/>
  <c r="C2466" i="2"/>
  <c r="C2465" i="2"/>
  <c r="C2464" i="2"/>
  <c r="C2463" i="2"/>
  <c r="C2461" i="2"/>
  <c r="C2460" i="2"/>
  <c r="C2459" i="2"/>
  <c r="C2458" i="2"/>
  <c r="C2457" i="2"/>
  <c r="C2456" i="2"/>
  <c r="C2453" i="2"/>
  <c r="C2452" i="2"/>
  <c r="C2451" i="2"/>
  <c r="C2449" i="2"/>
  <c r="C2448" i="2"/>
  <c r="C2447" i="2"/>
  <c r="C2446" i="2"/>
  <c r="C2445" i="2"/>
  <c r="E2443" i="2"/>
  <c r="C2442" i="2"/>
  <c r="C2441" i="2"/>
  <c r="C2440" i="2"/>
  <c r="C2439" i="2"/>
  <c r="C2438" i="2"/>
  <c r="C2437" i="2"/>
  <c r="C2436" i="2"/>
  <c r="C2435" i="2"/>
  <c r="C2434" i="2"/>
  <c r="C2433" i="2"/>
  <c r="C2432" i="2"/>
  <c r="C2431" i="2"/>
  <c r="C2430" i="2"/>
  <c r="C2429" i="2"/>
  <c r="C2428" i="2"/>
  <c r="C2427" i="2"/>
  <c r="C2426" i="2"/>
  <c r="C2425" i="2"/>
  <c r="C2424" i="2"/>
  <c r="C2423" i="2"/>
  <c r="C2422" i="2"/>
  <c r="C2421" i="2"/>
  <c r="C2420" i="2"/>
  <c r="C2419" i="2"/>
  <c r="C2418" i="2"/>
  <c r="C2417" i="2"/>
  <c r="C2416" i="2"/>
  <c r="C2415" i="2"/>
  <c r="C2414" i="2"/>
  <c r="C2412" i="2"/>
  <c r="C2411" i="2"/>
  <c r="C2410" i="2"/>
  <c r="C2409" i="2"/>
  <c r="C2408" i="2"/>
  <c r="C2407" i="2"/>
  <c r="C2406" i="2"/>
  <c r="C2404" i="2"/>
  <c r="C2402" i="2"/>
  <c r="C2401" i="2"/>
  <c r="C2400" i="2"/>
  <c r="C2399" i="2"/>
  <c r="C2398" i="2"/>
  <c r="C2397" i="2"/>
  <c r="C2396" i="2"/>
  <c r="C2395" i="2"/>
  <c r="C2394" i="2"/>
  <c r="C2393" i="2"/>
  <c r="C2392" i="2"/>
  <c r="C2391" i="2"/>
  <c r="C2390" i="2"/>
  <c r="C2389" i="2"/>
  <c r="C2388" i="2"/>
  <c r="C2387" i="2"/>
  <c r="C2386" i="2"/>
  <c r="C2385" i="2"/>
  <c r="C2384" i="2"/>
  <c r="C2383" i="2"/>
  <c r="C2382" i="2"/>
  <c r="C2381" i="2"/>
  <c r="C2380" i="2"/>
  <c r="C2379" i="2"/>
  <c r="C2378" i="2"/>
  <c r="C2377" i="2"/>
  <c r="C2376" i="2"/>
  <c r="C2375" i="2"/>
  <c r="C2374" i="2"/>
  <c r="C2373" i="2"/>
  <c r="C2372" i="2"/>
  <c r="C2371" i="2"/>
  <c r="C2370" i="2"/>
  <c r="C2369" i="2"/>
  <c r="C2368" i="2"/>
  <c r="E2366" i="2"/>
  <c r="C2365" i="2"/>
  <c r="C2364" i="2"/>
  <c r="C2363" i="2"/>
  <c r="C2362" i="2"/>
  <c r="C2361" i="2"/>
  <c r="C2360" i="2"/>
  <c r="C2359" i="2"/>
  <c r="C2358" i="2"/>
  <c r="C2357" i="2"/>
  <c r="C2356" i="2"/>
  <c r="C2355" i="2"/>
  <c r="E2353" i="2"/>
  <c r="C2352" i="2"/>
  <c r="C2351" i="2"/>
  <c r="C2350" i="2"/>
  <c r="C2349" i="2"/>
  <c r="C2348" i="2"/>
  <c r="C2347" i="2"/>
  <c r="C2346" i="2"/>
  <c r="C2345" i="2"/>
  <c r="C2344" i="2"/>
  <c r="C2343" i="2"/>
  <c r="C2342" i="2"/>
  <c r="C2341" i="2"/>
  <c r="C2340" i="2"/>
  <c r="C2339" i="2"/>
  <c r="C2338" i="2"/>
  <c r="C2337" i="2"/>
  <c r="C2336" i="2"/>
  <c r="C2335" i="2"/>
  <c r="C2334" i="2"/>
  <c r="C2333" i="2"/>
  <c r="C2332" i="2"/>
  <c r="C2331" i="2"/>
  <c r="C2330" i="2"/>
  <c r="C2329" i="2"/>
  <c r="C2328" i="2"/>
  <c r="C2327" i="2"/>
  <c r="C2326" i="2"/>
  <c r="C2325" i="2"/>
  <c r="C2324" i="2"/>
  <c r="C2323" i="2"/>
  <c r="C2322" i="2"/>
  <c r="C2321" i="2"/>
  <c r="C2320" i="2"/>
  <c r="C2319" i="2"/>
  <c r="C2318" i="2"/>
  <c r="C2317" i="2"/>
  <c r="C2316" i="2"/>
  <c r="C2315" i="2"/>
  <c r="C2314" i="2"/>
  <c r="C2313" i="2"/>
  <c r="C2312" i="2"/>
  <c r="C2311" i="2"/>
  <c r="C2310" i="2"/>
  <c r="C2309" i="2"/>
  <c r="C2308" i="2"/>
  <c r="E2306" i="2"/>
  <c r="C2305" i="2"/>
  <c r="C2304" i="2"/>
  <c r="C2303" i="2"/>
  <c r="C2302" i="2"/>
  <c r="C2301" i="2"/>
  <c r="C2300" i="2"/>
  <c r="C2299" i="2"/>
  <c r="C2298" i="2"/>
  <c r="C2297" i="2"/>
  <c r="C2296" i="2"/>
  <c r="C2295" i="2"/>
  <c r="E2293" i="2"/>
  <c r="C2292" i="2"/>
  <c r="C2291" i="2"/>
  <c r="C2290" i="2"/>
  <c r="C2289" i="2"/>
  <c r="C2288" i="2"/>
  <c r="C2287" i="2"/>
  <c r="E2285" i="2"/>
  <c r="C2284" i="2"/>
  <c r="C2283" i="2"/>
  <c r="C2282" i="2"/>
  <c r="C2281" i="2"/>
  <c r="C2280" i="2"/>
  <c r="C2279" i="2"/>
  <c r="C2278" i="2"/>
  <c r="C2277" i="2"/>
  <c r="C2276" i="2"/>
  <c r="C2275" i="2"/>
  <c r="C2274" i="2"/>
  <c r="C2273" i="2"/>
  <c r="C2272" i="2"/>
  <c r="C2271" i="2"/>
  <c r="C2270" i="2"/>
  <c r="C2269" i="2"/>
  <c r="C2268" i="2"/>
  <c r="C2267" i="2"/>
  <c r="C2266" i="2"/>
  <c r="C2265" i="2"/>
  <c r="E2263" i="2"/>
  <c r="C2262" i="2"/>
  <c r="C2261" i="2"/>
  <c r="C2260" i="2"/>
  <c r="C2259" i="2"/>
  <c r="C2258" i="2"/>
  <c r="C2257" i="2"/>
  <c r="C2256" i="2"/>
  <c r="C2255" i="2"/>
  <c r="C2254" i="2"/>
  <c r="C2253" i="2"/>
  <c r="C2252" i="2"/>
  <c r="C2251" i="2"/>
  <c r="C2250" i="2"/>
  <c r="C2249" i="2"/>
  <c r="C2248" i="2"/>
  <c r="C2247" i="2"/>
  <c r="C2246" i="2"/>
  <c r="C2245" i="2"/>
  <c r="C2244" i="2"/>
  <c r="C2243" i="2"/>
  <c r="C2242" i="2"/>
  <c r="C2241" i="2"/>
  <c r="C2240" i="2"/>
  <c r="C2239" i="2"/>
  <c r="C2238" i="2"/>
  <c r="C2237" i="2"/>
  <c r="C2236" i="2"/>
  <c r="C2235" i="2"/>
  <c r="C2234" i="2"/>
  <c r="C2233" i="2"/>
  <c r="C2232" i="2"/>
  <c r="C2231" i="2"/>
  <c r="C2230" i="2"/>
  <c r="C2229" i="2"/>
  <c r="C2228" i="2"/>
  <c r="C2227" i="2"/>
  <c r="C2226" i="2"/>
  <c r="C2225" i="2"/>
  <c r="C2224" i="2"/>
  <c r="C2223" i="2"/>
  <c r="C2222" i="2"/>
  <c r="C2221" i="2"/>
  <c r="C2220" i="2"/>
  <c r="C2219" i="2"/>
  <c r="C2218" i="2"/>
  <c r="C2217" i="2"/>
  <c r="E2215" i="2"/>
  <c r="C2214" i="2"/>
  <c r="C2213" i="2"/>
  <c r="C2212" i="2"/>
  <c r="C2211" i="2"/>
  <c r="C2210" i="2"/>
  <c r="C2209" i="2"/>
  <c r="C2208" i="2"/>
  <c r="C2207" i="2"/>
  <c r="C2206" i="2"/>
  <c r="C2205" i="2"/>
  <c r="C2204" i="2"/>
  <c r="C2203" i="2"/>
  <c r="C2202" i="2"/>
  <c r="C2201" i="2"/>
  <c r="C2200" i="2"/>
  <c r="C2199" i="2"/>
  <c r="C2198" i="2"/>
  <c r="C2197" i="2"/>
  <c r="C2196" i="2"/>
  <c r="C2195" i="2"/>
  <c r="C2194" i="2"/>
  <c r="C2193" i="2"/>
  <c r="C2192" i="2"/>
  <c r="C2191" i="2"/>
  <c r="C2190" i="2"/>
  <c r="C2189" i="2"/>
  <c r="C2188" i="2"/>
  <c r="C2187" i="2"/>
  <c r="C2186" i="2"/>
  <c r="C2185" i="2"/>
  <c r="C2184" i="2"/>
  <c r="C2183" i="2"/>
  <c r="E2181" i="2"/>
  <c r="C2180" i="2"/>
  <c r="C2179" i="2"/>
  <c r="C2178" i="2"/>
  <c r="C2177" i="2"/>
  <c r="C2176" i="2"/>
  <c r="E2174" i="2"/>
  <c r="C2173" i="2"/>
  <c r="C2172" i="2"/>
  <c r="C2171" i="2"/>
  <c r="C2170" i="2"/>
  <c r="C2169" i="2"/>
  <c r="C2168" i="2"/>
  <c r="C2167" i="2"/>
  <c r="C2166" i="2"/>
  <c r="C2165" i="2"/>
  <c r="C2164" i="2"/>
  <c r="C2163" i="2"/>
  <c r="C2162" i="2"/>
  <c r="C2161" i="2"/>
  <c r="C2160" i="2"/>
  <c r="C2159" i="2"/>
  <c r="C2158" i="2"/>
  <c r="C2157" i="2"/>
  <c r="C2156" i="2"/>
  <c r="C2155" i="2"/>
  <c r="C2154" i="2"/>
  <c r="E2152" i="2"/>
  <c r="C2151" i="2"/>
  <c r="C2150" i="2"/>
  <c r="C2149" i="2"/>
  <c r="C2148" i="2"/>
  <c r="C2147" i="2"/>
  <c r="C2146" i="2"/>
  <c r="C2145" i="2"/>
  <c r="C2144" i="2"/>
  <c r="C2143" i="2"/>
  <c r="C2142" i="2"/>
  <c r="E2140" i="2"/>
  <c r="C2139" i="2"/>
  <c r="C2138" i="2"/>
  <c r="C2137" i="2"/>
  <c r="C2136" i="2"/>
  <c r="C2135" i="2"/>
  <c r="C2134" i="2"/>
  <c r="C2133" i="2"/>
  <c r="C2132" i="2"/>
  <c r="C2131" i="2"/>
  <c r="C2130" i="2"/>
  <c r="C2129" i="2"/>
  <c r="C2128" i="2"/>
  <c r="C2127" i="2"/>
  <c r="C2126" i="2"/>
  <c r="C2125" i="2"/>
  <c r="C2124" i="2"/>
  <c r="C2123" i="2"/>
  <c r="C2122" i="2"/>
  <c r="C2121" i="2"/>
  <c r="C2120" i="2"/>
  <c r="C2119" i="2"/>
  <c r="C2118" i="2"/>
  <c r="C2117" i="2"/>
  <c r="C2116" i="2"/>
  <c r="C2115" i="2"/>
  <c r="C2114" i="2"/>
  <c r="C2113" i="2"/>
  <c r="C2112" i="2"/>
  <c r="C2111" i="2"/>
  <c r="C2110" i="2"/>
  <c r="C2109" i="2"/>
  <c r="C2108" i="2"/>
  <c r="C2107" i="2"/>
  <c r="C2106" i="2"/>
  <c r="C2105" i="2"/>
  <c r="C2103" i="2"/>
  <c r="C2102" i="2"/>
  <c r="C2101" i="2"/>
  <c r="C2100" i="2"/>
  <c r="C2099" i="2"/>
  <c r="C2098" i="2"/>
  <c r="C2097" i="2"/>
  <c r="C2096" i="2"/>
  <c r="C2095" i="2"/>
  <c r="C2094" i="2"/>
  <c r="C2093" i="2"/>
  <c r="C2092" i="2"/>
  <c r="C2091" i="2"/>
  <c r="C2090" i="2"/>
  <c r="C2089" i="2"/>
  <c r="C2088" i="2"/>
  <c r="C2087" i="2"/>
  <c r="C2086" i="2"/>
  <c r="C2085" i="2"/>
  <c r="C2084" i="2"/>
  <c r="C2083" i="2"/>
  <c r="C2082" i="2"/>
  <c r="C2081" i="2"/>
  <c r="C2080" i="2"/>
  <c r="C2079" i="2"/>
  <c r="C2078" i="2"/>
  <c r="C2077" i="2"/>
  <c r="C2076" i="2"/>
  <c r="C2075" i="2"/>
  <c r="C2074" i="2"/>
  <c r="C2073" i="2"/>
  <c r="C2072" i="2"/>
  <c r="C2071" i="2"/>
  <c r="C2070" i="2"/>
  <c r="C2069" i="2"/>
  <c r="C2068" i="2"/>
  <c r="C2067" i="2"/>
  <c r="C2066" i="2"/>
  <c r="C2065" i="2"/>
  <c r="C2064" i="2"/>
  <c r="C2063" i="2"/>
  <c r="C2062" i="2"/>
  <c r="C2061" i="2"/>
  <c r="C2060" i="2"/>
  <c r="C2059" i="2"/>
  <c r="E2057" i="2"/>
  <c r="C2056" i="2"/>
  <c r="C2055" i="2"/>
  <c r="C2054" i="2"/>
  <c r="C2053" i="2"/>
  <c r="C2052" i="2"/>
  <c r="C2051" i="2"/>
  <c r="C2050" i="2"/>
  <c r="C2049" i="2"/>
  <c r="C2048" i="2"/>
  <c r="C2047" i="2"/>
  <c r="C2046" i="2"/>
  <c r="C2045" i="2"/>
  <c r="C2044" i="2"/>
  <c r="C2042" i="2"/>
  <c r="C2040" i="2"/>
  <c r="C2039" i="2"/>
  <c r="C2038" i="2"/>
  <c r="C2037" i="2"/>
  <c r="C2036" i="2"/>
  <c r="C2035" i="2"/>
  <c r="C2033" i="2"/>
  <c r="C2032" i="2"/>
  <c r="C2031" i="2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C2017" i="2"/>
  <c r="C2016" i="2"/>
  <c r="C2015" i="2"/>
  <c r="C2014" i="2"/>
  <c r="C2012" i="2"/>
  <c r="C2011" i="2"/>
  <c r="C2010" i="2"/>
  <c r="C2009" i="2"/>
  <c r="C2008" i="2"/>
  <c r="C2007" i="2"/>
  <c r="C2006" i="2"/>
  <c r="C2005" i="2"/>
  <c r="C2004" i="2"/>
  <c r="C2003" i="2"/>
  <c r="C2002" i="2"/>
  <c r="C2001" i="2"/>
  <c r="C2000" i="2"/>
  <c r="C1999" i="2"/>
  <c r="C1998" i="2"/>
  <c r="C1997" i="2"/>
  <c r="C1993" i="2"/>
  <c r="C1992" i="2"/>
  <c r="C1991" i="2"/>
  <c r="C1989" i="2"/>
  <c r="C1988" i="2"/>
  <c r="C1986" i="2"/>
  <c r="C1985" i="2"/>
  <c r="C1984" i="2"/>
  <c r="C1983" i="2"/>
  <c r="C1981" i="2"/>
  <c r="C1980" i="2"/>
  <c r="C1979" i="2"/>
  <c r="C1978" i="2"/>
  <c r="C1977" i="2"/>
  <c r="C1976" i="2"/>
  <c r="C1974" i="2"/>
  <c r="E1972" i="2"/>
  <c r="C1971" i="2"/>
  <c r="C1970" i="2"/>
  <c r="C1969" i="2"/>
  <c r="C1968" i="2"/>
  <c r="C1967" i="2"/>
  <c r="C1966" i="2"/>
  <c r="C1965" i="2"/>
  <c r="C1964" i="2"/>
  <c r="C1963" i="2"/>
  <c r="C1962" i="2"/>
  <c r="C1961" i="2"/>
  <c r="C1960" i="2"/>
  <c r="C1959" i="2"/>
  <c r="C1958" i="2"/>
  <c r="C1957" i="2"/>
  <c r="C1956" i="2"/>
  <c r="E1954" i="2"/>
  <c r="C1953" i="2"/>
  <c r="C1952" i="2"/>
  <c r="C1951" i="2"/>
  <c r="C1950" i="2"/>
  <c r="C1949" i="2"/>
  <c r="C1948" i="2"/>
  <c r="C1947" i="2"/>
  <c r="C1946" i="2"/>
  <c r="C1945" i="2"/>
  <c r="C1944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E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C1889" i="2"/>
  <c r="C1888" i="2"/>
  <c r="C1887" i="2"/>
  <c r="C1886" i="2"/>
  <c r="C1885" i="2"/>
  <c r="C1884" i="2"/>
  <c r="C1883" i="2"/>
  <c r="C1882" i="2"/>
  <c r="C1881" i="2"/>
  <c r="C1880" i="2"/>
  <c r="C1879" i="2"/>
  <c r="C1878" i="2"/>
  <c r="C1877" i="2"/>
  <c r="E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E1836" i="2"/>
  <c r="C1835" i="2"/>
  <c r="C1834" i="2"/>
  <c r="C1833" i="2"/>
  <c r="C1832" i="2"/>
  <c r="C1831" i="2"/>
  <c r="C1830" i="2"/>
  <c r="C1829" i="2"/>
  <c r="C1828" i="2"/>
  <c r="C1827" i="2"/>
  <c r="C1826" i="2"/>
  <c r="C1825" i="2"/>
  <c r="C1824" i="2"/>
  <c r="C1823" i="2"/>
  <c r="E1821" i="2"/>
  <c r="C1820" i="2"/>
  <c r="C1819" i="2"/>
  <c r="C1818" i="2"/>
  <c r="C1817" i="2"/>
  <c r="C1816" i="2"/>
  <c r="C1815" i="2"/>
  <c r="C1814" i="2"/>
  <c r="C1813" i="2"/>
  <c r="C1812" i="2"/>
  <c r="C1811" i="2"/>
  <c r="C1810" i="2"/>
  <c r="C1809" i="2"/>
  <c r="C1808" i="2"/>
  <c r="C1807" i="2"/>
  <c r="C1806" i="2"/>
  <c r="C1805" i="2"/>
  <c r="C1804" i="2"/>
  <c r="C1803" i="2"/>
  <c r="C1802" i="2"/>
  <c r="C1801" i="2"/>
  <c r="C1800" i="2"/>
  <c r="C1799" i="2"/>
  <c r="C1798" i="2"/>
  <c r="C1797" i="2"/>
  <c r="C1796" i="2"/>
  <c r="C1795" i="2"/>
  <c r="C1794" i="2"/>
  <c r="C1793" i="2"/>
  <c r="C1792" i="2"/>
  <c r="C1791" i="2"/>
  <c r="C1790" i="2"/>
  <c r="C1789" i="2"/>
  <c r="C1788" i="2"/>
  <c r="C1787" i="2"/>
  <c r="C1786" i="2"/>
  <c r="C1785" i="2"/>
  <c r="C1784" i="2"/>
  <c r="C1783" i="2"/>
  <c r="C1782" i="2"/>
  <c r="C1781" i="2"/>
  <c r="C1780" i="2"/>
  <c r="C1779" i="2"/>
  <c r="C1778" i="2"/>
  <c r="C1777" i="2"/>
  <c r="C1776" i="2"/>
  <c r="C1775" i="2"/>
  <c r="C1774" i="2"/>
  <c r="C1773" i="2"/>
  <c r="C1772" i="2"/>
  <c r="C1771" i="2"/>
  <c r="C1770" i="2"/>
  <c r="C1769" i="2"/>
  <c r="C1768" i="2"/>
  <c r="C1767" i="2"/>
  <c r="C1766" i="2"/>
  <c r="C1765" i="2"/>
  <c r="C1764" i="2"/>
  <c r="C1763" i="2"/>
  <c r="C1762" i="2"/>
  <c r="C1761" i="2"/>
  <c r="C1760" i="2"/>
  <c r="C1759" i="2"/>
  <c r="C1758" i="2"/>
  <c r="C1757" i="2"/>
  <c r="C1756" i="2"/>
  <c r="C1755" i="2"/>
  <c r="C1754" i="2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E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C1695" i="2"/>
  <c r="C1694" i="2"/>
  <c r="C1693" i="2"/>
  <c r="C1692" i="2"/>
  <c r="C1691" i="2"/>
  <c r="C1690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E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E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C1631" i="2"/>
  <c r="C1630" i="2"/>
  <c r="C1629" i="2"/>
  <c r="C1628" i="2"/>
  <c r="C1627" i="2"/>
  <c r="C1626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E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C1567" i="2"/>
  <c r="C1566" i="2"/>
  <c r="C1565" i="2"/>
  <c r="C1564" i="2"/>
  <c r="C1563" i="2"/>
  <c r="C1562" i="2"/>
  <c r="C1561" i="2"/>
  <c r="C1560" i="2"/>
  <c r="C1559" i="2"/>
  <c r="C1558" i="2"/>
  <c r="C1557" i="2"/>
  <c r="C1556" i="2"/>
  <c r="C1555" i="2"/>
  <c r="C1554" i="2"/>
  <c r="C1553" i="2"/>
  <c r="C1551" i="2"/>
  <c r="C1550" i="2"/>
  <c r="C1549" i="2"/>
  <c r="C1548" i="2"/>
  <c r="C1547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29" i="2"/>
  <c r="C1528" i="2"/>
  <c r="C1526" i="2"/>
  <c r="C1525" i="2"/>
  <c r="C1524" i="2"/>
  <c r="C1523" i="2"/>
  <c r="C1522" i="2"/>
  <c r="C1521" i="2"/>
  <c r="C1520" i="2"/>
  <c r="C1519" i="2"/>
  <c r="C1518" i="2"/>
  <c r="C1517" i="2"/>
  <c r="C1516" i="2"/>
  <c r="C1515" i="2"/>
  <c r="C1514" i="2"/>
  <c r="C1513" i="2"/>
  <c r="C1512" i="2"/>
  <c r="C1511" i="2"/>
  <c r="C1510" i="2"/>
  <c r="C1509" i="2"/>
  <c r="C1507" i="2"/>
  <c r="C1505" i="2"/>
  <c r="C1504" i="2"/>
  <c r="C1503" i="2"/>
  <c r="C1502" i="2"/>
  <c r="C1501" i="2"/>
  <c r="C1500" i="2"/>
  <c r="C1499" i="2"/>
  <c r="C1497" i="2"/>
  <c r="C1496" i="2"/>
  <c r="C1495" i="2"/>
  <c r="C1494" i="2"/>
  <c r="C1493" i="2"/>
  <c r="C1492" i="2"/>
  <c r="C1491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68" i="2"/>
  <c r="C1467" i="2"/>
  <c r="C1466" i="2"/>
  <c r="E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C1435" i="2"/>
  <c r="C1434" i="2"/>
  <c r="C1433" i="2"/>
  <c r="C1432" i="2"/>
  <c r="C1431" i="2"/>
  <c r="C1430" i="2"/>
  <c r="C1429" i="2"/>
  <c r="C1428" i="2"/>
  <c r="C1427" i="2"/>
  <c r="C1426" i="2"/>
  <c r="C1425" i="2"/>
  <c r="C1424" i="2"/>
  <c r="C1423" i="2"/>
  <c r="C1422" i="2"/>
  <c r="C1421" i="2"/>
  <c r="C1420" i="2"/>
  <c r="C1419" i="2"/>
  <c r="C1418" i="2"/>
  <c r="C1417" i="2"/>
  <c r="C1416" i="2"/>
  <c r="C1415" i="2"/>
  <c r="C1414" i="2"/>
  <c r="C1413" i="2"/>
  <c r="C1412" i="2"/>
  <c r="C1411" i="2"/>
  <c r="C1410" i="2"/>
  <c r="C1409" i="2"/>
  <c r="C1408" i="2"/>
  <c r="C1407" i="2"/>
  <c r="C1406" i="2"/>
  <c r="C1405" i="2"/>
  <c r="C1404" i="2"/>
  <c r="C1403" i="2"/>
  <c r="C1402" i="2"/>
  <c r="C1401" i="2"/>
  <c r="C1400" i="2"/>
  <c r="C1399" i="2"/>
  <c r="C1398" i="2"/>
  <c r="C1397" i="2"/>
  <c r="C1396" i="2"/>
  <c r="C1395" i="2"/>
  <c r="C1394" i="2"/>
  <c r="C1393" i="2"/>
  <c r="C1392" i="2"/>
  <c r="C1391" i="2"/>
  <c r="C1390" i="2"/>
  <c r="C1389" i="2"/>
  <c r="C1388" i="2"/>
  <c r="C1387" i="2"/>
  <c r="C1386" i="2"/>
  <c r="C1385" i="2"/>
  <c r="C1384" i="2"/>
  <c r="C1383" i="2"/>
  <c r="C1382" i="2"/>
  <c r="C1381" i="2"/>
  <c r="C1380" i="2"/>
  <c r="C1379" i="2"/>
  <c r="C1378" i="2"/>
  <c r="C1377" i="2"/>
  <c r="C1376" i="2"/>
  <c r="C1375" i="2"/>
  <c r="C1374" i="2"/>
  <c r="C1373" i="2"/>
  <c r="C1372" i="2"/>
  <c r="C1371" i="2"/>
  <c r="C1370" i="2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E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E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E1234" i="2"/>
  <c r="C1233" i="2"/>
  <c r="C1232" i="2"/>
  <c r="C1231" i="2"/>
  <c r="C1230" i="2"/>
  <c r="C1229" i="2"/>
  <c r="C1228" i="2"/>
  <c r="C1227" i="2"/>
  <c r="C1226" i="2"/>
  <c r="C1225" i="2"/>
  <c r="C1224" i="2"/>
  <c r="C1223" i="2"/>
  <c r="C1222" i="2"/>
  <c r="C1221" i="2"/>
  <c r="C1220" i="2"/>
  <c r="C1219" i="2"/>
  <c r="C1218" i="2"/>
  <c r="C1217" i="2"/>
  <c r="C1216" i="2"/>
  <c r="C1215" i="2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C1182" i="2"/>
  <c r="C1181" i="2"/>
  <c r="C1180" i="2"/>
  <c r="C1179" i="2"/>
  <c r="C1178" i="2"/>
  <c r="C1177" i="2"/>
  <c r="C1176" i="2"/>
  <c r="C1175" i="2"/>
  <c r="C1174" i="2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E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E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E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E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E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E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E872" i="2"/>
  <c r="C871" i="2"/>
  <c r="D872" i="2" s="1"/>
  <c r="C870" i="2"/>
  <c r="E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2" i="2"/>
  <c r="C831" i="2"/>
  <c r="C830" i="2"/>
  <c r="C829" i="2"/>
  <c r="C828" i="2"/>
  <c r="C827" i="2"/>
  <c r="C826" i="2"/>
  <c r="C825" i="2"/>
  <c r="E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E794" i="2"/>
  <c r="C793" i="2"/>
  <c r="C792" i="2"/>
  <c r="C791" i="2"/>
  <c r="C790" i="2"/>
  <c r="C789" i="2"/>
  <c r="E787" i="2"/>
  <c r="C786" i="2"/>
  <c r="C785" i="2"/>
  <c r="C784" i="2"/>
  <c r="C783" i="2"/>
  <c r="C782" i="2"/>
  <c r="E780" i="2"/>
  <c r="C779" i="2"/>
  <c r="C778" i="2"/>
  <c r="C777" i="2"/>
  <c r="C776" i="2"/>
  <c r="C775" i="2"/>
  <c r="C774" i="2"/>
  <c r="E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E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E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E620" i="2"/>
  <c r="C619" i="2"/>
  <c r="C618" i="2"/>
  <c r="C617" i="2"/>
  <c r="C616" i="2"/>
  <c r="C615" i="2"/>
  <c r="C614" i="2"/>
  <c r="E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8" i="2"/>
  <c r="C557" i="2"/>
  <c r="C556" i="2"/>
  <c r="C555" i="2"/>
  <c r="C554" i="2"/>
  <c r="C553" i="2"/>
  <c r="C552" i="2"/>
  <c r="C551" i="2"/>
  <c r="C550" i="2"/>
  <c r="C549" i="2"/>
  <c r="C548" i="2"/>
  <c r="E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E439" i="2"/>
  <c r="C438" i="2"/>
  <c r="C437" i="2"/>
  <c r="C436" i="2"/>
  <c r="C435" i="2"/>
  <c r="C434" i="2"/>
  <c r="C433" i="2"/>
  <c r="C432" i="2"/>
  <c r="C431" i="2"/>
  <c r="C429" i="2"/>
  <c r="C428" i="2"/>
  <c r="C427" i="2"/>
  <c r="C425" i="2"/>
  <c r="C424" i="2"/>
  <c r="C423" i="2"/>
  <c r="E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E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E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E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E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E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E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E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E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E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E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D464" i="3" l="1"/>
  <c r="D1387" i="3"/>
  <c r="D2293" i="3"/>
  <c r="D2598" i="3"/>
  <c r="D1256" i="3"/>
  <c r="D1422" i="3"/>
  <c r="D1439" i="3"/>
  <c r="D1587" i="3"/>
  <c r="D1595" i="3"/>
  <c r="D516" i="3"/>
  <c r="D1724" i="3"/>
  <c r="D2215" i="2"/>
  <c r="D612" i="2"/>
  <c r="D354" i="2"/>
  <c r="D3337" i="2"/>
  <c r="D122" i="2"/>
  <c r="D1464" i="2"/>
  <c r="D2181" i="2"/>
  <c r="D4348" i="2"/>
  <c r="D780" i="2"/>
  <c r="D4044" i="2"/>
  <c r="D1821" i="2"/>
  <c r="D4610" i="2"/>
  <c r="D146" i="2"/>
  <c r="D2293" i="2"/>
  <c r="D1348" i="2"/>
  <c r="D4467" i="2"/>
  <c r="D264" i="2"/>
  <c r="D794" i="2"/>
  <c r="D1875" i="2"/>
  <c r="D2285" i="2"/>
  <c r="D1112" i="2"/>
  <c r="D1820" i="3"/>
  <c r="D2156" i="3"/>
  <c r="D203" i="2"/>
  <c r="D4651" i="2"/>
  <c r="D906" i="2"/>
  <c r="D1660" i="2"/>
  <c r="D3406" i="2"/>
  <c r="D1611" i="2"/>
  <c r="D2529" i="2"/>
  <c r="D3877" i="2"/>
  <c r="D227" i="3"/>
  <c r="D1381" i="3"/>
  <c r="D1407" i="3"/>
  <c r="D1669" i="3"/>
  <c r="D2760" i="3"/>
  <c r="D2959" i="3"/>
  <c r="D2991" i="3"/>
  <c r="D70" i="3"/>
  <c r="D545" i="3"/>
  <c r="D774" i="3"/>
  <c r="D1027" i="3"/>
  <c r="D1064" i="3"/>
  <c r="D1170" i="3"/>
  <c r="D1205" i="3"/>
  <c r="D1366" i="3"/>
  <c r="D1536" i="3"/>
  <c r="D1767" i="3"/>
  <c r="D1832" i="3"/>
  <c r="D2413" i="3"/>
  <c r="D2422" i="3"/>
  <c r="D2611" i="3"/>
  <c r="D2640" i="3"/>
  <c r="D2834" i="3"/>
  <c r="D3004" i="3"/>
  <c r="D1019" i="2"/>
  <c r="D2783" i="2"/>
  <c r="D174" i="2"/>
  <c r="D823" i="2"/>
  <c r="D1908" i="2"/>
  <c r="D378" i="2"/>
  <c r="D652" i="2"/>
  <c r="D1886" i="3"/>
  <c r="D2567" i="3"/>
  <c r="D772" i="2"/>
  <c r="D3076" i="2"/>
  <c r="D3302" i="2"/>
  <c r="D159" i="3"/>
  <c r="D205" i="3"/>
  <c r="D211" i="3"/>
  <c r="D682" i="3"/>
  <c r="D1056" i="3"/>
  <c r="F10" i="1"/>
  <c r="D4176" i="2"/>
  <c r="D482" i="3"/>
  <c r="D559" i="3"/>
  <c r="D615" i="3"/>
  <c r="D1359" i="3"/>
  <c r="D1490" i="3"/>
  <c r="D2061" i="3"/>
  <c r="D2104" i="3"/>
  <c r="D4674" i="2"/>
  <c r="D181" i="3"/>
  <c r="D385" i="3"/>
  <c r="D2376" i="3"/>
  <c r="D2515" i="3"/>
  <c r="D2980" i="3"/>
  <c r="D2998" i="3"/>
  <c r="D738" i="2"/>
  <c r="D1331" i="2"/>
  <c r="D2263" i="2"/>
  <c r="D2306" i="2"/>
  <c r="D2443" i="2"/>
  <c r="D2887" i="2"/>
  <c r="D3132" i="2"/>
  <c r="D4262" i="2"/>
  <c r="D109" i="3"/>
  <c r="D478" i="3"/>
  <c r="D923" i="3"/>
  <c r="D1713" i="3"/>
  <c r="D2080" i="3"/>
  <c r="D2202" i="3"/>
  <c r="D2658" i="3"/>
  <c r="D2797" i="3"/>
  <c r="D851" i="3"/>
  <c r="D439" i="2"/>
  <c r="D620" i="2"/>
  <c r="D868" i="2"/>
  <c r="D987" i="2"/>
  <c r="D1052" i="2"/>
  <c r="D1674" i="2"/>
  <c r="D1721" i="2"/>
  <c r="D3476" i="2"/>
  <c r="D1250" i="3"/>
  <c r="D1447" i="3"/>
  <c r="D1483" i="3"/>
  <c r="D1794" i="3"/>
  <c r="D1922" i="3"/>
  <c r="D2397" i="3"/>
  <c r="D2620" i="3"/>
  <c r="D2947" i="3"/>
  <c r="D299" i="2"/>
  <c r="D1234" i="2"/>
  <c r="D1836" i="2"/>
  <c r="D2799" i="2"/>
  <c r="D3291" i="2"/>
  <c r="D3813" i="2"/>
  <c r="D3900" i="2"/>
  <c r="D3917" i="2"/>
  <c r="D4154" i="2"/>
  <c r="D52" i="3"/>
  <c r="D254" i="3"/>
  <c r="D844" i="3"/>
  <c r="D1090" i="3"/>
  <c r="D1218" i="3"/>
  <c r="D1435" i="3"/>
  <c r="D2044" i="3"/>
  <c r="D2365" i="3"/>
  <c r="D2663" i="3"/>
  <c r="D2898" i="3"/>
  <c r="D2921" i="3"/>
  <c r="D2057" i="2"/>
  <c r="D546" i="2"/>
  <c r="D2174" i="2"/>
  <c r="D4381" i="2"/>
  <c r="D87" i="2"/>
  <c r="D787" i="2"/>
  <c r="D2353" i="2"/>
  <c r="D2366" i="2"/>
  <c r="D2546" i="2"/>
  <c r="D2939" i="2"/>
  <c r="D2998" i="2"/>
  <c r="D4192" i="2"/>
  <c r="D101" i="3"/>
  <c r="D332" i="2"/>
  <c r="D2152" i="2"/>
  <c r="D2696" i="2"/>
  <c r="D4579" i="2"/>
  <c r="D406" i="3"/>
  <c r="D579" i="3"/>
  <c r="D641" i="3"/>
  <c r="D2979" i="2"/>
  <c r="D4106" i="2"/>
  <c r="D937" i="2"/>
  <c r="D1954" i="2"/>
  <c r="D1972" i="2"/>
  <c r="D2140" i="2"/>
  <c r="D3791" i="2"/>
  <c r="D659" i="3"/>
  <c r="E4730" i="2"/>
  <c r="E8" i="2" s="1"/>
  <c r="D3550" i="2"/>
  <c r="D4423" i="2"/>
  <c r="D351" i="3"/>
  <c r="D421" i="2"/>
  <c r="D3182" i="2"/>
  <c r="D3367" i="2"/>
  <c r="D3688" i="2"/>
  <c r="D83" i="3"/>
  <c r="D248" i="3"/>
  <c r="D1179" i="3"/>
  <c r="D1967" i="3"/>
  <c r="D2730" i="3"/>
  <c r="D4545" i="2"/>
  <c r="D1310" i="3"/>
  <c r="D4723" i="2"/>
  <c r="D4233" i="2"/>
  <c r="D4625" i="2"/>
  <c r="D4257" i="2"/>
  <c r="E3005" i="3"/>
  <c r="E8" i="3" s="1"/>
  <c r="D487" i="3"/>
  <c r="D2038" i="3"/>
  <c r="D3005" i="3" l="1"/>
  <c r="D8" i="3" s="1"/>
  <c r="D4730" i="2"/>
  <c r="D8" i="2" s="1"/>
  <c r="L10" i="1" l="1"/>
</calcChain>
</file>

<file path=xl/sharedStrings.xml><?xml version="1.0" encoding="utf-8"?>
<sst xmlns="http://schemas.openxmlformats.org/spreadsheetml/2006/main" count="7955" uniqueCount="4967">
  <si>
    <t>MI/SG/DLPAJ/SDPA/BPA/2021</t>
  </si>
  <si>
    <t>ENQUÊTE POLICES MUNICIPALES 2021</t>
  </si>
  <si>
    <t>Nombre de réponses (sur 101 départements sollicités + SPM, OC et PF) :</t>
  </si>
  <si>
    <t>CHIFFRES DÉPARTEMENTAUX</t>
  </si>
  <si>
    <t>* : chiffres issus de l'enquête 2019</t>
  </si>
  <si>
    <t>Département</t>
  </si>
  <si>
    <t>GARDES CHAMPÊTRES</t>
  </si>
  <si>
    <t>ASVP ou à Paris ASP</t>
  </si>
  <si>
    <t>POLICES MUNICIPALES</t>
  </si>
  <si>
    <t>Conventions de coordination</t>
  </si>
  <si>
    <t>Nombre de conventions locales de sûreté des transports collectifs (art. L. 511-1 CSI)</t>
  </si>
  <si>
    <t>Communes dotées d’un service de PM</t>
  </si>
  <si>
    <t>Mise en commun d'agents de police municipale entre communes (L. 512-1)</t>
  </si>
  <si>
    <t>Les agents de police municipale</t>
  </si>
  <si>
    <t>Armement des agents de police municipale</t>
  </si>
  <si>
    <t>Nombre de gilets pare-balles</t>
  </si>
  <si>
    <t>Brigades canines</t>
  </si>
  <si>
    <t>Armes de catégorie B</t>
  </si>
  <si>
    <t>Nombre d'APM dotés d'un flash-Ball de catégorie C</t>
  </si>
  <si>
    <t>Nombre d'APM dotés d'armes de catégorie D</t>
  </si>
  <si>
    <t>Nombre total d'APM armés</t>
  </si>
  <si>
    <t>Numéro département</t>
  </si>
  <si>
    <t>Nom département</t>
  </si>
  <si>
    <t>Nombre  total de GC</t>
  </si>
  <si>
    <t>Dont : Nombre de GC armés</t>
  </si>
  <si>
    <t>Nombre d'ASVP ou à Paris nombre d'ASP
(ASP et contrôleurs)</t>
  </si>
  <si>
    <t>Nombre de communes ou intercommunalités ayant de 1 à 2 APM</t>
  </si>
  <si>
    <t>Nombre de communes ou intercommunalités ayant entre 3 et 10 APM</t>
  </si>
  <si>
    <t>Nombre de communes ou intercommunalités ayant plus de 10 APM</t>
  </si>
  <si>
    <t>Nombre de communes ou intercommunalités ne disposant que d'ASVP</t>
  </si>
  <si>
    <t>Nombre de communes ou intercommunalités ne disposant que d'ASVP et de GC</t>
  </si>
  <si>
    <t>Nombre de communes ou intercommunalités ne disposant que de GC</t>
  </si>
  <si>
    <t>Communes ayant un service de PM et participant à une mise en commun (L. 512-1)</t>
  </si>
  <si>
    <t>Communes n'ayant pas de service de PM et participant à une mise en commune (L. 512-1)</t>
  </si>
  <si>
    <t>Nombre de directeurs de police municipale (catégorie A)</t>
  </si>
  <si>
    <t>Nombre d'assistants temporaires de police municipale (art. L.511-3)</t>
  </si>
  <si>
    <t>Nombre total d'agents de police municipale dans le département</t>
  </si>
  <si>
    <t>Nombre d'APM dotés d'une arme à feu de poing (pistolet ou revolver)</t>
  </si>
  <si>
    <t>Nombre d'APM dotés d’un pistolet à impulsion électriques</t>
  </si>
  <si>
    <t>Nombre d'APM dotés d'un flash-Ball de catégorie B</t>
  </si>
  <si>
    <t>Nombre d’APM dotés d’un générateur d’aérosol incapacitant ou lacrymogène d’une contenance supérieure à 100 ml (cat. B)</t>
  </si>
  <si>
    <t>Nombre de communes ou EPCI doté(e)s d’une brigade canine</t>
  </si>
  <si>
    <t>Nombre de communes ayant signé une convention de coordination</t>
  </si>
  <si>
    <t>TOTAL NATIONAL</t>
  </si>
  <si>
    <t>Ain</t>
  </si>
  <si>
    <t>Aisne</t>
  </si>
  <si>
    <t>Allier</t>
  </si>
  <si>
    <t>Aveyron</t>
  </si>
  <si>
    <t>Bouches-du-Rhône</t>
  </si>
  <si>
    <t>Calvados</t>
  </si>
  <si>
    <t>Cantal</t>
  </si>
  <si>
    <t>Charente</t>
  </si>
  <si>
    <t>Charente-Maritime</t>
  </si>
  <si>
    <t>Cher</t>
  </si>
  <si>
    <t>Corrèze</t>
  </si>
  <si>
    <t>2A</t>
  </si>
  <si>
    <t>2B</t>
  </si>
  <si>
    <t>Haute-Corse</t>
  </si>
  <si>
    <t>Creuse</t>
  </si>
  <si>
    <t>Dordogne</t>
  </si>
  <si>
    <t>Doubs</t>
  </si>
  <si>
    <t>Drôme</t>
  </si>
  <si>
    <t>Eure</t>
  </si>
  <si>
    <t>Eure-et-Loir</t>
  </si>
  <si>
    <t>Finistère</t>
  </si>
  <si>
    <t>Gard</t>
  </si>
  <si>
    <t>Haute-Garonne</t>
  </si>
  <si>
    <t>Gers</t>
  </si>
  <si>
    <t>Gironde</t>
  </si>
  <si>
    <t>Hérault</t>
  </si>
  <si>
    <t>Ille-et-Vilaine</t>
  </si>
  <si>
    <t>Indre</t>
  </si>
  <si>
    <t>Isère</t>
  </si>
  <si>
    <t>Jura</t>
  </si>
  <si>
    <t>Landes</t>
  </si>
  <si>
    <t>Loir-et-Cher</t>
  </si>
  <si>
    <t>Loire</t>
  </si>
  <si>
    <t>Haute-Loire</t>
  </si>
  <si>
    <t>Loire-Atlantique</t>
  </si>
  <si>
    <t>Loiret</t>
  </si>
  <si>
    <t>Lot</t>
  </si>
  <si>
    <t>Lot-et-Garonne</t>
  </si>
  <si>
    <t>Lozère</t>
  </si>
  <si>
    <t>Maine-et-Loire</t>
  </si>
  <si>
    <t>Manche</t>
  </si>
  <si>
    <t>Marne</t>
  </si>
  <si>
    <t>Haute-Marne</t>
  </si>
  <si>
    <t>Mayenne</t>
  </si>
  <si>
    <t>Meurthe-et-Moselle</t>
  </si>
  <si>
    <t>Meuse</t>
  </si>
  <si>
    <t>Morbihan</t>
  </si>
  <si>
    <t>Moselle</t>
  </si>
  <si>
    <t>Nièvre</t>
  </si>
  <si>
    <t>Nord</t>
  </si>
  <si>
    <t>Oise</t>
  </si>
  <si>
    <t>Orne</t>
  </si>
  <si>
    <t>Pas-de-Calais</t>
  </si>
  <si>
    <t>Puy-de-Dôme</t>
  </si>
  <si>
    <t>Pyrénées-Atlantiques</t>
  </si>
  <si>
    <t>Hautes-Pyrénées</t>
  </si>
  <si>
    <t>Pyrénées-Orientales</t>
  </si>
  <si>
    <t>Bas-Rhin</t>
  </si>
  <si>
    <t>Haut-Rhin</t>
  </si>
  <si>
    <t>Rhône</t>
  </si>
  <si>
    <t>Haute-Saône</t>
  </si>
  <si>
    <t>Saône-et-Loire</t>
  </si>
  <si>
    <t>Sarthe</t>
  </si>
  <si>
    <t>Savoie</t>
  </si>
  <si>
    <t>Haute-Savoie</t>
  </si>
  <si>
    <t>Paris</t>
  </si>
  <si>
    <t>Seine-Maritime</t>
  </si>
  <si>
    <t>Seine-et-Marne</t>
  </si>
  <si>
    <t>Yvelines</t>
  </si>
  <si>
    <t>Deux-Sèvres</t>
  </si>
  <si>
    <t>Somme</t>
  </si>
  <si>
    <t>Tarn</t>
  </si>
  <si>
    <t>Tarn-et-Garonne</t>
  </si>
  <si>
    <t>Var</t>
  </si>
  <si>
    <t>Vaucluse</t>
  </si>
  <si>
    <t>Vendée</t>
  </si>
  <si>
    <t>Vienne</t>
  </si>
  <si>
    <t>Haute-Vienne</t>
  </si>
  <si>
    <t>Vosges</t>
  </si>
  <si>
    <t>Yonne</t>
  </si>
  <si>
    <t>Territoire de Belfort</t>
  </si>
  <si>
    <t>Essonne</t>
  </si>
  <si>
    <t>Hauts-de-Seine</t>
  </si>
  <si>
    <t>Seine-Saint-Denis</t>
  </si>
  <si>
    <t>Val-de-Marne</t>
  </si>
  <si>
    <t>Guadeloupe</t>
  </si>
  <si>
    <t>Martinique</t>
  </si>
  <si>
    <t>Guyane</t>
  </si>
  <si>
    <t>La Réunion</t>
  </si>
  <si>
    <t>SPM</t>
  </si>
  <si>
    <t>Mayotte</t>
  </si>
  <si>
    <t>Polynésie française</t>
  </si>
  <si>
    <t>Nouvelle-Calédonie</t>
  </si>
  <si>
    <t>LISTE DES COMMUNES DU DÉPARTEMENT AYANT UN SERVICE DE POLICE MUNICIPALE</t>
  </si>
  <si>
    <t>Nom des communes ou EPCI ayant un service de police municipale</t>
  </si>
  <si>
    <t>Nombre d’habitants de la commune</t>
  </si>
  <si>
    <t>Nombre d’agents de police municipale</t>
  </si>
  <si>
    <t>Nombre d’ASVP (à Paris, nombre d’ASP et contrôleurs)</t>
  </si>
  <si>
    <t>Nombre de gardes-champêtres</t>
  </si>
  <si>
    <t>Nombre de maîtres chiens de police municipale</t>
  </si>
  <si>
    <t>Nombre de chiens de patrouille de police municipale</t>
  </si>
  <si>
    <t>Ambérieu en Bugey</t>
  </si>
  <si>
    <t>Ambérieux en Dombes</t>
  </si>
  <si>
    <t>Ambronay</t>
  </si>
  <si>
    <t>Anglefort</t>
  </si>
  <si>
    <t>Arbent</t>
  </si>
  <si>
    <t>Attignat</t>
  </si>
  <si>
    <t>Bage dommartin</t>
  </si>
  <si>
    <t>Balan</t>
  </si>
  <si>
    <t>Belley</t>
  </si>
  <si>
    <t>Bellignat</t>
  </si>
  <si>
    <t>Beynost</t>
  </si>
  <si>
    <t>Biziat</t>
  </si>
  <si>
    <t>BOURG EN BRESSE</t>
  </si>
  <si>
    <t>Cerdon</t>
  </si>
  <si>
    <t>Cessy</t>
  </si>
  <si>
    <t>Ceyzériat</t>
  </si>
  <si>
    <t>Chalamont</t>
  </si>
  <si>
    <t>Châtillon sur chalaronne</t>
  </si>
  <si>
    <t>Civrieux</t>
  </si>
  <si>
    <t>Coligny</t>
  </si>
  <si>
    <t>Collonges</t>
  </si>
  <si>
    <t>Communauté de communes Bresse Saône</t>
  </si>
  <si>
    <t>Communauté de communes Pays Bellegardien</t>
  </si>
  <si>
    <t>Culoz</t>
  </si>
  <si>
    <t>Dagneux</t>
  </si>
  <si>
    <t>Divonne les Bains</t>
  </si>
  <si>
    <t>Dortan</t>
  </si>
  <si>
    <t>Ferney Voltaire</t>
  </si>
  <si>
    <t>Gex</t>
  </si>
  <si>
    <t>Groissiat</t>
  </si>
  <si>
    <t>Jassans Riottier</t>
  </si>
  <si>
    <t>La boisse</t>
  </si>
  <si>
    <t>Lagnieu</t>
  </si>
  <si>
    <t>Loyettes</t>
  </si>
  <si>
    <t>Manziat</t>
  </si>
  <si>
    <t>Massieux</t>
  </si>
  <si>
    <t>Meximieux</t>
  </si>
  <si>
    <t>Mionnay</t>
  </si>
  <si>
    <t>Miribel</t>
  </si>
  <si>
    <t>Montluel</t>
  </si>
  <si>
    <t>Montmerle sur Saone</t>
  </si>
  <si>
    <t>Montréal la Cluse</t>
  </si>
  <si>
    <t>Montrevel en Bresse</t>
  </si>
  <si>
    <t>Nantua</t>
  </si>
  <si>
    <t>Neyron</t>
  </si>
  <si>
    <t>Nievroz</t>
  </si>
  <si>
    <t>Ornex</t>
  </si>
  <si>
    <t>Oyonnax</t>
  </si>
  <si>
    <t>Peronnas</t>
  </si>
  <si>
    <t>Plateau d’hauteville</t>
  </si>
  <si>
    <t>Poncin</t>
  </si>
  <si>
    <t>Pont d’Ain</t>
  </si>
  <si>
    <t>Pont de Vaux</t>
  </si>
  <si>
    <t>Prevessin Moëns</t>
  </si>
  <si>
    <t>Reyrieux</t>
  </si>
  <si>
    <t>Saint André de Corcy</t>
  </si>
  <si>
    <t>Saint Bernard</t>
  </si>
  <si>
    <t>Saint Denis en Bugey</t>
  </si>
  <si>
    <t>Saint Denis les Bourg</t>
  </si>
  <si>
    <t>Saint Didier sur Chalaronne</t>
  </si>
  <si>
    <t>Saint Genis Pouilly</t>
  </si>
  <si>
    <t>Saint Jean le Vieux</t>
  </si>
  <si>
    <t>Saint Laurent sur Saône</t>
  </si>
  <si>
    <t>Saint Maurice de Beynost</t>
  </si>
  <si>
    <t>Saint Rambert en Bugey</t>
  </si>
  <si>
    <t>Saint Trivier de courtes</t>
  </si>
  <si>
    <t>Sault Brenaz</t>
  </si>
  <si>
    <t>Seyssel</t>
  </si>
  <si>
    <t>Thoiry</t>
  </si>
  <si>
    <t>Thoissey</t>
  </si>
  <si>
    <t>Trévoux</t>
  </si>
  <si>
    <t>Valserhône</t>
  </si>
  <si>
    <t>Versonnex</t>
  </si>
  <si>
    <t>Villars les Dombes</t>
  </si>
  <si>
    <t>Villieu-Loyes-Mollon</t>
  </si>
  <si>
    <t>Viriat</t>
  </si>
  <si>
    <t>Vonnas</t>
  </si>
  <si>
    <t>TOTAL AIN</t>
  </si>
  <si>
    <t>Athies-sous-Laon</t>
  </si>
  <si>
    <t>Beautor</t>
  </si>
  <si>
    <t>Belleu</t>
  </si>
  <si>
    <t>Bohain-en-Vermandois</t>
  </si>
  <si>
    <t>Braine</t>
  </si>
  <si>
    <t>Charly-sur-Marne</t>
  </si>
  <si>
    <t>Château-Thierry</t>
  </si>
  <si>
    <t>Chauny</t>
  </si>
  <si>
    <t>Communauté d’Agglomération du Saint-Quentinois</t>
  </si>
  <si>
    <t>Communauté de Communes du Pays de Vermandois</t>
  </si>
  <si>
    <t>Fère-en-Tardenois</t>
  </si>
  <si>
    <t>Fontaine-Notre-Dame</t>
  </si>
  <si>
    <t>Flavy-le-Martel</t>
  </si>
  <si>
    <t>Fresnoy-le-Grand</t>
  </si>
  <si>
    <t>Gauchy</t>
  </si>
  <si>
    <t>Guise</t>
  </si>
  <si>
    <t>Harly</t>
  </si>
  <si>
    <t>La Fère</t>
  </si>
  <si>
    <t>La Ferté-Milon</t>
  </si>
  <si>
    <t>Laon</t>
  </si>
  <si>
    <t>Marle</t>
  </si>
  <si>
    <t>Montigny-en-Arrouaise</t>
  </si>
  <si>
    <t>Oulchy-le-Château</t>
  </si>
  <si>
    <t>Saint-Quentin</t>
  </si>
  <si>
    <t>Soissons</t>
  </si>
  <si>
    <t>Ribemont</t>
  </si>
  <si>
    <t>Tergnier</t>
  </si>
  <si>
    <t>Vailly-sur-Aisne</t>
  </si>
  <si>
    <t>Vendhuile</t>
  </si>
  <si>
    <t>Vervins</t>
  </si>
  <si>
    <t>Villeneuve-Saint-Germain</t>
  </si>
  <si>
    <t>Villers-Cotterêts</t>
  </si>
  <si>
    <t>Viry-Noureuil</t>
  </si>
  <si>
    <t>TOTAL AISNE</t>
  </si>
  <si>
    <t>Ainay le Château</t>
  </si>
  <si>
    <t>Abrest</t>
  </si>
  <si>
    <t>Avermes</t>
  </si>
  <si>
    <t>Bellerive-sur-Allier</t>
  </si>
  <si>
    <t>Bourbon-l’Archambault</t>
  </si>
  <si>
    <t>Commentry</t>
  </si>
  <si>
    <t>Cosne-d’Allier</t>
  </si>
  <si>
    <t>Cusset</t>
  </si>
  <si>
    <t>Domérat</t>
  </si>
  <si>
    <t>Gannat</t>
  </si>
  <si>
    <t>Lavault Sainte Anne</t>
  </si>
  <si>
    <t>Lapalisse</t>
  </si>
  <si>
    <t>Le Mayet de Montagne</t>
  </si>
  <si>
    <t>Montluçon</t>
  </si>
  <si>
    <t>Moulins</t>
  </si>
  <si>
    <t>Néris-les-Bains</t>
  </si>
  <si>
    <t>Saint-Germain-des-Fossés</t>
  </si>
  <si>
    <t>Saint-Pourçain-sur-Sioule</t>
  </si>
  <si>
    <t>Saint-Yorre</t>
  </si>
  <si>
    <t>Varennes-sur-Allier</t>
  </si>
  <si>
    <t>Vichy</t>
  </si>
  <si>
    <t>Yzeure</t>
  </si>
  <si>
    <t>TOTAL ALLIER</t>
  </si>
  <si>
    <t>Alpes de Haute-Provence</t>
  </si>
  <si>
    <t>DIGNE LES BAINS</t>
  </si>
  <si>
    <t>ALLOS</t>
  </si>
  <si>
    <t>BARCELONNETTE</t>
  </si>
  <si>
    <t>CHATEAU ARNOUX/ SAINT-AUBAN</t>
  </si>
  <si>
    <t>CASTELLANE</t>
  </si>
  <si>
    <t>CORBIERES-EN-PROVENCE</t>
  </si>
  <si>
    <t>ENCHASTRAYES</t>
  </si>
  <si>
    <t>ESPARRON DE VERDON</t>
  </si>
  <si>
    <t>FORCALQUIER</t>
  </si>
  <si>
    <t>GREOUX LES BAINS</t>
  </si>
  <si>
    <t>MANOSQUE</t>
  </si>
  <si>
    <t>MALIJAI</t>
  </si>
  <si>
    <t>MÉES (Les)</t>
  </si>
  <si>
    <t>MOUSTIERS-STE-MARIE</t>
  </si>
  <si>
    <t>ORAISON</t>
  </si>
  <si>
    <t>PEYRUIS</t>
  </si>
  <si>
    <t>PIERREVERT</t>
  </si>
  <si>
    <t>REILLANNE</t>
  </si>
  <si>
    <t>RIEZ</t>
  </si>
  <si>
    <t>SAINT-TULLE</t>
  </si>
  <si>
    <t>SAINTE-CROIX-DE-VERDON</t>
  </si>
  <si>
    <t>SISTERON</t>
  </si>
  <si>
    <t>UVERNET-FOURS</t>
  </si>
  <si>
    <t>VALENSOLE</t>
  </si>
  <si>
    <t>VILLENEUVE</t>
  </si>
  <si>
    <t>VOLX</t>
  </si>
  <si>
    <t>TOTAL ALPES DE HAUTE-PROVENCE</t>
  </si>
  <si>
    <t>Hautes-Alpes</t>
  </si>
  <si>
    <t>BRIANCON</t>
  </si>
  <si>
    <t>CHORGES</t>
  </si>
  <si>
    <t>EMBRUN</t>
  </si>
  <si>
    <t>GAP</t>
  </si>
  <si>
    <t>GUILLESTRE</t>
  </si>
  <si>
    <t>L'ARGENTIERE-LA BESSEE</t>
  </si>
  <si>
    <t>LA GRAVE-LA MEIJE</t>
  </si>
  <si>
    <t>LA SALLE LES ALPES</t>
  </si>
  <si>
    <t>LARAGNE MONTEGLIN</t>
  </si>
  <si>
    <t>LE DÉVOLUY</t>
  </si>
  <si>
    <t>LE MONETIER LES BAINS</t>
  </si>
  <si>
    <t>LES ORRES</t>
  </si>
  <si>
    <t>MONTGENEVRE</t>
  </si>
  <si>
    <t>ORCIERES</t>
  </si>
  <si>
    <t>PUY SAINT VINCENT</t>
  </si>
  <si>
    <t>RISOUL</t>
  </si>
  <si>
    <t>SAINT ANDRE D'EMBRUN</t>
  </si>
  <si>
    <t>SAINT BONNET EN CHAMPSAUR</t>
  </si>
  <si>
    <t>SAINT CHAFFREY</t>
  </si>
  <si>
    <t>SERRES</t>
  </si>
  <si>
    <t>ST MICHEL DE CHAILLOL</t>
  </si>
  <si>
    <t>TALLARD</t>
  </si>
  <si>
    <t>VALLOUISE-PELVOUX</t>
  </si>
  <si>
    <t>VARS</t>
  </si>
  <si>
    <t>VEYNES</t>
  </si>
  <si>
    <t>VILLAR D'ARENE</t>
  </si>
  <si>
    <t>VILLAR SAINT PANCRACE</t>
  </si>
  <si>
    <t>TOTAL HAUTES-ALPES</t>
  </si>
  <si>
    <t>Alpes Maritimes</t>
  </si>
  <si>
    <t>Saint Cézaire Sur Siagne</t>
  </si>
  <si>
    <t>Tourrette-Levens</t>
  </si>
  <si>
    <t>Cagnes sur mer</t>
  </si>
  <si>
    <t>Falicon</t>
  </si>
  <si>
    <t>Tourrette-sur-loup</t>
  </si>
  <si>
    <t>Mouans-Sartoux</t>
  </si>
  <si>
    <t>Peymeinade</t>
  </si>
  <si>
    <t>Cannes</t>
  </si>
  <si>
    <t>Mandelieu-La-Napoule</t>
  </si>
  <si>
    <t>Valbonne</t>
  </si>
  <si>
    <t>Beaulieu-Sur-Mer</t>
  </si>
  <si>
    <t>Villefranche-Sur-Mer</t>
  </si>
  <si>
    <t>Chateauneuf</t>
  </si>
  <si>
    <t>Grasse</t>
  </si>
  <si>
    <t>Levens</t>
  </si>
  <si>
    <t>Villeneuve-Loubet</t>
  </si>
  <si>
    <t>Antibes</t>
  </si>
  <si>
    <t>Vallauris</t>
  </si>
  <si>
    <t>Vence</t>
  </si>
  <si>
    <t>Saint-Laurent-du-Var</t>
  </si>
  <si>
    <t>Biot</t>
  </si>
  <si>
    <t>Carros</t>
  </si>
  <si>
    <t>Nice</t>
  </si>
  <si>
    <t>Colomars</t>
  </si>
  <si>
    <t>Opio</t>
  </si>
  <si>
    <t>Saint-Paul-de-Vence</t>
  </si>
  <si>
    <t>Cap d’Ail</t>
  </si>
  <si>
    <t>Pégomas</t>
  </si>
  <si>
    <t>Castagniers</t>
  </si>
  <si>
    <t>Eze</t>
  </si>
  <si>
    <t>Théoule-Sur-Mer</t>
  </si>
  <si>
    <t>Roquebrune Cap Martin</t>
  </si>
  <si>
    <t>Tende</t>
  </si>
  <si>
    <t>Menton</t>
  </si>
  <si>
    <t>Beausoleil</t>
  </si>
  <si>
    <t>La Roquette sur Siagne</t>
  </si>
  <si>
    <t>La Trinité</t>
  </si>
  <si>
    <t>Saint-Jeannet</t>
  </si>
  <si>
    <t>Le Tignet</t>
  </si>
  <si>
    <t>La Gaude</t>
  </si>
  <si>
    <t>Le Bar Sur Loup</t>
  </si>
  <si>
    <t>Mougins</t>
  </si>
  <si>
    <t>Le Cannet</t>
  </si>
  <si>
    <t>Breil-sur-Roya</t>
  </si>
  <si>
    <t>Spéracèdes</t>
  </si>
  <si>
    <t>La Colle Sur Loup</t>
  </si>
  <si>
    <t>La Turbie</t>
  </si>
  <si>
    <t>Le Rouret</t>
  </si>
  <si>
    <t>Saint-André-de-la-Roche</t>
  </si>
  <si>
    <t>Saint-Jean-Cap-Ferrat</t>
  </si>
  <si>
    <t>Contes</t>
  </si>
  <si>
    <t>Drap</t>
  </si>
  <si>
    <t>Cabris</t>
  </si>
  <si>
    <t>Berre-Les-Alpes</t>
  </si>
  <si>
    <t>Puget-Theniers</t>
  </si>
  <si>
    <t>Blausasc</t>
  </si>
  <si>
    <t>Isola</t>
  </si>
  <si>
    <t>TOTAL ALPES-MARITIMES</t>
  </si>
  <si>
    <t>Ardèche</t>
  </si>
  <si>
    <t>ALBA LA ROMAINE</t>
  </si>
  <si>
    <t>ANNONAY</t>
  </si>
  <si>
    <t>AUBENAS</t>
  </si>
  <si>
    <t>BEAUCHASTEL</t>
  </si>
  <si>
    <t>BOULIEU LES ANNONAY</t>
  </si>
  <si>
    <t>BOURG ST ANDEOL</t>
  </si>
  <si>
    <t>CHARMES-SUR-RHONE</t>
  </si>
  <si>
    <t>CHOMERAC</t>
  </si>
  <si>
    <t>CRUAS</t>
  </si>
  <si>
    <t>DAVEZIEUX</t>
  </si>
  <si>
    <t>GUILHERAND-GRANGES</t>
  </si>
  <si>
    <t>JOYEUSE</t>
  </si>
  <si>
    <t>LABEAUME</t>
  </si>
  <si>
    <t>LABEGUDE</t>
  </si>
  <si>
    <t>LABLACHERE</t>
  </si>
  <si>
    <t>LAMASTRE</t>
  </si>
  <si>
    <t>LA VOULTE-SUR-RHONE</t>
  </si>
  <si>
    <t>LE CHEYLARD</t>
  </si>
  <si>
    <t>LE POUZIN</t>
  </si>
  <si>
    <t>LE TEIL</t>
  </si>
  <si>
    <t>LES VANS</t>
  </si>
  <si>
    <t>PRIVAS</t>
  </si>
  <si>
    <t>RUOMS</t>
  </si>
  <si>
    <t>SARRAS</t>
  </si>
  <si>
    <t>ST PAUL LE JEUNE</t>
  </si>
  <si>
    <t>ST PERAY</t>
  </si>
  <si>
    <t>THUEYTS</t>
  </si>
  <si>
    <t>TOURNON SUR RHONE</t>
  </si>
  <si>
    <t>UCEL</t>
  </si>
  <si>
    <t>VALLON PONT D’ARC</t>
  </si>
  <si>
    <t>VALS LES BAINS</t>
  </si>
  <si>
    <t>VILLENEUVE DE BERG</t>
  </si>
  <si>
    <t>VIVIERS</t>
  </si>
  <si>
    <t>TOTAL ARDÈCHE</t>
  </si>
  <si>
    <t>Ardennes</t>
  </si>
  <si>
    <t>Ardennes Thierache</t>
  </si>
  <si>
    <t>Bazeilles</t>
  </si>
  <si>
    <t>Bogny sur Meuse</t>
  </si>
  <si>
    <t>Carignan</t>
  </si>
  <si>
    <t>CHARLEVILLE-MEZIERES</t>
  </si>
  <si>
    <t>Chooz</t>
  </si>
  <si>
    <t>Donchery</t>
  </si>
  <si>
    <t>Floing</t>
  </si>
  <si>
    <t>Fromelennes</t>
  </si>
  <si>
    <t>Fumay</t>
  </si>
  <si>
    <t>Givet</t>
  </si>
  <si>
    <t>Hargnies</t>
  </si>
  <si>
    <t>Haybes</t>
  </si>
  <si>
    <t>La Francheville</t>
  </si>
  <si>
    <t>Les Hautes rivières</t>
  </si>
  <si>
    <t>Lumes</t>
  </si>
  <si>
    <t>Monthermé</t>
  </si>
  <si>
    <t>Mouzon</t>
  </si>
  <si>
    <t>Nouvion sur Meuse</t>
  </si>
  <si>
    <t>Nouzonville</t>
  </si>
  <si>
    <t>Revin</t>
  </si>
  <si>
    <t>Rethel</t>
  </si>
  <si>
    <t>Rimogne</t>
  </si>
  <si>
    <t>Rocroi</t>
  </si>
  <si>
    <t>Sedan</t>
  </si>
  <si>
    <t>Villers Semeuse</t>
  </si>
  <si>
    <t>Vireux Wallerand</t>
  </si>
  <si>
    <t>Vivier au Court</t>
  </si>
  <si>
    <t>Vouziers</t>
  </si>
  <si>
    <t>Vrigne aux Bois</t>
  </si>
  <si>
    <t>Warcq</t>
  </si>
  <si>
    <t>TOTAL ARDENNES</t>
  </si>
  <si>
    <t>Ariège</t>
  </si>
  <si>
    <t>Ax les Thermes</t>
  </si>
  <si>
    <t>FOIX</t>
  </si>
  <si>
    <t>La bastide de Serou</t>
  </si>
  <si>
    <t>La Tour du Crieu</t>
  </si>
  <si>
    <t>Laroque d’Olmes</t>
  </si>
  <si>
    <t>Luzenac</t>
  </si>
  <si>
    <t>Massat</t>
  </si>
  <si>
    <t>Montbel</t>
  </si>
  <si>
    <t>Montferrier</t>
  </si>
  <si>
    <t>Montgailhard</t>
  </si>
  <si>
    <t>Mirepoix</t>
  </si>
  <si>
    <t>Pamiers</t>
  </si>
  <si>
    <t>Saint Girons</t>
  </si>
  <si>
    <t>Saint Jean du Falga</t>
  </si>
  <si>
    <t>Saint Lizier</t>
  </si>
  <si>
    <t>Saint Quirc</t>
  </si>
  <si>
    <t>Saverdun</t>
  </si>
  <si>
    <t>Tarascon</t>
  </si>
  <si>
    <t>Mazères</t>
  </si>
  <si>
    <t>Montaut</t>
  </si>
  <si>
    <t>TOTAL ARIÈGE</t>
  </si>
  <si>
    <t>Aube</t>
  </si>
  <si>
    <t>Arcis-sur-Aube – pluri communale</t>
  </si>
  <si>
    <t>Bar-sur-Aube</t>
  </si>
  <si>
    <t>Bar-sur-Seine</t>
  </si>
  <si>
    <t>Bréviandes</t>
  </si>
  <si>
    <t>Brienne-le-Château</t>
  </si>
  <si>
    <t>Chapelle Saint-Luc (La)</t>
  </si>
  <si>
    <t>Creney-près-Troyes</t>
  </si>
  <si>
    <t>Estissac</t>
  </si>
  <si>
    <t>Noës-près-Troyes (Les)</t>
  </si>
  <si>
    <t>Nogent-sur-Seine</t>
  </si>
  <si>
    <t>Pont-Sainte-Marie – Mutualisation</t>
  </si>
  <si>
    <t>Rivière-de-Corps (La)</t>
  </si>
  <si>
    <t>Romilly-sur-Seine</t>
  </si>
  <si>
    <t>Rosières-près-Troyes – Mutualisation</t>
  </si>
  <si>
    <t>Saint-André-les-Vergers</t>
  </si>
  <si>
    <t>Saint-Julien-les-Villas – Mutualisation</t>
  </si>
  <si>
    <t>Saint-Lyé</t>
  </si>
  <si>
    <t>Saint-Parres-aux-Tertres – Mutualisation</t>
  </si>
  <si>
    <t>Sainte Savine</t>
  </si>
  <si>
    <t>TROYES</t>
  </si>
  <si>
    <t>Vendeuvre-sur-Barse</t>
  </si>
  <si>
    <t>Villenauxe-la-Grande</t>
  </si>
  <si>
    <t>TOTAL AUBE</t>
  </si>
  <si>
    <t>Aude</t>
  </si>
  <si>
    <t>AIGUES-VIVES</t>
  </si>
  <si>
    <t>ARGELIERS</t>
  </si>
  <si>
    <t>BIZE-MINERVOIS</t>
  </si>
  <si>
    <t>Bram</t>
  </si>
  <si>
    <t>CANET D'AUDE</t>
  </si>
  <si>
    <t>CARCASONNE</t>
  </si>
  <si>
    <t>Castelnaudary</t>
  </si>
  <si>
    <t>CAUNES MINERVOIS</t>
  </si>
  <si>
    <t>CONQUES-SUR-ORBIEL</t>
  </si>
  <si>
    <t>COURSAN</t>
  </si>
  <si>
    <t>CRUSCADES</t>
  </si>
  <si>
    <t>DOUZENS</t>
  </si>
  <si>
    <t>ESPERAZA</t>
  </si>
  <si>
    <t>FERRALS LES CORBIERES</t>
  </si>
  <si>
    <t>FITOU</t>
  </si>
  <si>
    <t>LA PALME</t>
  </si>
  <si>
    <t>LAGRASSE</t>
  </si>
  <si>
    <t>LASBORDES</t>
  </si>
  <si>
    <t>Leucate</t>
  </si>
  <si>
    <t>LEZIGNAN CORBIERES</t>
  </si>
  <si>
    <t>Mairie de Narbonne</t>
  </si>
  <si>
    <t>MARCORIGNAN</t>
  </si>
  <si>
    <t>MONTJARDIN</t>
  </si>
  <si>
    <t>OUVEILLAN</t>
  </si>
  <si>
    <t>PENNAUTIER</t>
  </si>
  <si>
    <t>PEYRIAC DE MER</t>
  </si>
  <si>
    <t>PORT LA NOUVELLE</t>
  </si>
  <si>
    <t>PORTEL-DES-CORBIERES</t>
  </si>
  <si>
    <t>Quillan</t>
  </si>
  <si>
    <t>Rennes-Les-Bains</t>
  </si>
  <si>
    <t>RIEUX-MINERVOIS</t>
  </si>
  <si>
    <t>Saint Couat d'Aude</t>
  </si>
  <si>
    <t>SAINT MARCEL SUR AUDE</t>
  </si>
  <si>
    <t>SAISSAC</t>
  </si>
  <si>
    <t>SALLELES D'AUDE</t>
  </si>
  <si>
    <t>Trausse</t>
  </si>
  <si>
    <t>TREBES</t>
  </si>
  <si>
    <t>TUCHAN</t>
  </si>
  <si>
    <t>VERDUN-EN-LAURAGAIS</t>
  </si>
  <si>
    <t>VILLEMOUSTAUSSOU</t>
  </si>
  <si>
    <t>VILLENEUVE MINERVOIS</t>
  </si>
  <si>
    <t>TOTAL AUDE</t>
  </si>
  <si>
    <t>Capdenac</t>
  </si>
  <si>
    <t>Decazeville</t>
  </si>
  <si>
    <t>Espalion</t>
  </si>
  <si>
    <t>Estaing</t>
  </si>
  <si>
    <t>Flavin</t>
  </si>
  <si>
    <t>Gabriac</t>
  </si>
  <si>
    <t>Laguiole</t>
  </si>
  <si>
    <t>Lassouts</t>
  </si>
  <si>
    <t>Millau</t>
  </si>
  <si>
    <t>Onet-Le-Château</t>
  </si>
  <si>
    <t>RODEZ</t>
  </si>
  <si>
    <t>Saint Affrique</t>
  </si>
  <si>
    <t>Saint George de Luzençon</t>
  </si>
  <si>
    <t>Séverac d’Aveyron</t>
  </si>
  <si>
    <t>Tremouilles</t>
  </si>
  <si>
    <t>Villefranche-De-Rouergue</t>
  </si>
  <si>
    <t>TOTAL AVEYRON</t>
  </si>
  <si>
    <t>AIX-EN-PROVENCE</t>
  </si>
  <si>
    <t>ALLAUCH</t>
  </si>
  <si>
    <t>ALLEINS</t>
  </si>
  <si>
    <t>ARLES</t>
  </si>
  <si>
    <t>AUBAGNE</t>
  </si>
  <si>
    <t>AURIOL</t>
  </si>
  <si>
    <t>BARBENTANE</t>
  </si>
  <si>
    <t>LES BAUX-DE-PROVENCE</t>
  </si>
  <si>
    <t>BELCODENE</t>
  </si>
  <si>
    <t>BERRE L'ETANG</t>
  </si>
  <si>
    <t>BOUC-BEL-AIR</t>
  </si>
  <si>
    <t>LA BOUILLADISSE</t>
  </si>
  <si>
    <t>BOULBON</t>
  </si>
  <si>
    <t>CABANNES</t>
  </si>
  <si>
    <t>CABRIES</t>
  </si>
  <si>
    <t>CADOLIVE</t>
  </si>
  <si>
    <t>CARNOUX-EN-PROVENCE</t>
  </si>
  <si>
    <t>CARRY-LE-ROUET</t>
  </si>
  <si>
    <t>CASSIS</t>
  </si>
  <si>
    <t>CEYRESTE</t>
  </si>
  <si>
    <t>CHARLEVAL</t>
  </si>
  <si>
    <t>CHATEAUNEUF-LES-MARTIGUES</t>
  </si>
  <si>
    <t>CHATEAURENARD</t>
  </si>
  <si>
    <t>LA CIOTAT</t>
  </si>
  <si>
    <t>CORNILLON-CONFOUX</t>
  </si>
  <si>
    <t>COUDOUX</t>
  </si>
  <si>
    <t>CUGES-LES-PINS</t>
  </si>
  <si>
    <t>LA DESTROUSSE</t>
  </si>
  <si>
    <t>EGUILLES</t>
  </si>
  <si>
    <t>ENSUES-LA-REDONNE</t>
  </si>
  <si>
    <t>EYGALIERES</t>
  </si>
  <si>
    <t>EYGUIERES</t>
  </si>
  <si>
    <t>EYRAGUES</t>
  </si>
  <si>
    <t>LA FARE-LES-OLIVIERS</t>
  </si>
  <si>
    <t>FONTVIEILLE</t>
  </si>
  <si>
    <t>FOS-SUR-MER</t>
  </si>
  <si>
    <t>FUVEAU</t>
  </si>
  <si>
    <t>GARDANNE</t>
  </si>
  <si>
    <t>GEMENOS</t>
  </si>
  <si>
    <t>GIGNAC-LA-NERTHE</t>
  </si>
  <si>
    <t>GRANS</t>
  </si>
  <si>
    <t>GRAVESON</t>
  </si>
  <si>
    <t>GREASQUE</t>
  </si>
  <si>
    <t>ISTRES</t>
  </si>
  <si>
    <t>JOUQUES</t>
  </si>
  <si>
    <t>LAMBESC</t>
  </si>
  <si>
    <t>LANCON-DE-PROVENCE</t>
  </si>
  <si>
    <t>MAILLANE</t>
  </si>
  <si>
    <t>MALLEMORT</t>
  </si>
  <si>
    <t>MARIGNANE</t>
  </si>
  <si>
    <t>MARSEILLE</t>
  </si>
  <si>
    <t>MARTIGUES</t>
  </si>
  <si>
    <t>MEYRARGUES</t>
  </si>
  <si>
    <t>MEYREUIL</t>
  </si>
  <si>
    <t>MIMET</t>
  </si>
  <si>
    <t>MIRAMAS</t>
  </si>
  <si>
    <t>MOLLEGES</t>
  </si>
  <si>
    <t>MOURIES</t>
  </si>
  <si>
    <t>NOVES</t>
  </si>
  <si>
    <t>ORGON</t>
  </si>
  <si>
    <t>PELISSANNE</t>
  </si>
  <si>
    <t>LA PENNE-SUR-HUVEAUNE</t>
  </si>
  <si>
    <t>LES PENNES-MIRABEAU</t>
  </si>
  <si>
    <t>PEYNIER</t>
  </si>
  <si>
    <t>PEYPIN</t>
  </si>
  <si>
    <t>PEYROLLES-EN-PROVENCE</t>
  </si>
  <si>
    <t>PLAN-DE-CUQUES</t>
  </si>
  <si>
    <t>PLAN D'ORGON</t>
  </si>
  <si>
    <t>PORT-DE-BOUC</t>
  </si>
  <si>
    <t>PORT-SAINT-LOUIS-DU-RHONE</t>
  </si>
  <si>
    <t>LE PUY-SAINTE-REPARADE</t>
  </si>
  <si>
    <t>ROGNAC</t>
  </si>
  <si>
    <t>ROGNES</t>
  </si>
  <si>
    <t>ROGNONAS</t>
  </si>
  <si>
    <t>LA ROQUE D'ANTHERON</t>
  </si>
  <si>
    <t>ROQUEFORT-LA-BEDOULE</t>
  </si>
  <si>
    <t>ROQUEVAIRE</t>
  </si>
  <si>
    <t>ROUSSET</t>
  </si>
  <si>
    <t>LE ROVE</t>
  </si>
  <si>
    <t>SAINT-ANDIOL</t>
  </si>
  <si>
    <t>SAINT-CANNAT</t>
  </si>
  <si>
    <t>SAINT-CHAMAS</t>
  </si>
  <si>
    <t>SAINT-ETIENNE-DU-GRES</t>
  </si>
  <si>
    <t>SAINT-MARC-JAUMEGARDE</t>
  </si>
  <si>
    <t>LES SAINTES-MARIES-DE-LA-MER</t>
  </si>
  <si>
    <t>SAINT-MARTIN-DE-CRAU</t>
  </si>
  <si>
    <t>SAINT-MITRE-LES-REMPARTS</t>
  </si>
  <si>
    <t>SAINT-PAUL-LES-DURANCE</t>
  </si>
  <si>
    <t>SAINT-REMY-DE-PROVENCE</t>
  </si>
  <si>
    <t>SAINT-SAVOURNIN</t>
  </si>
  <si>
    <t>SAINT-VICTORET</t>
  </si>
  <si>
    <t>SALON-DE-PROVENCE</t>
  </si>
  <si>
    <t>SAUSSET-LES-PINS</t>
  </si>
  <si>
    <t>SENAS</t>
  </si>
  <si>
    <t>SEPTEMES-LES-VALLONS</t>
  </si>
  <si>
    <t>SIMIANE-COLLONGUE</t>
  </si>
  <si>
    <t>TARASCON</t>
  </si>
  <si>
    <t>LE THOLONET</t>
  </si>
  <si>
    <t>TRETS</t>
  </si>
  <si>
    <t>VELAUX</t>
  </si>
  <si>
    <t>VENELLES</t>
  </si>
  <si>
    <t>VENTABREN</t>
  </si>
  <si>
    <t>VERNEGUES</t>
  </si>
  <si>
    <t>VITROLLES-EN-PROVENCE</t>
  </si>
  <si>
    <t>VALLEE-DES-BAUX-ALPILLES</t>
  </si>
  <si>
    <t>TOTAL BOUCHES-DU-RHÔNE</t>
  </si>
  <si>
    <t>Argences</t>
  </si>
  <si>
    <t>Arromanches-les-Bains</t>
  </si>
  <si>
    <t>Bayeux</t>
  </si>
  <si>
    <t>Bénerville-sur-Mer / Tourgeville</t>
  </si>
  <si>
    <t>Bernières-sur-Mer</t>
  </si>
  <si>
    <t>Blainville-sur-Orne</t>
  </si>
  <si>
    <t>Blonville-sur-Mer</t>
  </si>
  <si>
    <t>Bretteville-sur-Odon</t>
  </si>
  <si>
    <t>Cabourg</t>
  </si>
  <si>
    <t>CAEN</t>
  </si>
  <si>
    <t>Carpiquet</t>
  </si>
  <si>
    <t>Colleville Montgomery</t>
  </si>
  <si>
    <t>Colombelles</t>
  </si>
  <si>
    <t>Cormelles le Royal</t>
  </si>
  <si>
    <t>Courseulles-sur-Mer</t>
  </si>
  <si>
    <t>Creully-sur-Seulles</t>
  </si>
  <si>
    <t>Cuverville</t>
  </si>
  <si>
    <t>Deauville</t>
  </si>
  <si>
    <t>Démouville</t>
  </si>
  <si>
    <t>Douvres-la-Délivrande</t>
  </si>
  <si>
    <t>Falaise</t>
  </si>
  <si>
    <t>Fleury sur Orne</t>
  </si>
  <si>
    <t>Giberville</t>
  </si>
  <si>
    <t>Gouvix</t>
  </si>
  <si>
    <t>Graye-sur-Mer</t>
  </si>
  <si>
    <t>Hermanville-sur-Mer</t>
  </si>
  <si>
    <t>Hérouville Saint Clair</t>
  </si>
  <si>
    <t>Honfleur</t>
  </si>
  <si>
    <t>Houlgate</t>
  </si>
  <si>
    <t>Ifs</t>
  </si>
  <si>
    <t>Isigny-sur-Mer</t>
  </si>
  <si>
    <t>Langrune-sur-Mer</t>
  </si>
  <si>
    <t>Le Hom</t>
  </si>
  <si>
    <t>Le Molay Littry</t>
  </si>
  <si>
    <t>Lion-sur-Mer</t>
  </si>
  <si>
    <t>Lisieux</t>
  </si>
  <si>
    <t>Livarot-Pays-d’Auge</t>
  </si>
  <si>
    <t>Luc-sur-Mer</t>
  </si>
  <si>
    <t>May-sur-Orne</t>
  </si>
  <si>
    <t>Merville-Franceville-Plage</t>
  </si>
  <si>
    <t>Mezidon Vallée d’Auge</t>
  </si>
  <si>
    <t>Mondeville</t>
  </si>
  <si>
    <t>Orbec</t>
  </si>
  <si>
    <t>Ouistreham</t>
  </si>
  <si>
    <t>Pont l’Évêque</t>
  </si>
  <si>
    <t>Port en Bessin Huppain</t>
  </si>
  <si>
    <t>Potigny</t>
  </si>
  <si>
    <t>Ranville</t>
  </si>
  <si>
    <t>Rots</t>
  </si>
  <si>
    <t>Saint-Aubin d’Arquenay</t>
  </si>
  <si>
    <t>Saint-Aubin-sur-Mer</t>
  </si>
  <si>
    <t>Saint-Contest</t>
  </si>
  <si>
    <t>Saint-Manvieu-Norrey</t>
  </si>
  <si>
    <t>Saint-Pierre-en-Auge</t>
  </si>
  <si>
    <t>Thue-et-Mue</t>
  </si>
  <si>
    <t>Trévières</t>
  </si>
  <si>
    <t>Troarn</t>
  </si>
  <si>
    <t>Trouville-sur-Mer</t>
  </si>
  <si>
    <t>Varaville</t>
  </si>
  <si>
    <t>Ver-sur-Mer</t>
  </si>
  <si>
    <t>Verson</t>
  </si>
  <si>
    <t>Villers Bocage</t>
  </si>
  <si>
    <t>Villers-sur-Mer</t>
  </si>
  <si>
    <t>Vire Normandie</t>
  </si>
  <si>
    <t>TOTAL CALVADOS</t>
  </si>
  <si>
    <t>AURILLAC</t>
  </si>
  <si>
    <t>Mauriac</t>
  </si>
  <si>
    <t>Murat</t>
  </si>
  <si>
    <t>Riom es Montagnes</t>
  </si>
  <si>
    <t>Saint-Flour</t>
  </si>
  <si>
    <t>Saint-Amandin</t>
  </si>
  <si>
    <t>TOTAL CANTAL</t>
  </si>
  <si>
    <t>ANGOULEME</t>
  </si>
  <si>
    <t>BAIGNES-SAINTE-RADEGONDE</t>
  </si>
  <si>
    <t>BARBEZIEUX</t>
  </si>
  <si>
    <t>BERNAC</t>
  </si>
  <si>
    <t>CHABANAIS</t>
  </si>
  <si>
    <t>CHALAIS</t>
  </si>
  <si>
    <t>CHAMPNIERS</t>
  </si>
  <si>
    <t>CHATEAUBERNARD</t>
  </si>
  <si>
    <t>COGNAC</t>
  </si>
  <si>
    <t>CONFOLENS</t>
  </si>
  <si>
    <t>FLEAC</t>
  </si>
  <si>
    <t>GOND-PONTOUVRE</t>
  </si>
  <si>
    <t>JARNAC</t>
  </si>
  <si>
    <t>JAVREZAC</t>
  </si>
  <si>
    <t>LA COURONNE</t>
  </si>
  <si>
    <t>LA ROCHEFOUCAULD EN ANGOUMOIS</t>
  </si>
  <si>
    <t>LES GOURS</t>
  </si>
  <si>
    <t>L’ISLE-D’ESPAGNAC</t>
  </si>
  <si>
    <t>MAGNAC-SUR-TOUVRE</t>
  </si>
  <si>
    <t>MANSLE</t>
  </si>
  <si>
    <t>MOULIDARS</t>
  </si>
  <si>
    <t>NERSAC</t>
  </si>
  <si>
    <t>ROUILLAC</t>
  </si>
  <si>
    <t>RUELLE-SUR-TOUVRE</t>
  </si>
  <si>
    <t>RUFFEC</t>
  </si>
  <si>
    <t>SAINT-MICHEL-D’ENTRAYGUES</t>
  </si>
  <si>
    <t>SAINT-YRIEIX-SUR-CHARENTE</t>
  </si>
  <si>
    <t>SEGONZAC</t>
  </si>
  <si>
    <t>SOYAUX</t>
  </si>
  <si>
    <t>TOTAL CHARENTE</t>
  </si>
  <si>
    <t>AIGREFEUILLE D’AUNIS</t>
  </si>
  <si>
    <t>ANGOULINS</t>
  </si>
  <si>
    <t>ARS EN RE</t>
  </si>
  <si>
    <t>ARVERT</t>
  </si>
  <si>
    <t>AYTRE</t>
  </si>
  <si>
    <t>BOURCEFRANC LE CHAPUS</t>
  </si>
  <si>
    <t>BREUILLET</t>
  </si>
  <si>
    <t>CABARIOT</t>
  </si>
  <si>
    <t>CHAILLEVETTE</t>
  </si>
  <si>
    <t>CHANIERS</t>
  </si>
  <si>
    <t>CHATELAILLON PLAGE</t>
  </si>
  <si>
    <t>CLAVETTE</t>
  </si>
  <si>
    <t>COZES</t>
  </si>
  <si>
    <t>CROIX CHAPEAU</t>
  </si>
  <si>
    <t>DOLUS D’OLERON</t>
  </si>
  <si>
    <t>DOMPIERRE SUR MER</t>
  </si>
  <si>
    <t>ECHILLAIS</t>
  </si>
  <si>
    <t>ESNANDES</t>
  </si>
  <si>
    <t>ETAULES</t>
  </si>
  <si>
    <t>FOURAS</t>
  </si>
  <si>
    <t>CDC GEMOZAC ET SAINTONGE VITICOLE (EPCI)</t>
  </si>
  <si>
    <t>JONZAC</t>
  </si>
  <si>
    <t>LA BREE LES BAINS</t>
  </si>
  <si>
    <t>LA COUARDE SUR MER</t>
  </si>
  <si>
    <t>LA FLOTTE</t>
  </si>
  <si>
    <t>LA JARNE</t>
  </si>
  <si>
    <t>LA JARRIE</t>
  </si>
  <si>
    <t>LA ROCHELLE</t>
  </si>
  <si>
    <t>LA TREMBLADE</t>
  </si>
  <si>
    <t>LAGORD</t>
  </si>
  <si>
    <t>LE BOIS PLAGE EN RE</t>
  </si>
  <si>
    <t>LA CHATEAU D’OLERON</t>
  </si>
  <si>
    <t>LE GRAND VILLAGE PLAGE</t>
  </si>
  <si>
    <t>LE GUA – ST SORNIN – NIEULLE SUR SEUDRE</t>
  </si>
  <si>
    <t>LES MATHES</t>
  </si>
  <si>
    <t>LES PORTES EN RE</t>
  </si>
  <si>
    <t>L’HOUMEAU</t>
  </si>
  <si>
    <t>LOIX</t>
  </si>
  <si>
    <t>MARANS</t>
  </si>
  <si>
    <t>MARENNES HIERS BROUAGE</t>
  </si>
  <si>
    <t>MARSILLY</t>
  </si>
  <si>
    <t>MATHA</t>
  </si>
  <si>
    <t>MEDIS</t>
  </si>
  <si>
    <t>MESCHERS SUR GIRONDE</t>
  </si>
  <si>
    <t>MONTENDRE</t>
  </si>
  <si>
    <t>MONTGUYON</t>
  </si>
  <si>
    <t>MORNAC SUR SEUDRE</t>
  </si>
  <si>
    <t>NIEUL SUR MER</t>
  </si>
  <si>
    <t>PERIGNY</t>
  </si>
  <si>
    <t>PONS</t>
  </si>
  <si>
    <t>PORT D’ENVAUX</t>
  </si>
  <si>
    <t>PORT DES BARQUES</t>
  </si>
  <si>
    <t>PUILBOREAU</t>
  </si>
  <si>
    <t>RIVEDOUX</t>
  </si>
  <si>
    <t>ROCHEFORT</t>
  </si>
  <si>
    <t>ROYAN</t>
  </si>
  <si>
    <t>SAINT AUGUSTIN</t>
  </si>
  <si>
    <t>SAINT CLEMENT DES BALEINES</t>
  </si>
  <si>
    <t>SAINT DENIS D’OLERON</t>
  </si>
  <si>
    <t>SAINT GEORGES DE DIDONNE</t>
  </si>
  <si>
    <t>SAINT GEORGES D’OLERON</t>
  </si>
  <si>
    <t>SAINT JEAN D’ANGELY</t>
  </si>
  <si>
    <t>SAINT JEAN DE LIVERSAY</t>
  </si>
  <si>
    <t>SAINT JUST LUZAC</t>
  </si>
  <si>
    <t>SAINT MARTIN DE RE</t>
  </si>
  <si>
    <t>SAINT MEDARD D’AUNIS</t>
  </si>
  <si>
    <t>SAINT PALAIS SUR MER</t>
  </si>
  <si>
    <t>SAINT PIERRE D’OLERON</t>
  </si>
  <si>
    <t>SAINT ROGATIEN</t>
  </si>
  <si>
    <t>SAINT SAVINIEN</t>
  </si>
  <si>
    <t>SAINT SULPICE DE ROYAN</t>
  </si>
  <si>
    <t>SAINT TROJAN LES BAINS</t>
  </si>
  <si>
    <t>SAINT XANDRE</t>
  </si>
  <si>
    <t>SAINTE MARIE DE RE</t>
  </si>
  <si>
    <t>SAINTE SOULLE</t>
  </si>
  <si>
    <t>SAINTES</t>
  </si>
  <si>
    <t>SAUJON VAL DE SEUDRE</t>
  </si>
  <si>
    <t>SEMUSSAC</t>
  </si>
  <si>
    <t>SURGERES</t>
  </si>
  <si>
    <t>THAIRE</t>
  </si>
  <si>
    <t>TONNAY CHARENTE</t>
  </si>
  <si>
    <t>VAUX SUR MER</t>
  </si>
  <si>
    <t>VILLEDOUX</t>
  </si>
  <si>
    <t>YVES</t>
  </si>
  <si>
    <t>TOTAL CHARENTE-MARITIME</t>
  </si>
  <si>
    <t>les Aix d’Angillon</t>
  </si>
  <si>
    <t>Allogny</t>
  </si>
  <si>
    <t>Aubigny sur Nere</t>
  </si>
  <si>
    <t>Augy sur Aubois</t>
  </si>
  <si>
    <t>Avord</t>
  </si>
  <si>
    <t>Baugy</t>
  </si>
  <si>
    <t xml:space="preserve"> Belleville</t>
  </si>
  <si>
    <t>Bengy</t>
  </si>
  <si>
    <t>BOURGES</t>
  </si>
  <si>
    <t>La Chapelle saint Ursin</t>
  </si>
  <si>
    <t>Chateaumeillant</t>
  </si>
  <si>
    <t>Dun sur Auron</t>
  </si>
  <si>
    <t>Ennordres</t>
  </si>
  <si>
    <t>Farges en Septaine</t>
  </si>
  <si>
    <t>Genouilly</t>
  </si>
  <si>
    <t>La Guerche sur l’Aubois</t>
  </si>
  <si>
    <t>Jouet sur l’Aubois</t>
  </si>
  <si>
    <t>Marmagne</t>
  </si>
  <si>
    <t>Mehun sur Yèvre</t>
  </si>
  <si>
    <t>Menetou Salon</t>
  </si>
  <si>
    <t>Mery Es Bois</t>
  </si>
  <si>
    <t>Nérondes</t>
  </si>
  <si>
    <t>Saint Amand Montrond</t>
  </si>
  <si>
    <t>Saint Doulchard</t>
  </si>
  <si>
    <t>Saint Eloy de Gy</t>
  </si>
  <si>
    <t>Saint Florent sur Cher</t>
  </si>
  <si>
    <t>Saint Germain du Puy</t>
  </si>
  <si>
    <t>Saint Satur</t>
  </si>
  <si>
    <t>Sancerre</t>
  </si>
  <si>
    <t>Sancoins</t>
  </si>
  <si>
    <t>Vierzon</t>
  </si>
  <si>
    <t>Villabon</t>
  </si>
  <si>
    <t>TOTAL CHER</t>
  </si>
  <si>
    <t>Allassac</t>
  </si>
  <si>
    <t>Brive-la-Gaillarde</t>
  </si>
  <si>
    <t>Malemort</t>
  </si>
  <si>
    <t>TULLE</t>
  </si>
  <si>
    <t>Argentat sur Dordogne</t>
  </si>
  <si>
    <t>Ussel</t>
  </si>
  <si>
    <t>TOTAL CORRÈZE</t>
  </si>
  <si>
    <t>Corse-du-Sud</t>
  </si>
  <si>
    <t>AJACCIO</t>
  </si>
  <si>
    <t>BONIFACIO</t>
  </si>
  <si>
    <t>CAPA (EPIC)</t>
  </si>
  <si>
    <t>PORTO-VECCHIO</t>
  </si>
  <si>
    <t>PROPRIANO</t>
  </si>
  <si>
    <t>TOTAL CORSE-DU-SUD</t>
  </si>
  <si>
    <t>BASTIA</t>
  </si>
  <si>
    <t>Calvi</t>
  </si>
  <si>
    <t>Corte</t>
  </si>
  <si>
    <t>L’Ile-Rousse</t>
  </si>
  <si>
    <t>Ventiseri</t>
  </si>
  <si>
    <t>TOTAL HAUTE-CORSE</t>
  </si>
  <si>
    <t>Côte d’Or</t>
  </si>
  <si>
    <t>Auxonne</t>
  </si>
  <si>
    <t>Beaune</t>
  </si>
  <si>
    <t>Brazey-en-Plaine</t>
  </si>
  <si>
    <t>Châtillon-sur-Seine</t>
  </si>
  <si>
    <t>Chenôve</t>
  </si>
  <si>
    <t>Chevigny-Saint-Sauveur</t>
  </si>
  <si>
    <t>DIJON</t>
  </si>
  <si>
    <t>Échenon</t>
  </si>
  <si>
    <t>Fontaine-les-Dijon</t>
  </si>
  <si>
    <t>Genlis</t>
  </si>
  <si>
    <t>Gevrey-Chambertin</t>
  </si>
  <si>
    <t>Is-sur-Tille</t>
  </si>
  <si>
    <t>Longvic</t>
  </si>
  <si>
    <t>Marsannay-la-Côte</t>
  </si>
  <si>
    <t>Meursault</t>
  </si>
  <si>
    <t>Montbard</t>
  </si>
  <si>
    <t>Nolay</t>
  </si>
  <si>
    <t>Nuits-Saint-Georges</t>
  </si>
  <si>
    <t>Perrigny-les-Dijon</t>
  </si>
  <si>
    <t>Plombières-les-Dijon</t>
  </si>
  <si>
    <t>Quetigny</t>
  </si>
  <si>
    <t>Saint-Apollinaire</t>
  </si>
  <si>
    <t>Saint-Jean-de-Losne</t>
  </si>
  <si>
    <t>Saint-Usage</t>
  </si>
  <si>
    <t>Semur-en-Auxois</t>
  </si>
  <si>
    <t>Seurre</t>
  </si>
  <si>
    <t>Talant</t>
  </si>
  <si>
    <t>TOTAL CÔTE D’OR</t>
  </si>
  <si>
    <t>Côte d’Armor</t>
  </si>
  <si>
    <t>BEGARD</t>
  </si>
  <si>
    <t>BINIC - ETABLES SUR MER</t>
  </si>
  <si>
    <t>BREHAT</t>
  </si>
  <si>
    <t>DINAN</t>
  </si>
  <si>
    <t>ERQUY</t>
  </si>
  <si>
    <t>FREHEL</t>
  </si>
  <si>
    <t>GUERLEDAN</t>
  </si>
  <si>
    <t>GUINGAMP</t>
  </si>
  <si>
    <t>GUINGAMP  PAIMPOL AGGLOMERATION (GPA)</t>
  </si>
  <si>
    <t>HILLION</t>
  </si>
  <si>
    <t>LAMBALLE-ARMOR</t>
  </si>
  <si>
    <t>LANCIEUX</t>
  </si>
  <si>
    <t>LANGUEUX</t>
  </si>
  <si>
    <t>LANNION</t>
  </si>
  <si>
    <t>LE MENE</t>
  </si>
  <si>
    <t>LOUDEAC</t>
  </si>
  <si>
    <t>MERDRIGNAC</t>
  </si>
  <si>
    <t>PAIMPOL</t>
  </si>
  <si>
    <t>PERROS-GUIREC</t>
  </si>
  <si>
    <t>PLAINTEL</t>
  </si>
  <si>
    <t>PLEDRAN</t>
  </si>
  <si>
    <t>PLENEUF VAL ANDRE</t>
  </si>
  <si>
    <t>PLERIN</t>
  </si>
  <si>
    <t>PLESTIN LES GREVES</t>
  </si>
  <si>
    <t>PLEUMEUR-BODOU</t>
  </si>
  <si>
    <t>PLOEUC L’HERMITAGE</t>
  </si>
  <si>
    <t>PLOUBAZLANEC</t>
  </si>
  <si>
    <t>PLOUEZEC</t>
  </si>
  <si>
    <t>PLOUFRAGAN</t>
  </si>
  <si>
    <t>PLOUHA</t>
  </si>
  <si>
    <t>PORDIC</t>
  </si>
  <si>
    <t>QUINTIN</t>
  </si>
  <si>
    <t>SAINT BRIEUC</t>
  </si>
  <si>
    <t>SAINT CAST LE GUILDO</t>
  </si>
  <si>
    <t>SAINT JACUT DE LA MER</t>
  </si>
  <si>
    <t>SAINT QUAY PORTRIEUX</t>
  </si>
  <si>
    <t>TREBEURDEN</t>
  </si>
  <si>
    <t>TREGASTEL</t>
  </si>
  <si>
    <t>TREGUEUX</t>
  </si>
  <si>
    <t>TREGUIER</t>
  </si>
  <si>
    <t>YFFINIAC</t>
  </si>
  <si>
    <t>PLOUGRESCANT</t>
  </si>
  <si>
    <t>PENVENAN</t>
  </si>
  <si>
    <t>TOTAL CÔTE D’ARMOR</t>
  </si>
  <si>
    <t>AUBUSSON</t>
  </si>
  <si>
    <t>GUERET</t>
  </si>
  <si>
    <t>TOTAL CREUSE</t>
  </si>
  <si>
    <t>BERGERAC</t>
  </si>
  <si>
    <t>BEYNAC ET CAZENAC</t>
  </si>
  <si>
    <t>BOULAZAC ISLE MANOIRE</t>
  </si>
  <si>
    <t>BRANTOME EN PERIGORD</t>
  </si>
  <si>
    <t>CASTELNAUD LA CHAPELLE</t>
  </si>
  <si>
    <t>CHÂTEAU L’EVEQUE</t>
  </si>
  <si>
    <t>CHERVEIX-CUBAS</t>
  </si>
  <si>
    <t>COULOUNIEIX-CHAMIERS</t>
  </si>
  <si>
    <t>DOMME</t>
  </si>
  <si>
    <t>EXCIDEUIL</t>
  </si>
  <si>
    <t>LA ROQUE GAGEAC</t>
  </si>
  <si>
    <t>LALINDE</t>
  </si>
  <si>
    <t>LAMONZIE SAINT MARTIN</t>
  </si>
  <si>
    <t>LE BUGUE</t>
  </si>
  <si>
    <t>LE BUISSON DE CADOUIN</t>
  </si>
  <si>
    <t>LE LARDIN SAINT LAZARE</t>
  </si>
  <si>
    <t>LES EYZIES DE TAYAC SIREUIL</t>
  </si>
  <si>
    <t>MONPAZIER</t>
  </si>
  <si>
    <t>MONTIGNAC-LASCAUX</t>
  </si>
  <si>
    <t>MONTPON-MENESTEROL</t>
  </si>
  <si>
    <t>MUSSIDAN</t>
  </si>
  <si>
    <t>NONTRON</t>
  </si>
  <si>
    <t>PAYS DE BELVES</t>
  </si>
  <si>
    <t>PERIGUEUX</t>
  </si>
  <si>
    <t>PORT-SAINTE-FOY-ET-PONCHAPT</t>
  </si>
  <si>
    <t>PRIGONRIEUX</t>
  </si>
  <si>
    <t>RIBERAC</t>
  </si>
  <si>
    <t>SAINT ASTIER</t>
  </si>
  <si>
    <t>SAINT-VINCENT-DE-CONNEZAC</t>
  </si>
  <si>
    <t>SARLAT-LA-CANEDA</t>
  </si>
  <si>
    <t>TERRASSON-LAVILLEDIEU</t>
  </si>
  <si>
    <t>THIVIERS</t>
  </si>
  <si>
    <t>TOTAL DORDOGNE</t>
  </si>
  <si>
    <t>AUDINCOURT</t>
  </si>
  <si>
    <t>BAUME LES DAMES</t>
  </si>
  <si>
    <t>VILLERS LE LAC</t>
  </si>
  <si>
    <t>BESANCON</t>
  </si>
  <si>
    <t>BETHONCOURT</t>
  </si>
  <si>
    <t>CHARQUEMONT</t>
  </si>
  <si>
    <t>VIEUX CHARMONT</t>
  </si>
  <si>
    <t>GRAND CHARMONT</t>
  </si>
  <si>
    <t>HERIMONCOURT</t>
  </si>
  <si>
    <t>LES FINS</t>
  </si>
  <si>
    <t>LES HOPITAUX NEUFS</t>
  </si>
  <si>
    <t>MAICHE</t>
  </si>
  <si>
    <t>MANDEURE</t>
  </si>
  <si>
    <t>MONTBELIARD</t>
  </si>
  <si>
    <t>MORTEAU</t>
  </si>
  <si>
    <t>NOMMAY</t>
  </si>
  <si>
    <t>ORNANS</t>
  </si>
  <si>
    <t>PAYS DE CLERVAL</t>
  </si>
  <si>
    <t>PAYS DE MAICHE</t>
  </si>
  <si>
    <t>PAYS DE MONTBELIARD AGGLO</t>
  </si>
  <si>
    <t>PONT DE ROIDE VERMONDANS</t>
  </si>
  <si>
    <t>PONTARLIER</t>
  </si>
  <si>
    <t>SAINT VIT</t>
  </si>
  <si>
    <t>SELONCOURT</t>
  </si>
  <si>
    <t>SOCHAUX</t>
  </si>
  <si>
    <t>SOMBACOURT</t>
  </si>
  <si>
    <t>THISE</t>
  </si>
  <si>
    <t>VALDAHON</t>
  </si>
  <si>
    <t>VALENTIGNEY</t>
  </si>
  <si>
    <t>TOTAL DOUBS</t>
  </si>
  <si>
    <t>Alixan</t>
  </si>
  <si>
    <t>ANNEYRON</t>
  </si>
  <si>
    <t>Aouste-sur-Sye</t>
  </si>
  <si>
    <t>Beaumont les valence</t>
  </si>
  <si>
    <t>Bégude de Mazenc</t>
  </si>
  <si>
    <t>BOURG DE PEAGE</t>
  </si>
  <si>
    <t>Bourg-lès-Valence</t>
  </si>
  <si>
    <t>BUIS LES BARONNIES</t>
  </si>
  <si>
    <t>CHABEUIL</t>
  </si>
  <si>
    <t>Chateauneuf-du-Rhône</t>
  </si>
  <si>
    <t>CHATEAUNEUF SUR ISERE</t>
  </si>
  <si>
    <t>CHATUZANGE LE GOUBET</t>
  </si>
  <si>
    <t>CREST</t>
  </si>
  <si>
    <t>DIE</t>
  </si>
  <si>
    <t>DIEULEFIT</t>
  </si>
  <si>
    <t>Donzere</t>
  </si>
  <si>
    <t>ETOILE SUR RHONE</t>
  </si>
  <si>
    <t>GRIGNAN</t>
  </si>
  <si>
    <t>La Garde Adhémar</t>
  </si>
  <si>
    <t>LA ROCHE DE GLUN</t>
  </si>
  <si>
    <t>LIVRON SUR DRÔME</t>
  </si>
  <si>
    <t>LORIOL SUR DROME</t>
  </si>
  <si>
    <t>Malataverne</t>
  </si>
  <si>
    <t>MALISSARD</t>
  </si>
  <si>
    <t>MONTBOUCHER SUR JABRON</t>
  </si>
  <si>
    <t>MONTELIMAR</t>
  </si>
  <si>
    <t>MONTVENDE</t>
  </si>
  <si>
    <t>MOURS SAINT EUSEBE</t>
  </si>
  <si>
    <t>NYONS</t>
  </si>
  <si>
    <t>PEYRINS</t>
  </si>
  <si>
    <t>PIERRELATTE</t>
  </si>
  <si>
    <t>PONT D’ISERE</t>
  </si>
  <si>
    <t>PORTES-LES-VALENCE</t>
  </si>
  <si>
    <t>Romans-sur-Isère</t>
  </si>
  <si>
    <t>SAILLANS</t>
  </si>
  <si>
    <t>Saint-donat sur l'herbasse</t>
  </si>
  <si>
    <t>SAINT JEAN EN ROYANS</t>
  </si>
  <si>
    <t>SAINT MARCEL LES VALENCE</t>
  </si>
  <si>
    <t>SAINT NAZAIRE EN ROYANS</t>
  </si>
  <si>
    <t>SAINT PAUL TROIS CHATEAUX</t>
  </si>
  <si>
    <t>Saint rambert d'albon</t>
  </si>
  <si>
    <t>SAINT-VALLIER</t>
  </si>
  <si>
    <t>Saulce-sur-Rhône</t>
  </si>
  <si>
    <t>SAUZET</t>
  </si>
  <si>
    <t>SAVASSE</t>
  </si>
  <si>
    <t>TAIN L’HERMITAGE</t>
  </si>
  <si>
    <t>TAULIGNAN</t>
  </si>
  <si>
    <t>VALENCE</t>
  </si>
  <si>
    <t>TOTAL DRÔME</t>
  </si>
  <si>
    <t>Andelys (les)</t>
  </si>
  <si>
    <t>Bernay</t>
  </si>
  <si>
    <t>Beuzeville</t>
  </si>
  <si>
    <t>Bonnveille sur Iton (la)</t>
  </si>
  <si>
    <t>Bourg-Achard</t>
  </si>
  <si>
    <t>Breteuil</t>
  </si>
  <si>
    <t>Brionne</t>
  </si>
  <si>
    <t>Conches en Ouche</t>
  </si>
  <si>
    <t>Couture Boussey (la)</t>
  </si>
  <si>
    <t>EVREUX</t>
  </si>
  <si>
    <t>Ezy sur Eure</t>
  </si>
  <si>
    <t>Gaillon</t>
  </si>
  <si>
    <t>Gasny</t>
  </si>
  <si>
    <t>Gisors</t>
  </si>
  <si>
    <t>Louviers</t>
  </si>
  <si>
    <t>Mesnils sur Iton</t>
  </si>
  <si>
    <t>Neubourg (le)</t>
  </si>
  <si>
    <t>Pacy sur Eure</t>
  </si>
  <si>
    <t>Pîtres</t>
  </si>
  <si>
    <t>Pont-Audemer</t>
  </si>
  <si>
    <t>Pont de l’Arche/Criquebeuf sur Seine</t>
  </si>
  <si>
    <t>Rugles</t>
  </si>
  <si>
    <t>Saint André de l’Eure</t>
  </si>
  <si>
    <t>Saint-Marcel</t>
  </si>
  <si>
    <t>Saint Sébastien de Morsent</t>
  </si>
  <si>
    <t>Val d’Hazey (le)</t>
  </si>
  <si>
    <t>Val de Reuil</t>
  </si>
  <si>
    <t>Vaudreuil (le)</t>
  </si>
  <si>
    <t>Verneuil d’Avre et d’Iton</t>
  </si>
  <si>
    <t>Vernon</t>
  </si>
  <si>
    <t>TOTAL EURE</t>
  </si>
  <si>
    <t>Courville-sur-Eure</t>
  </si>
  <si>
    <t>Luisant</t>
  </si>
  <si>
    <t>Nogent-le-Roi</t>
  </si>
  <si>
    <t>Vernouillet</t>
  </si>
  <si>
    <t>La Loupe</t>
  </si>
  <si>
    <t>Favières</t>
  </si>
  <si>
    <t>Auneau-Bleury-Saint Symphorien</t>
  </si>
  <si>
    <t>Gallardon</t>
  </si>
  <si>
    <t>Lèves</t>
  </si>
  <si>
    <t>Les Villages Vovéens</t>
  </si>
  <si>
    <t>Boisville La Saint Père</t>
  </si>
  <si>
    <t>Mainvilliers</t>
  </si>
  <si>
    <t>Cloyes les Trois Rivières</t>
  </si>
  <si>
    <t>Brou</t>
  </si>
  <si>
    <t>Lucé</t>
  </si>
  <si>
    <t>Nogent-le-Rotrou</t>
  </si>
  <si>
    <t>Pierres</t>
  </si>
  <si>
    <t>Maintenon</t>
  </si>
  <si>
    <t>Saint Denis Lanneray</t>
  </si>
  <si>
    <t>Hanches</t>
  </si>
  <si>
    <t>Toury</t>
  </si>
  <si>
    <t>Dreux</t>
  </si>
  <si>
    <t>CHARTRES</t>
  </si>
  <si>
    <t>Chateaudun</t>
  </si>
  <si>
    <t>Champhol</t>
  </si>
  <si>
    <t>Cormainville</t>
  </si>
  <si>
    <t>Gommerville</t>
  </si>
  <si>
    <t>JOUY</t>
  </si>
  <si>
    <t>Mézières en Drouais</t>
  </si>
  <si>
    <t>Oinville sous Auneau</t>
  </si>
  <si>
    <t>Saint-Prest</t>
  </si>
  <si>
    <t>TOTAL EURE-ET-LOIR</t>
  </si>
  <si>
    <t>Audierne</t>
  </si>
  <si>
    <t>Benodet</t>
  </si>
  <si>
    <t>Brest</t>
  </si>
  <si>
    <t>Briec</t>
  </si>
  <si>
    <t>Camaret sur mer</t>
  </si>
  <si>
    <t>Carantec</t>
  </si>
  <si>
    <t>Carhaix-Plouguer</t>
  </si>
  <si>
    <t>Chateaulin</t>
  </si>
  <si>
    <t>Chateauneuf-Du-Faou</t>
  </si>
  <si>
    <t>Cleder</t>
  </si>
  <si>
    <t>Clohars-Carnoet</t>
  </si>
  <si>
    <t>Combrit</t>
  </si>
  <si>
    <t>Concarneau</t>
  </si>
  <si>
    <t>Conquet (le)</t>
  </si>
  <si>
    <t>Crozon</t>
  </si>
  <si>
    <t>Douarnenez</t>
  </si>
  <si>
    <t>Foret-Fouesnant (la)</t>
  </si>
  <si>
    <t>Fouesnant</t>
  </si>
  <si>
    <t>Gouesnou</t>
  </si>
  <si>
    <t>Guilvinec</t>
  </si>
  <si>
    <t>Guipavas</t>
  </si>
  <si>
    <t>Landéda</t>
  </si>
  <si>
    <t>Landerneau</t>
  </si>
  <si>
    <t>Landivisiau</t>
  </si>
  <si>
    <t>Lannilis</t>
  </si>
  <si>
    <t>Lesneven</t>
  </si>
  <si>
    <t>Locmaria-Plouzane</t>
  </si>
  <si>
    <t>Loctudy</t>
  </si>
  <si>
    <t>Moelan-Sur-Mer</t>
  </si>
  <si>
    <t>Morlaix</t>
  </si>
  <si>
    <t>Nevez</t>
  </si>
  <si>
    <t>Ouessant</t>
  </si>
  <si>
    <t>Penmarc’h</t>
  </si>
  <si>
    <t>Plabennec</t>
  </si>
  <si>
    <t>Pleyben</t>
  </si>
  <si>
    <t>Plobannalec-Lesconil</t>
  </si>
  <si>
    <t>Ploudalmezeau</t>
  </si>
  <si>
    <t>Plouescat</t>
  </si>
  <si>
    <t>Plougasnou</t>
  </si>
  <si>
    <t>Plougastel-Daoulas</t>
  </si>
  <si>
    <t>Plougonvelin</t>
  </si>
  <si>
    <t>Plouguerneau</t>
  </si>
  <si>
    <t>Plouhinec</t>
  </si>
  <si>
    <t>Plouzane</t>
  </si>
  <si>
    <t>Pont-Aven</t>
  </si>
  <si>
    <t>Pont-L'abbe</t>
  </si>
  <si>
    <t>QUIMPER</t>
  </si>
  <si>
    <t>Quimperle</t>
  </si>
  <si>
    <t>Relecq-Kerhuon (le)</t>
  </si>
  <si>
    <t>Riec-Sur-Belon</t>
  </si>
  <si>
    <t>Roscoff</t>
  </si>
  <si>
    <t>Rosporden</t>
  </si>
  <si>
    <t>Saint-Pol-De-Leon</t>
  </si>
  <si>
    <t>Saint-Renan</t>
  </si>
  <si>
    <t>Scaer</t>
  </si>
  <si>
    <t>Taule</t>
  </si>
  <si>
    <t>Treffiagat</t>
  </si>
  <si>
    <t>Tregunc</t>
  </si>
  <si>
    <t>TOTAL FINISTÈRE</t>
  </si>
  <si>
    <t>AIGUES MORTES</t>
  </si>
  <si>
    <t>AIGUES VIVES</t>
  </si>
  <si>
    <t>AIGUEZE</t>
  </si>
  <si>
    <t>AIMARGUES</t>
  </si>
  <si>
    <t>ALES</t>
  </si>
  <si>
    <t>ANDUZE</t>
  </si>
  <si>
    <t>ARAMON</t>
  </si>
  <si>
    <t>AUBAIS</t>
  </si>
  <si>
    <t>AUBORD</t>
  </si>
  <si>
    <t>BAGARD</t>
  </si>
  <si>
    <t>BAGNOLS SUR CEZE</t>
  </si>
  <si>
    <t>BARJAC</t>
  </si>
  <si>
    <t>BEAUCAIRE</t>
  </si>
  <si>
    <t>BEAUVOISIN</t>
  </si>
  <si>
    <t>BELLEGARDE</t>
  </si>
  <si>
    <t>BERNIS</t>
  </si>
  <si>
    <t>BESSEGES</t>
  </si>
  <si>
    <t>BEZOUCE</t>
  </si>
  <si>
    <t>BOISSET ET GAUJAC</t>
  </si>
  <si>
    <t>BOUILLARGUES</t>
  </si>
  <si>
    <t>CAISSARGUES</t>
  </si>
  <si>
    <t>CALVISSON</t>
  </si>
  <si>
    <t>CARSAN</t>
  </si>
  <si>
    <t>CASTILLON DU GARD</t>
  </si>
  <si>
    <t>CAVEIRAC</t>
  </si>
  <si>
    <t>CLARENSAC</t>
  </si>
  <si>
    <t>CHAMBORIGAUD</t>
  </si>
  <si>
    <t>CODOGNAN</t>
  </si>
  <si>
    <t>CODOLET</t>
  </si>
  <si>
    <t>COM  COMMUNES DU PONT DU GARD EPCI</t>
  </si>
  <si>
    <t>COM COMMUNES PAYS D'UZES EPCI</t>
  </si>
  <si>
    <t>COM COMMUNES PETITE CAMARGUE EPCI</t>
  </si>
  <si>
    <t>COM COMMUNES RHONY VISTRE VIDOURLE EPCI</t>
  </si>
  <si>
    <t>COMPS</t>
  </si>
  <si>
    <t>CRUVIERS LASCOURS</t>
  </si>
  <si>
    <t>DOMAZAN</t>
  </si>
  <si>
    <t>FONS OUTRE GARDON</t>
  </si>
  <si>
    <t>FOURQUES</t>
  </si>
  <si>
    <t>GAGNIERES</t>
  </si>
  <si>
    <t>GAJAN</t>
  </si>
  <si>
    <t>GALLARGUES LE MONTUEUX</t>
  </si>
  <si>
    <t>GARONS</t>
  </si>
  <si>
    <t>GENERAC</t>
  </si>
  <si>
    <t>GOUDARGUES</t>
  </si>
  <si>
    <t>JONQUIERES SAINT VINCENT</t>
  </si>
  <si>
    <t>LA CALMETTE</t>
  </si>
  <si>
    <t>LA ROQUE SUR CEZE</t>
  </si>
  <si>
    <t>LANGLADE</t>
  </si>
  <si>
    <t>LAUDUN LARDOISE</t>
  </si>
  <si>
    <t>LE CAILAR</t>
  </si>
  <si>
    <t>LE GRAU DU ROI</t>
  </si>
  <si>
    <t>LE VIGAN</t>
  </si>
  <si>
    <t>LES ANGLES</t>
  </si>
  <si>
    <t>LIRAC</t>
  </si>
  <si>
    <t>MANDUEL</t>
  </si>
  <si>
    <t>MARGUERITTES</t>
  </si>
  <si>
    <t>MASSILLARGUES ATTUECH</t>
  </si>
  <si>
    <t>MEYNES</t>
  </si>
  <si>
    <t>MILHAUD</t>
  </si>
  <si>
    <t>MONTAREN ET SAINT MEDIERS</t>
  </si>
  <si>
    <t>MOLIERES SUR CEZE / ROBIAC ROCHESSADOULE / MEYRANNES</t>
  </si>
  <si>
    <t>MONS</t>
  </si>
  <si>
    <t>MONTFRIN</t>
  </si>
  <si>
    <t>MOUSSAC</t>
  </si>
  <si>
    <t>NIMES</t>
  </si>
  <si>
    <t>PARIGNARGUES</t>
  </si>
  <si>
    <t>PONT SAINT ESPRIT</t>
  </si>
  <si>
    <t>POULX</t>
  </si>
  <si>
    <t>PUJAUT</t>
  </si>
  <si>
    <t>QUISSAC</t>
  </si>
  <si>
    <t>REDESSAN</t>
  </si>
  <si>
    <t>REMOULINS</t>
  </si>
  <si>
    <t>ROCHEFORT DU GARD</t>
  </si>
  <si>
    <t>RODILHAN</t>
  </si>
  <si>
    <t>ROQUE SUR CEZE (LA)</t>
  </si>
  <si>
    <t>ROQUEMAURE</t>
  </si>
  <si>
    <t>SAINT ALEXANDRE</t>
  </si>
  <si>
    <t>SALINDRES</t>
  </si>
  <si>
    <t>SAINT AMBROIX</t>
  </si>
  <si>
    <t>SAINT CHRISTOL LES ALES</t>
  </si>
  <si>
    <t>SAINT DIONISY</t>
  </si>
  <si>
    <t>SAINT GENIES DE COMOLAS</t>
  </si>
  <si>
    <t>SAINT GENIES DE MALGOIRES</t>
  </si>
  <si>
    <t>SAINT GERVASY</t>
  </si>
  <si>
    <t>SAINT GILLES</t>
  </si>
  <si>
    <t>SAINT HILAIRE DE BRETHMAS</t>
  </si>
  <si>
    <t>SAINT HILAIRE D’OZILHAN</t>
  </si>
  <si>
    <t>SAINT HIPPOLYTE DU FORT</t>
  </si>
  <si>
    <t>SAINT JEAN DU GARD</t>
  </si>
  <si>
    <t>SAINT JULIEN DE PEYROLAS</t>
  </si>
  <si>
    <t>SAINT JULIEN LES ROSIERS</t>
  </si>
  <si>
    <t>SAINT LAURENT D'AIGOUZE</t>
  </si>
  <si>
    <t>SAINT LAURENT DE CARNOLS</t>
  </si>
  <si>
    <t>SAINT LAURENT DES ARBRES</t>
  </si>
  <si>
    <t>SAINT MAMERT DU GARD</t>
  </si>
  <si>
    <t>SAINT MARTIN DE VALGALGUES</t>
  </si>
  <si>
    <t>SAINT PAULET DE CAISSON</t>
  </si>
  <si>
    <t>SAINT NAZAIRE</t>
  </si>
  <si>
    <t>SAINT PRIVAT DES VIEUX</t>
  </si>
  <si>
    <t>SAINT QUENTIN LA POTERIE</t>
  </si>
  <si>
    <t>SAINT CHAPTES</t>
  </si>
  <si>
    <t>SAINTE ANASTASIE</t>
  </si>
  <si>
    <t>SAUVE</t>
  </si>
  <si>
    <t>SAUVETERRE</t>
  </si>
  <si>
    <t>SAZE</t>
  </si>
  <si>
    <t>SERNHAC</t>
  </si>
  <si>
    <t>SOMMIERES</t>
  </si>
  <si>
    <t>SUMENE</t>
  </si>
  <si>
    <t>TAVEL</t>
  </si>
  <si>
    <t>THEZIERS</t>
  </si>
  <si>
    <t>TRESQUES</t>
  </si>
  <si>
    <t>UCHAUD</t>
  </si>
  <si>
    <t>UZES</t>
  </si>
  <si>
    <t>VALLABREGUES</t>
  </si>
  <si>
    <t>VALLERAUGUE</t>
  </si>
  <si>
    <t>VAUVERT</t>
  </si>
  <si>
    <t>VERGEZE</t>
  </si>
  <si>
    <t>VERS PONT DU GARD</t>
  </si>
  <si>
    <t>VESTRIC ET CANDIAC</t>
  </si>
  <si>
    <t>VILLENEUVE LES AVIGNON</t>
  </si>
  <si>
    <t>TOTAL GARD</t>
  </si>
  <si>
    <t>Aspet</t>
  </si>
  <si>
    <t>Aucamville</t>
  </si>
  <si>
    <t>Aussonne</t>
  </si>
  <si>
    <t>Auterive</t>
  </si>
  <si>
    <t>Auzielle</t>
  </si>
  <si>
    <t>Ayguesvives</t>
  </si>
  <si>
    <t>Bagnères de Luchon</t>
  </si>
  <si>
    <t>Balma</t>
  </si>
  <si>
    <t>Baziège</t>
  </si>
  <si>
    <t>Beauzelle</t>
  </si>
  <si>
    <t>Bessières</t>
  </si>
  <si>
    <t>Blagnac</t>
  </si>
  <si>
    <t>Boissède</t>
  </si>
  <si>
    <t>Bonrepos-sur-Aussonnelle</t>
  </si>
  <si>
    <t>Bordes de Rivière</t>
  </si>
  <si>
    <t>Bruguières</t>
  </si>
  <si>
    <t>Buzet sur Tarn</t>
  </si>
  <si>
    <t>Caraman</t>
  </si>
  <si>
    <t>Carbonne</t>
  </si>
  <si>
    <t>Castanet Tolosan</t>
  </si>
  <si>
    <t>Castelginest</t>
  </si>
  <si>
    <t>Castelnau d’Estretefonds</t>
  </si>
  <si>
    <t>Cazères</t>
  </si>
  <si>
    <t>CC Coteaux Bellevue (EPCI)</t>
  </si>
  <si>
    <t>Cintegabelle</t>
  </si>
  <si>
    <t>Colomiers</t>
  </si>
  <si>
    <t>Cornebarrieu</t>
  </si>
  <si>
    <t>Cugnaux</t>
  </si>
  <si>
    <t>Drémil Lafage</t>
  </si>
  <si>
    <t>Eaunes</t>
  </si>
  <si>
    <t>Escalquens</t>
  </si>
  <si>
    <t>Fenouillet</t>
  </si>
  <si>
    <t>Flourens</t>
  </si>
  <si>
    <t>Fonbeauzard</t>
  </si>
  <si>
    <t>Fonsorbes</t>
  </si>
  <si>
    <t>Fontenilles</t>
  </si>
  <si>
    <t>Fronton</t>
  </si>
  <si>
    <t>Frouzins</t>
  </si>
  <si>
    <t>Gagnac sur Garonne</t>
  </si>
  <si>
    <t>Garidech</t>
  </si>
  <si>
    <t>Gratentour</t>
  </si>
  <si>
    <t>Grenade</t>
  </si>
  <si>
    <t>L’Isle en Dodon</t>
  </si>
  <si>
    <t>L’Union</t>
  </si>
  <si>
    <t>Labarthe sur Lèze</t>
  </si>
  <si>
    <t>Labège</t>
  </si>
  <si>
    <t>Lacroix Falgarde</t>
  </si>
  <si>
    <t>Lagardelle</t>
  </si>
  <si>
    <t>Launaguet</t>
  </si>
  <si>
    <t>Léguevin</t>
  </si>
  <si>
    <t>Lespinasse</t>
  </si>
  <si>
    <t>Longages</t>
  </si>
  <si>
    <t>Marquefave</t>
  </si>
  <si>
    <t>Merville</t>
  </si>
  <si>
    <t>Mondonville</t>
  </si>
  <si>
    <t>Montastruc-la-Conseillère</t>
  </si>
  <si>
    <t>Montesquieu Volvestre</t>
  </si>
  <si>
    <t>Montgiscard</t>
  </si>
  <si>
    <t>Montrabe</t>
  </si>
  <si>
    <t>Montréjeau</t>
  </si>
  <si>
    <t>Muret</t>
  </si>
  <si>
    <t>Nailloux</t>
  </si>
  <si>
    <t>Noé</t>
  </si>
  <si>
    <t>Pins-Justaret</t>
  </si>
  <si>
    <t>Pinsaguel</t>
  </si>
  <si>
    <t>Plaisance-du-Touch</t>
  </si>
  <si>
    <t>Portet sur Garonne</t>
  </si>
  <si>
    <t>Quint Fonsegrives</t>
  </si>
  <si>
    <t>Ramonville-Saint-Agnes</t>
  </si>
  <si>
    <t>Revel</t>
  </si>
  <si>
    <t>Rieumes</t>
  </si>
  <si>
    <t>Rieux-Volvestre</t>
  </si>
  <si>
    <t>Roques</t>
  </si>
  <si>
    <t>Roquesérière</t>
  </si>
  <si>
    <t>Roquettes</t>
  </si>
  <si>
    <t>Rouffiac-Tolosan</t>
  </si>
  <si>
    <t>Saint-Alban</t>
  </si>
  <si>
    <t>Saint-Gaudens</t>
  </si>
  <si>
    <t>Saint-Jean</t>
  </si>
  <si>
    <t>Saint-Jory</t>
  </si>
  <si>
    <t>Saint-Lys</t>
  </si>
  <si>
    <t>Saint-Orens de Gameville</t>
  </si>
  <si>
    <t>Saint-Sauveur</t>
  </si>
  <si>
    <t>Salies du Salat</t>
  </si>
  <si>
    <t>Seilh</t>
  </si>
  <si>
    <t>Seysses</t>
  </si>
  <si>
    <t>Toulouse</t>
  </si>
  <si>
    <t>Tournefeuille</t>
  </si>
  <si>
    <t>Venerque</t>
  </si>
  <si>
    <t>Verfeil</t>
  </si>
  <si>
    <t>Vernet</t>
  </si>
  <si>
    <t>Vigoulet Auzil</t>
  </si>
  <si>
    <t>Villefranche-de-Lauragais</t>
  </si>
  <si>
    <t>Villemur-sur-Tarn</t>
  </si>
  <si>
    <t>Villeneuve-Tolosane</t>
  </si>
  <si>
    <t>TOTAL HAUTE-GARONNE</t>
  </si>
  <si>
    <t>AUCH</t>
  </si>
  <si>
    <t>CAZAUBON</t>
  </si>
  <si>
    <t>CONDOM</t>
  </si>
  <si>
    <t>EAUZE</t>
  </si>
  <si>
    <t>FLEURANCE</t>
  </si>
  <si>
    <t>GIMONT</t>
  </si>
  <si>
    <t>L’ISLE-JOURDAIN</t>
  </si>
  <si>
    <t>LECTOURE</t>
  </si>
  <si>
    <t>MAUVEZIN</t>
  </si>
  <si>
    <t>MIRANDE</t>
  </si>
  <si>
    <t>NOGARO</t>
  </si>
  <si>
    <t>SAINT-ANTOINE (EPCI – police intercommunale avec Cté communes des deux rives – département 82)</t>
  </si>
  <si>
    <t>SAINT-CLAR</t>
  </si>
  <si>
    <t>SEISSAN</t>
  </si>
  <si>
    <t>VIC-FEZENSAC</t>
  </si>
  <si>
    <t>TOTAL GERS</t>
  </si>
  <si>
    <t> AMBARES-ET-LAGRAVE</t>
  </si>
  <si>
    <t> AMBES</t>
  </si>
  <si>
    <t> ANDERNOS-LES-BAINS</t>
  </si>
  <si>
    <t> ARCACHON</t>
  </si>
  <si>
    <t> ARES</t>
  </si>
  <si>
    <t> ARTIGUES-PRES-BORDEAUX</t>
  </si>
  <si>
    <t> ARVEYRES</t>
  </si>
  <si>
    <t> AUDENGE</t>
  </si>
  <si>
    <t> AVENSAN</t>
  </si>
  <si>
    <t> BASSENS</t>
  </si>
  <si>
    <t> BAZAS</t>
  </si>
  <si>
    <t> BEGLES</t>
  </si>
  <si>
    <t> BIGANOS</t>
  </si>
  <si>
    <t> BLANQUEFORT</t>
  </si>
  <si>
    <t> BLAYE</t>
  </si>
  <si>
    <t> BORDEAUX</t>
  </si>
  <si>
    <t> BOULIAC</t>
  </si>
  <si>
    <t> BOURG</t>
  </si>
  <si>
    <t> BRUGES</t>
  </si>
  <si>
    <t> CADAUJAC  PM pluricommunale avec MARTILLAC</t>
  </si>
  <si>
    <t> CADILLAC-sur-GARONNE</t>
  </si>
  <si>
    <t> CANEJAN</t>
  </si>
  <si>
    <t> CARBON-BLANC</t>
  </si>
  <si>
    <t> CARCANS</t>
  </si>
  <si>
    <t> CASTELNAU-DE-MEDOC</t>
  </si>
  <si>
    <t> CASTILLON-LA-BATAILLE</t>
  </si>
  <si>
    <t> CAVIGNAC</t>
  </si>
  <si>
    <t> CENON</t>
  </si>
  <si>
    <t> CESTAS</t>
  </si>
  <si>
    <t> CÉZAC</t>
  </si>
  <si>
    <t> COUTRAS</t>
  </si>
  <si>
    <t> CRÉON</t>
  </si>
  <si>
    <r>
      <rPr>
        <sz val="10"/>
        <color rgb="FF000000"/>
        <rFont val="Times New Roman"/>
        <family val="1"/>
      </rPr>
      <t>EPCI MEDOC-ESTUAIRE (</t>
    </r>
    <r>
      <rPr>
        <sz val="8"/>
        <color rgb="FF000000"/>
        <rFont val="Calibri"/>
        <family val="2"/>
      </rPr>
      <t>ARCINS – ARSAC – CANTENAC – CUSSAC FORT MÉDOC – LABARDE – LAMARQUE – LUDON MÉDOC – MACAU – MARGAUX – LE PIAN MÉDOC – SOUSSANS)</t>
    </r>
  </si>
  <si>
    <t> EYSINES</t>
  </si>
  <si>
    <t> FLOIRAC</t>
  </si>
  <si>
    <t> GAILLAN-EN-MÉDOC</t>
  </si>
  <si>
    <t> GRADIGNAN</t>
  </si>
  <si>
    <t> GRAYAN-ET-L'HOPITAL</t>
  </si>
  <si>
    <t> GRIGNOLS</t>
  </si>
  <si>
    <t> GUITRES</t>
  </si>
  <si>
    <t> GUJAN-MESTRAS</t>
  </si>
  <si>
    <t> HOURTIN</t>
  </si>
  <si>
    <t> IZON</t>
  </si>
  <si>
    <t> LA BREDE</t>
  </si>
  <si>
    <t> LA LANDE-DE-FRONSAC</t>
  </si>
  <si>
    <t> LA RÉOLE</t>
  </si>
  <si>
    <t> LA TESTE-DE-BUCH</t>
  </si>
  <si>
    <t> LACANAU</t>
  </si>
  <si>
    <t> LANGOIRAN</t>
  </si>
  <si>
    <t> LANGON</t>
  </si>
  <si>
    <t> LANTON</t>
  </si>
  <si>
    <t> LATRESNE</t>
  </si>
  <si>
    <t> LE BARP</t>
  </si>
  <si>
    <t> LE BOUSCAT</t>
  </si>
  <si>
    <t> LE HAILLAN</t>
  </si>
  <si>
    <t> LE PORGE</t>
  </si>
  <si>
    <t> LE TAILLAN-MEDOC</t>
  </si>
  <si>
    <t> LE TEICH</t>
  </si>
  <si>
    <t> LE VERDON-SUR-MER</t>
  </si>
  <si>
    <t> LEGE-CAP-FERRET</t>
  </si>
  <si>
    <t> LÉOGNAN</t>
  </si>
  <si>
    <t> LESPARRE-MEDOC</t>
  </si>
  <si>
    <t> LIBOURNE</t>
  </si>
  <si>
    <t> LISTRAC-MEDOC</t>
  </si>
  <si>
    <t> LORMONT</t>
  </si>
  <si>
    <t> MARCHEPRIME</t>
  </si>
  <si>
    <t> MARTIGNAS-SUR-JALLE</t>
  </si>
  <si>
    <t> MÉRIGNAC</t>
  </si>
  <si>
    <t> MIOS</t>
  </si>
  <si>
    <t> MONTUSSAN</t>
  </si>
  <si>
    <t> MOULIS-EN-MÉDOC</t>
  </si>
  <si>
    <t> NAUJAC-SUR-MER</t>
  </si>
  <si>
    <t> PAREMPUYRE</t>
  </si>
  <si>
    <t> PAUILLAC  PM pluricommunale avec Cissac-Médoc/St Estèphe/St Julien-Beychevelle)</t>
  </si>
  <si>
    <t> PESSAC</t>
  </si>
  <si>
    <t> PINEUILH</t>
  </si>
  <si>
    <t> PORTETS</t>
  </si>
  <si>
    <t> SADIRAC</t>
  </si>
  <si>
    <t> SAINT-ANDRE-DE-CUBZAC</t>
  </si>
  <si>
    <t> SAINT-AUBIN-DE-MEDOC</t>
  </si>
  <si>
    <t> SAINT-CAPRAIS-DE-BORDEAUX</t>
  </si>
  <si>
    <t> SAINT-CHRISTOLY-DE-BLAYE</t>
  </si>
  <si>
    <t> SAINT-CIERS-SUR-GIRONDE</t>
  </si>
  <si>
    <t> SAINT-DENIS-DE-PILE</t>
  </si>
  <si>
    <t> SAINT-EMILION (1 PM décédé le 20/11/2021)</t>
  </si>
  <si>
    <t> SAINT-GERMAIN-DU-PUCH</t>
  </si>
  <si>
    <t> SAINT-JEAN-D'ILLAC</t>
  </si>
  <si>
    <t> SAINT-LAURENT-MEDOC</t>
  </si>
  <si>
    <t> SAINT-LOUBES</t>
  </si>
  <si>
    <t> SAINT-LOUIS-DE-MONTFERRAND</t>
  </si>
  <si>
    <t> SAINT-MEDARD-DE-GUIZIERES</t>
  </si>
  <si>
    <t> SAINT-MEDARD-EN-JALLES</t>
  </si>
  <si>
    <t> SAINT-QUENTIN-DE-BARON</t>
  </si>
  <si>
    <t> SAINT-SAVIN</t>
  </si>
  <si>
    <t xml:space="preserve"> SAINT-SEURIN-de-CADOURNE</t>
  </si>
  <si>
    <t xml:space="preserve"> SAINT-SEURIN-sur-L’ISLE</t>
  </si>
  <si>
    <t> SAINT-SULPICE-ET-CAMEYRAC</t>
  </si>
  <si>
    <t> SAINT-SYMPHORIEN</t>
  </si>
  <si>
    <t> SAINT-VIVIEN-DE-MEDOC</t>
  </si>
  <si>
    <t> SAINTE-EULALIE</t>
  </si>
  <si>
    <t> SAINTE-FOY-LA-GRANDE</t>
  </si>
  <si>
    <t> SAINTE-HELENE</t>
  </si>
  <si>
    <t> SALAUNES</t>
  </si>
  <si>
    <t> SALLES</t>
  </si>
  <si>
    <t> SOULAC-SUR-MER</t>
  </si>
  <si>
    <t> TALAIS</t>
  </si>
  <si>
    <t> TALENCE</t>
  </si>
  <si>
    <t> TOULENNE</t>
  </si>
  <si>
    <t xml:space="preserve"> VAL de LIVENNE</t>
  </si>
  <si>
    <t> VAYRES</t>
  </si>
  <si>
    <t> VENDAYS-MONTALIVET</t>
  </si>
  <si>
    <t> VENSAC</t>
  </si>
  <si>
    <t> VILLENAVE-D'ORNON</t>
  </si>
  <si>
    <t xml:space="preserve"> PESSAC-SUR-DORDOGNE</t>
  </si>
  <si>
    <t>TOTAL GIRONDE</t>
  </si>
  <si>
    <t>Agde</t>
  </si>
  <si>
    <t>Aniane</t>
  </si>
  <si>
    <t>Aumelas</t>
  </si>
  <si>
    <t>Autignac</t>
  </si>
  <si>
    <t>Avene</t>
  </si>
  <si>
    <t>Baillargues</t>
  </si>
  <si>
    <t>Balaruc Le Vieux</t>
  </si>
  <si>
    <t>Balaruc Les Bains</t>
  </si>
  <si>
    <t>Bassan</t>
  </si>
  <si>
    <t>Bédarieux</t>
  </si>
  <si>
    <t>Bessan</t>
  </si>
  <si>
    <t>Béziers</t>
  </si>
  <si>
    <t>Boisseron</t>
  </si>
  <si>
    <t>Boujan</t>
  </si>
  <si>
    <t>Bousquet d’Orb</t>
  </si>
  <si>
    <t>Bouzigues</t>
  </si>
  <si>
    <t>Canet</t>
  </si>
  <si>
    <t>Capestang</t>
  </si>
  <si>
    <t>Castelnau De Guers</t>
  </si>
  <si>
    <t>Castelnau Le Lez</t>
  </si>
  <si>
    <t>Castries</t>
  </si>
  <si>
    <t>Caux</t>
  </si>
  <si>
    <t>Cazouls Les Béziers</t>
  </si>
  <si>
    <t>Cers</t>
  </si>
  <si>
    <t>Cessenom sur Orb</t>
  </si>
  <si>
    <t>Clapiers</t>
  </si>
  <si>
    <t>Claret</t>
  </si>
  <si>
    <t>Clermont-l-Hérault</t>
  </si>
  <si>
    <t>Colombiers</t>
  </si>
  <si>
    <t>Combaillaux</t>
  </si>
  <si>
    <t>Communauté de Communes Pays de Lunel EPCI</t>
  </si>
  <si>
    <t>Corneilhan</t>
  </si>
  <si>
    <t>Coulobres</t>
  </si>
  <si>
    <t>Cournonsec</t>
  </si>
  <si>
    <t>Cournonterral</t>
  </si>
  <si>
    <t>Creissan</t>
  </si>
  <si>
    <t>Crès (Le)</t>
  </si>
  <si>
    <t>Espondeilhan</t>
  </si>
  <si>
    <t>Fabrègues</t>
  </si>
  <si>
    <t>Florensac</t>
  </si>
  <si>
    <t>Fos</t>
  </si>
  <si>
    <t>Frontignan</t>
  </si>
  <si>
    <t>Gabian</t>
  </si>
  <si>
    <t>Ganges</t>
  </si>
  <si>
    <t>Garrigues</t>
  </si>
  <si>
    <t>Gigean</t>
  </si>
  <si>
    <t>Gignac</t>
  </si>
  <si>
    <t>Grabels</t>
  </si>
  <si>
    <t>Grande-Motte (La)</t>
  </si>
  <si>
    <t>Jacou</t>
  </si>
  <si>
    <t>Juvignac</t>
  </si>
  <si>
    <t>Lamalou Les Bains</t>
  </si>
  <si>
    <t>Lansargues</t>
  </si>
  <si>
    <t>Laroque</t>
  </si>
  <si>
    <t>Lattes</t>
  </si>
  <si>
    <t>Laurens</t>
  </si>
  <si>
    <t>Lavérune</t>
  </si>
  <si>
    <t>Le Pouget</t>
  </si>
  <si>
    <t>Les Matelles</t>
  </si>
  <si>
    <t>Lespignan</t>
  </si>
  <si>
    <t>Lézignan La Cébe</t>
  </si>
  <si>
    <t>Liausson</t>
  </si>
  <si>
    <t>Lodève</t>
  </si>
  <si>
    <t>Loupian</t>
  </si>
  <si>
    <t>Lunas</t>
  </si>
  <si>
    <t>Lunel</t>
  </si>
  <si>
    <t>Lunel-Viel</t>
  </si>
  <si>
    <t>Magalas</t>
  </si>
  <si>
    <t>Maraussan</t>
  </si>
  <si>
    <t>Marseillan</t>
  </si>
  <si>
    <t>Marsillargues</t>
  </si>
  <si>
    <t>Mauguio-Carnon</t>
  </si>
  <si>
    <t>Maureilhan</t>
  </si>
  <si>
    <t>Mèze</t>
  </si>
  <si>
    <t>Mireval</t>
  </si>
  <si>
    <t>Montady</t>
  </si>
  <si>
    <t>Montagnac</t>
  </si>
  <si>
    <t>Montarnaud</t>
  </si>
  <si>
    <t>Montbazin</t>
  </si>
  <si>
    <t>Montblanc</t>
  </si>
  <si>
    <t>Montesquieu</t>
  </si>
  <si>
    <t>Montferrier sur Lez</t>
  </si>
  <si>
    <t>MONTPELLIER</t>
  </si>
  <si>
    <t>Mudaison</t>
  </si>
  <si>
    <t>Murviel Les Béziers</t>
  </si>
  <si>
    <t>Murviel Lès Montpellier</t>
  </si>
  <si>
    <t>Neffies</t>
  </si>
  <si>
    <t>Nézignan l’Evêque</t>
  </si>
  <si>
    <t>Nissan Lez Ensérune</t>
  </si>
  <si>
    <t>Palavas Les Flots</t>
  </si>
  <si>
    <t>Paulhan</t>
  </si>
  <si>
    <t>Pérols</t>
  </si>
  <si>
    <t>Pezenas</t>
  </si>
  <si>
    <t>Pignan</t>
  </si>
  <si>
    <t>Pinet</t>
  </si>
  <si>
    <t>Pomerols</t>
  </si>
  <si>
    <t>Portiragnes</t>
  </si>
  <si>
    <t>Poussan</t>
  </si>
  <si>
    <t>Pouzolles</t>
  </si>
  <si>
    <t>Prades Le Lez</t>
  </si>
  <si>
    <t>Puisserguier</t>
  </si>
  <si>
    <t>Quarante</t>
  </si>
  <si>
    <t>Roujan</t>
  </si>
  <si>
    <t>Saint André de Sangonis</t>
  </si>
  <si>
    <t>Saint Aunès</t>
  </si>
  <si>
    <t>Saint Bauzille de Putois</t>
  </si>
  <si>
    <t>Saint Brès</t>
  </si>
  <si>
    <t>Saint Chinian</t>
  </si>
  <si>
    <t>Saint Clément de Rivère</t>
  </si>
  <si>
    <t>Saint Drézéry</t>
  </si>
  <si>
    <t>Saint Gély du Fesc</t>
  </si>
  <si>
    <t>Saint Génies De Fontedit</t>
  </si>
  <si>
    <t>Saint Georges d’Orques</t>
  </si>
  <si>
    <t>Saint Guilhem le Désert</t>
  </si>
  <si>
    <t>Saint Jean de Fos</t>
  </si>
  <si>
    <t>Saint Jean de Védas</t>
  </si>
  <si>
    <t>Saint Just</t>
  </si>
  <si>
    <t>Saint Martin de Londres</t>
  </si>
  <si>
    <t>Saint Mathieu de Tréviers</t>
  </si>
  <si>
    <t>Saint Nazaire de Pézan</t>
  </si>
  <si>
    <t>Saint Pargoir</t>
  </si>
  <si>
    <t>Saint Pons De Thomières</t>
  </si>
  <si>
    <t>Saint thibery</t>
  </si>
  <si>
    <t>Salvetat Sur Agoût (La)</t>
  </si>
  <si>
    <t>Saussan</t>
  </si>
  <si>
    <t>Saussines</t>
  </si>
  <si>
    <t>Sauvian</t>
  </si>
  <si>
    <t>Sérignan</t>
  </si>
  <si>
    <t>Servian</t>
  </si>
  <si>
    <t>Sète</t>
  </si>
  <si>
    <t>Sète Agropole Méditerrannée EPCI</t>
  </si>
  <si>
    <t>Sousbès</t>
  </si>
  <si>
    <t>Sussargues</t>
  </si>
  <si>
    <t>Teyran</t>
  </si>
  <si>
    <t>Thézan Les Béziers</t>
  </si>
  <si>
    <t>Vailhauquès</t>
  </si>
  <si>
    <t>Valras Plage</t>
  </si>
  <si>
    <t>Vendargues</t>
  </si>
  <si>
    <t>Vendemian</t>
  </si>
  <si>
    <t>Vendres</t>
  </si>
  <si>
    <t>Vias</t>
  </si>
  <si>
    <t>Vic La Gardiole</t>
  </si>
  <si>
    <t>Villeneuve Les Béziers</t>
  </si>
  <si>
    <t>Villeneuve Lès Maguelone</t>
  </si>
  <si>
    <t>Villeveyrac</t>
  </si>
  <si>
    <t>TOTAL HÉRAULT</t>
  </si>
  <si>
    <t>Acigné</t>
  </si>
  <si>
    <t>Argentré-du-Plessis</t>
  </si>
  <si>
    <t>Bain-de-Bretagne</t>
  </si>
  <si>
    <t>Betton</t>
  </si>
  <si>
    <t>Bruz</t>
  </si>
  <si>
    <t>Cancale</t>
  </si>
  <si>
    <t>Cesson-Sévigné</t>
  </si>
  <si>
    <t>Chantepie</t>
  </si>
  <si>
    <t>Chartres-de-Bretagne</t>
  </si>
  <si>
    <t>Chateaubourg</t>
  </si>
  <si>
    <t>Chateaugiron</t>
  </si>
  <si>
    <t>Combourg</t>
  </si>
  <si>
    <t>Dinard</t>
  </si>
  <si>
    <t>Dol-de-Bretagne</t>
  </si>
  <si>
    <t>Fougères</t>
  </si>
  <si>
    <t>Guichen</t>
  </si>
  <si>
    <t>Janzé</t>
  </si>
  <si>
    <t>La Bouëxière</t>
  </si>
  <si>
    <t>La Guerche-de-Bretagne</t>
  </si>
  <si>
    <t>La Richardais</t>
  </si>
  <si>
    <t>Laillé</t>
  </si>
  <si>
    <t>Le Rheu</t>
  </si>
  <si>
    <t>Liffré</t>
  </si>
  <si>
    <t>Louvigné-du-Désert</t>
  </si>
  <si>
    <t>Melesse</t>
  </si>
  <si>
    <t>Miniac-Morvan</t>
  </si>
  <si>
    <t>Montauban-de-Bretagne</t>
  </si>
  <si>
    <t>Montfort-sur-Meu</t>
  </si>
  <si>
    <t>Mordelles</t>
  </si>
  <si>
    <t>Noyal-Chatillon-sur-Seiche</t>
  </si>
  <si>
    <t>Noyal-sur-Vilaine</t>
  </si>
  <si>
    <t>Pacé</t>
  </si>
  <si>
    <t>Pleurtuit</t>
  </si>
  <si>
    <t>Redon</t>
  </si>
  <si>
    <t>RENNES</t>
  </si>
  <si>
    <t>Saint-Aubin-d’Aubigné</t>
  </si>
  <si>
    <t>Saint-Briac-sur-Mer</t>
  </si>
  <si>
    <t>Saint-Grégoire</t>
  </si>
  <si>
    <t>Saint-Jacques-de-la-Lande</t>
  </si>
  <si>
    <t>Saint-Jouan-des-Guerets</t>
  </si>
  <si>
    <t>Saint-Lunaire</t>
  </si>
  <si>
    <t>Saint-Malo</t>
  </si>
  <si>
    <t>Thorigné-Fouillard</t>
  </si>
  <si>
    <t>Val-Couesnon</t>
  </si>
  <si>
    <t>Val-d’Ize</t>
  </si>
  <si>
    <t>Vern-sur-Seiche</t>
  </si>
  <si>
    <t>Vitré</t>
  </si>
  <si>
    <t>TOTAL ILLE-ET-VILAINE</t>
  </si>
  <si>
    <t xml:space="preserve">ARGENTON-SUR-CREUSE  </t>
  </si>
  <si>
    <t>BUZANÇAIS</t>
  </si>
  <si>
    <t>CHÂTEAUROUX</t>
  </si>
  <si>
    <t>CHATILLON-SUR-INDRE / CHÂTEAUROUX</t>
  </si>
  <si>
    <t>DÉOLS / CHÂTEAUROUX</t>
  </si>
  <si>
    <t>ISSOUDUN</t>
  </si>
  <si>
    <t>LA CHÂTRE</t>
  </si>
  <si>
    <t>LE BLANC</t>
  </si>
  <si>
    <t>LE POINÇONNET / CHÂTEAUROUX</t>
  </si>
  <si>
    <t>LEVROUX</t>
  </si>
  <si>
    <t>VALENÇAY</t>
  </si>
  <si>
    <t>VATAN / VALENÇAY</t>
  </si>
  <si>
    <t>TOTAL INDRE</t>
  </si>
  <si>
    <t>Indre-et-Loire</t>
  </si>
  <si>
    <t>Amboise</t>
  </si>
  <si>
    <t>Azay-le-Rideau</t>
  </si>
  <si>
    <t>Ballan-Miré</t>
  </si>
  <si>
    <t>Bléré</t>
  </si>
  <si>
    <t>Bourgueil</t>
  </si>
  <si>
    <t>Chambray-lès-Tours</t>
  </si>
  <si>
    <t>Château-Renault</t>
  </si>
  <si>
    <t>Chinon</t>
  </si>
  <si>
    <t>Chouzé-sur-Loire</t>
  </si>
  <si>
    <t>Cinq-Mars-la-Pile</t>
  </si>
  <si>
    <t>Cormery</t>
  </si>
  <si>
    <t>La Croix-en-Touraine</t>
  </si>
  <si>
    <t>Descartes</t>
  </si>
  <si>
    <t>Esvres-sur-Indre</t>
  </si>
  <si>
    <t>Fondettes</t>
  </si>
  <si>
    <t>Joué-lès-Tours</t>
  </si>
  <si>
    <t>Langeais</t>
  </si>
  <si>
    <t>Ligueil</t>
  </si>
  <si>
    <t>L’Ile Bouchard</t>
  </si>
  <si>
    <t>Loches</t>
  </si>
  <si>
    <t>Luynes</t>
  </si>
  <si>
    <t>Monnaie</t>
  </si>
  <si>
    <t>Montbazon</t>
  </si>
  <si>
    <t>Monts</t>
  </si>
  <si>
    <t>Neuillé-Pont-Pierre</t>
  </si>
  <si>
    <t>Noizay</t>
  </si>
  <si>
    <t>Notre-Dame-d’Oé</t>
  </si>
  <si>
    <t>Pocé-sur-Cisse</t>
  </si>
  <si>
    <t>La Riche</t>
  </si>
  <si>
    <t>Richelieu</t>
  </si>
  <si>
    <t>Rochecorbon</t>
  </si>
  <si>
    <t>Saint-Avertin</t>
  </si>
  <si>
    <t>Saint-Branchs</t>
  </si>
  <si>
    <t>Saint-Cyr-sur-Loire</t>
  </si>
  <si>
    <t>Saint-Etienne-de-Chigny</t>
  </si>
  <si>
    <t>Saint-Martin-le-Beau</t>
  </si>
  <si>
    <t>Saint-Pierre-des-Corps</t>
  </si>
  <si>
    <t>Saint-Roch</t>
  </si>
  <si>
    <t>Sainte-Maure-de-Touraine</t>
  </si>
  <si>
    <t>Savonnières</t>
  </si>
  <si>
    <t>TOURS</t>
  </si>
  <si>
    <t>Veigné</t>
  </si>
  <si>
    <t>Veretz</t>
  </si>
  <si>
    <t>Vernou-sur-Brenne</t>
  </si>
  <si>
    <t>La Vile aux Dames</t>
  </si>
  <si>
    <t>TOTAL INDRE-ET-LOIRE</t>
  </si>
  <si>
    <t>Allevard</t>
  </si>
  <si>
    <t>Apprieu</t>
  </si>
  <si>
    <t>Autrans-Méaudre en Vercors</t>
  </si>
  <si>
    <t>BEAUREPAIRE</t>
  </si>
  <si>
    <t>Bernin</t>
  </si>
  <si>
    <t>Biviers</t>
  </si>
  <si>
    <t>Bourgoin-Jallieu</t>
  </si>
  <si>
    <t>Cessieu</t>
  </si>
  <si>
    <t>Champ-sur-Drac</t>
  </si>
  <si>
    <t>Champagnier</t>
  </si>
  <si>
    <t>Chapareillan</t>
  </si>
  <si>
    <t>Charvieu-Chavagnieux</t>
  </si>
  <si>
    <t>CHASSE SUR RHONE</t>
  </si>
  <si>
    <t>Chatte</t>
  </si>
  <si>
    <t>Chirens</t>
  </si>
  <si>
    <t>CHUZELLES</t>
  </si>
  <si>
    <t>Chuzelles</t>
  </si>
  <si>
    <t>Claix</t>
  </si>
  <si>
    <t>Corenc</t>
  </si>
  <si>
    <t>COTE SAINT ANDRE (LA)</t>
  </si>
  <si>
    <t>Coublevie</t>
  </si>
  <si>
    <t>Crolles</t>
  </si>
  <si>
    <t>Domène</t>
  </si>
  <si>
    <t>Echirolles</t>
  </si>
  <si>
    <t>Eybens</t>
  </si>
  <si>
    <t>Fontaine</t>
  </si>
  <si>
    <t>Froges</t>
  </si>
  <si>
    <t>Gières</t>
  </si>
  <si>
    <t>GRENOBLE</t>
  </si>
  <si>
    <t>HEYRIEUX</t>
  </si>
  <si>
    <t>Huez</t>
  </si>
  <si>
    <t>Izeaux</t>
  </si>
  <si>
    <t>Janneyrias</t>
  </si>
  <si>
    <t>Jarrie</t>
  </si>
  <si>
    <t>L’Isle d’Abeau</t>
  </si>
  <si>
    <t>La Buissière</t>
  </si>
  <si>
    <t>La Mûre</t>
  </si>
  <si>
    <t>La Sûre en Chartreuse</t>
  </si>
  <si>
    <t>La Tour du PIN</t>
  </si>
  <si>
    <t>La Tronche</t>
  </si>
  <si>
    <t>La Verpillière</t>
  </si>
  <si>
    <t>Lans-en-Vercors</t>
  </si>
  <si>
    <t>Le Cheylas</t>
  </si>
  <si>
    <t>Le Grand-Lemps</t>
  </si>
  <si>
    <t>Le Pont de Claix</t>
  </si>
  <si>
    <t>Le Versoud</t>
  </si>
  <si>
    <t>Les Abrets en Dauphiné</t>
  </si>
  <si>
    <t>Les Avenières Veyrins-Thuellin</t>
  </si>
  <si>
    <t>Les Deux Alpes</t>
  </si>
  <si>
    <t>Meylan</t>
  </si>
  <si>
    <t>Moirans</t>
  </si>
  <si>
    <t>Monestier de Clermont</t>
  </si>
  <si>
    <t>Montalieu-Vercieu</t>
  </si>
  <si>
    <t>Morestel</t>
  </si>
  <si>
    <t>Noyarey</t>
  </si>
  <si>
    <t>OYTIER SAINT OBLAS</t>
  </si>
  <si>
    <t>Oz</t>
  </si>
  <si>
    <t>PEAGE DE ROUSSILLON (LE)</t>
  </si>
  <si>
    <t>Pont de Beauvoision</t>
  </si>
  <si>
    <t>Pont de Chéruy</t>
  </si>
  <si>
    <t>PONT EVEQUE</t>
  </si>
  <si>
    <t>Pontcharra</t>
  </si>
  <si>
    <t>Renage</t>
  </si>
  <si>
    <t>Rives</t>
  </si>
  <si>
    <t>ROUSSILLON</t>
  </si>
  <si>
    <t>Ruy Montceau</t>
  </si>
  <si>
    <t>Saint Egrève (mutualisée avec Le Fontanil Cornillon)</t>
  </si>
  <si>
    <t>SAINT GEORGES D’ESPERANCHE</t>
  </si>
  <si>
    <t>Saint Ismier</t>
  </si>
  <si>
    <t>SAINT JEAN DE BOURNAY</t>
  </si>
  <si>
    <t>Saint Jean de Moirans</t>
  </si>
  <si>
    <t>Saint Marcellin</t>
  </si>
  <si>
    <t>Saint Martin d’Hères</t>
  </si>
  <si>
    <t>Saint Martin d’Uriage</t>
  </si>
  <si>
    <t>Saint Martin le Vinoux</t>
  </si>
  <si>
    <t>SAINT MAURICE L’EXIL</t>
  </si>
  <si>
    <t>Saint Maurice l’Exil</t>
  </si>
  <si>
    <t>Saint Nazaire les Eymes</t>
  </si>
  <si>
    <t>SAINT SIMEON DE BRESSIEUX</t>
  </si>
  <si>
    <t>Sassenage</t>
  </si>
  <si>
    <t>Seyssinet-Pariset</t>
  </si>
  <si>
    <t>Seyssins</t>
  </si>
  <si>
    <t>SEYSSUEL</t>
  </si>
  <si>
    <t>Seyssuel</t>
  </si>
  <si>
    <t>St Chef</t>
  </si>
  <si>
    <t>St Clair de la Tour</t>
  </si>
  <si>
    <t>St Jean de Soudain</t>
  </si>
  <si>
    <t>St Romain de Jalionas</t>
  </si>
  <si>
    <t>ST Savin</t>
  </si>
  <si>
    <t>Theys</t>
  </si>
  <si>
    <t>Tullins</t>
  </si>
  <si>
    <t>VALENCIN</t>
  </si>
  <si>
    <t>Varces Allières et Risset</t>
  </si>
  <si>
    <t>Vaulnaveys-le-Bas</t>
  </si>
  <si>
    <t>Vaulnaveys-le-Haut</t>
  </si>
  <si>
    <t>Veurey-Voroize</t>
  </si>
  <si>
    <t>Vézéronce Curtin</t>
  </si>
  <si>
    <t>TOTAL ISÈRE</t>
  </si>
  <si>
    <t>Abergement la Ronce</t>
  </si>
  <si>
    <t>Arbois</t>
  </si>
  <si>
    <t>Champagnole</t>
  </si>
  <si>
    <t>Damparis</t>
  </si>
  <si>
    <t>Dole</t>
  </si>
  <si>
    <t>Lons-le-Saunier</t>
  </si>
  <si>
    <t>Morez-hauts de Bienne</t>
  </si>
  <si>
    <t>Poligny</t>
  </si>
  <si>
    <t>Les Rousses</t>
  </si>
  <si>
    <t>Saint-Aubin</t>
  </si>
  <si>
    <t>Saint-Claude</t>
  </si>
  <si>
    <t>Salins les bains</t>
  </si>
  <si>
    <t>Tavaux</t>
  </si>
  <si>
    <t>TOTAL JURA</t>
  </si>
  <si>
    <t>AIRE SUR  ADOUR</t>
  </si>
  <si>
    <t>BENESSE MAREMNE</t>
  </si>
  <si>
    <t>BISCARROSSE</t>
  </si>
  <si>
    <t>CAPBRETON</t>
  </si>
  <si>
    <t>DAX</t>
  </si>
  <si>
    <t>GABARRET</t>
  </si>
  <si>
    <t>GASTES</t>
  </si>
  <si>
    <t>GRENADE SUR ADOUR</t>
  </si>
  <si>
    <t>HAGETMAU</t>
  </si>
  <si>
    <t>LABENNE</t>
  </si>
  <si>
    <t>LABOUHEYRE</t>
  </si>
  <si>
    <t>LEON</t>
  </si>
  <si>
    <t>LINXE</t>
  </si>
  <si>
    <t>LIT ET MIXE</t>
  </si>
  <si>
    <t>MESSANGES</t>
  </si>
  <si>
    <t>MIMIZAN</t>
  </si>
  <si>
    <t>MOLIETS ET MAA</t>
  </si>
  <si>
    <t>MONT DE MARSAN</t>
  </si>
  <si>
    <t>MORCENX LA NOUVELLE</t>
  </si>
  <si>
    <t>ONDRES</t>
  </si>
  <si>
    <t>PARENTIS EN BORN</t>
  </si>
  <si>
    <t>PEYREHORADE</t>
  </si>
  <si>
    <t>PONTONX SUR ADOUR</t>
  </si>
  <si>
    <t>RION DES LANDES</t>
  </si>
  <si>
    <t>SAINT GEOURS DE MAREMNE</t>
  </si>
  <si>
    <t>SAINT PAUL LES DAX</t>
  </si>
  <si>
    <t>SAINT SEVER</t>
  </si>
  <si>
    <t>SAINT VINCENT DE TYROSSE</t>
  </si>
  <si>
    <t>SANGUINET</t>
  </si>
  <si>
    <t>SEIGNOSSE</t>
  </si>
  <si>
    <t>SOORTS HOSSEGOR</t>
  </si>
  <si>
    <t>SOUSTONS</t>
  </si>
  <si>
    <t>TARNOS</t>
  </si>
  <si>
    <t>TARTAS</t>
  </si>
  <si>
    <t>VIELLE SAINT GIRONS</t>
  </si>
  <si>
    <t>VIEUX BOUCAU</t>
  </si>
  <si>
    <t>VILLENEUVE DE MARSAN</t>
  </si>
  <si>
    <t>TOTAL LANDES</t>
  </si>
  <si>
    <t>BLOIS</t>
  </si>
  <si>
    <t>Chailles</t>
  </si>
  <si>
    <t>Chémery</t>
  </si>
  <si>
    <t>Chissay en Touraine</t>
  </si>
  <si>
    <t>Cour-Cheverny</t>
  </si>
  <si>
    <t>Gièvres</t>
  </si>
  <si>
    <t>La Chaussée Saint Victor</t>
  </si>
  <si>
    <t>Lamotte Beuvron</t>
  </si>
  <si>
    <t>Le Controis en Sologne</t>
  </si>
  <si>
    <t>Les Montils</t>
  </si>
  <si>
    <t>Mer</t>
  </si>
  <si>
    <t>Mont-Prés-Chambord</t>
  </si>
  <si>
    <t>Montoire sur le Loir</t>
  </si>
  <si>
    <t>Montrichard Val de Cher</t>
  </si>
  <si>
    <t>Noyers sur Cher</t>
  </si>
  <si>
    <t>Romorantin Lanthenay</t>
  </si>
  <si>
    <t>Saint Aignan</t>
  </si>
  <si>
    <t>Saint Georges sur Cher</t>
  </si>
  <si>
    <t>Saint Gervais la Forêt</t>
  </si>
  <si>
    <t>Saint Laurent Nouan</t>
  </si>
  <si>
    <t>Salbris</t>
  </si>
  <si>
    <t>Savigny sur Braye</t>
  </si>
  <si>
    <t>Selles Saint Denis</t>
  </si>
  <si>
    <t>Selles Sur Cher</t>
  </si>
  <si>
    <t>Theillay</t>
  </si>
  <si>
    <t>Valloire-sur-Cisse</t>
  </si>
  <si>
    <t>Vendôme</t>
  </si>
  <si>
    <t>Veuzain sur Loire</t>
  </si>
  <si>
    <t>Villebarou</t>
  </si>
  <si>
    <t>Villefranche sur Cher</t>
  </si>
  <si>
    <t>Vineuil</t>
  </si>
  <si>
    <t>TOTAL LOIR-ET-CHER</t>
  </si>
  <si>
    <t>Andrézieux-Bouthéon</t>
  </si>
  <si>
    <t>Boën-sur-Lignon</t>
  </si>
  <si>
    <t>Bonson</t>
  </si>
  <si>
    <t>Charlieu</t>
  </si>
  <si>
    <t>Chazelles-sur-Lyon</t>
  </si>
  <si>
    <t>Feurs</t>
  </si>
  <si>
    <t>Firminy</t>
  </si>
  <si>
    <t>Genilac</t>
  </si>
  <si>
    <t>La Fouillouse</t>
  </si>
  <si>
    <t>La Grand’Croix</t>
  </si>
  <si>
    <t>La Ricamarie</t>
  </si>
  <si>
    <t>La Talaudière</t>
  </si>
  <si>
    <t>Le Chambon-Feugerolles</t>
  </si>
  <si>
    <t>Le Coteau</t>
  </si>
  <si>
    <t>L’Horme</t>
  </si>
  <si>
    <t>Lorette</t>
  </si>
  <si>
    <t>Montbrison</t>
  </si>
  <si>
    <t>Montrond-les-Bains</t>
  </si>
  <si>
    <t>Panissières</t>
  </si>
  <si>
    <t>Perreux</t>
  </si>
  <si>
    <t>Renaison</t>
  </si>
  <si>
    <t>Riorges</t>
  </si>
  <si>
    <t>Rive-de-Gier</t>
  </si>
  <si>
    <t>Roanne</t>
  </si>
  <si>
    <t>Roche-la-Molière</t>
  </si>
  <si>
    <t>Saint-Bonnet-le-Château</t>
  </si>
  <si>
    <t>Saint-Chamond</t>
  </si>
  <si>
    <t>Saint-Cyprien</t>
  </si>
  <si>
    <t>SAINT-ETIENNE</t>
  </si>
  <si>
    <t>Saint-Galmier</t>
  </si>
  <si>
    <t>Saint-Genest-Lerpt</t>
  </si>
  <si>
    <t>Saint-Héand</t>
  </si>
  <si>
    <t>Saint-Jean-Bonnefonds</t>
  </si>
  <si>
    <t>Saint-Just-Saint-Rambert</t>
  </si>
  <si>
    <t>Saint-Marcellin-en-Forez</t>
  </si>
  <si>
    <t>Saint-Martin-la-Plaine</t>
  </si>
  <si>
    <t>Saint-Paul-en-Jarez</t>
  </si>
  <si>
    <t>Saint-Priest-en-Jarez</t>
  </si>
  <si>
    <t>Saint-Romain-le-Puy</t>
  </si>
  <si>
    <t>Sorbiers</t>
  </si>
  <si>
    <t>Sury-le-Comtal</t>
  </si>
  <si>
    <t>Unieux</t>
  </si>
  <si>
    <t>Veauche</t>
  </si>
  <si>
    <t>Villars</t>
  </si>
  <si>
    <t>TOTAL LOIRE</t>
  </si>
  <si>
    <t>AIGUILHE</t>
  </si>
  <si>
    <t>AUREC SUR LOIRE</t>
  </si>
  <si>
    <t>BAS EN BASSET</t>
  </si>
  <si>
    <t>BEAUZAC</t>
  </si>
  <si>
    <t>BRIOUDE</t>
  </si>
  <si>
    <t>BRIVES CHARENSAC</t>
  </si>
  <si>
    <t>CRAPONNE SUR  ARZON</t>
  </si>
  <si>
    <t>ESPALY</t>
  </si>
  <si>
    <t>LANGEAC</t>
  </si>
  <si>
    <t>LE CHAMBON SUR LIGNON</t>
  </si>
  <si>
    <t>LE PUY EN VELAY</t>
  </si>
  <si>
    <t>MONISTROL SUR LOIRE</t>
  </si>
  <si>
    <t>RETOURNAC</t>
  </si>
  <si>
    <t>SAINTE FLORINE</t>
  </si>
  <si>
    <t>SAUGUES</t>
  </si>
  <si>
    <t>YSSINGEAUX</t>
  </si>
  <si>
    <t>TOTAL HAUTE-LOIRE</t>
  </si>
  <si>
    <t>ANCENIS-SAINT-GEREON</t>
  </si>
  <si>
    <t>ASSERAC</t>
  </si>
  <si>
    <t>BASSE-GOULAINE</t>
  </si>
  <si>
    <t>BATZ SUR MER</t>
  </si>
  <si>
    <t>BLAIN</t>
  </si>
  <si>
    <t>BOUAYE</t>
  </si>
  <si>
    <t>BOUGUENAIS</t>
  </si>
  <si>
    <t>CARQUEFOU</t>
  </si>
  <si>
    <t>CHATEAU-THEBAUD</t>
  </si>
  <si>
    <t>CHATEAUBRIANT</t>
  </si>
  <si>
    <t>CHAUMES EN RETZ</t>
  </si>
  <si>
    <t>CLISSON</t>
  </si>
  <si>
    <t>CORDEMAIS</t>
  </si>
  <si>
    <t>CORSEPT</t>
  </si>
  <si>
    <t>COUERON</t>
  </si>
  <si>
    <t>DERVAL</t>
  </si>
  <si>
    <t>DIVATTE-SUR-LOIRE</t>
  </si>
  <si>
    <t>DONGES</t>
  </si>
  <si>
    <t>EPCI NANTES METROPOLE</t>
  </si>
  <si>
    <t>EPCI SUD ESTUAIRE</t>
  </si>
  <si>
    <t>FROSSAY</t>
  </si>
  <si>
    <t>GETIGNE</t>
  </si>
  <si>
    <t>GORGES</t>
  </si>
  <si>
    <t>GRANDCHAMP-DES-FONTAINES</t>
  </si>
  <si>
    <t>GUERANDE</t>
  </si>
  <si>
    <t>HAUTE-GOULAINE</t>
  </si>
  <si>
    <t>HERBIGNAC</t>
  </si>
  <si>
    <t>INDRE</t>
  </si>
  <si>
    <t>LA BAULE ESCOUBLAC</t>
  </si>
  <si>
    <t>LA BERNERIE</t>
  </si>
  <si>
    <t>LA CHAPELLE DES MARAIS</t>
  </si>
  <si>
    <t>LA CHAPELLE SUR ERDRE</t>
  </si>
  <si>
    <t>LA CHEVROLIERE</t>
  </si>
  <si>
    <t>LA HAYE-FOUASSIERE</t>
  </si>
  <si>
    <t>LA MONTAGNE</t>
  </si>
  <si>
    <t>LA PLAINE SUR MER</t>
  </si>
  <si>
    <t>LA TURBALLE</t>
  </si>
  <si>
    <t>LE CELLIER</t>
  </si>
  <si>
    <t>LE CROISIC</t>
  </si>
  <si>
    <t>LE LANDREAU</t>
  </si>
  <si>
    <t>LE LOROUX BOTTEREAU</t>
  </si>
  <si>
    <t>LE PELLERIN</t>
  </si>
  <si>
    <t>LE POULIGUEN</t>
  </si>
  <si>
    <t>LES SORINIERES</t>
  </si>
  <si>
    <t>LIGNE</t>
  </si>
  <si>
    <t>MACHECOUL – SAINT MEME</t>
  </si>
  <si>
    <t>MESQUER</t>
  </si>
  <si>
    <t>MISSILLAC</t>
  </si>
  <si>
    <t>MONTOIR-DE-BRETAGNE</t>
  </si>
  <si>
    <t>NANTES</t>
  </si>
  <si>
    <t>NORT-SUR-ERDRE</t>
  </si>
  <si>
    <t>NOZAY</t>
  </si>
  <si>
    <t>ORVAULT</t>
  </si>
  <si>
    <t>PIRIAC-SUR-MER</t>
  </si>
  <si>
    <t>PONT-CHÂTEAU</t>
  </si>
  <si>
    <t>PORNIC</t>
  </si>
  <si>
    <t>PORNICHET</t>
  </si>
  <si>
    <t>PREFAILLES</t>
  </si>
  <si>
    <t>SAINT-BREVIN-LES-PINS</t>
  </si>
  <si>
    <t>SAINT-ETIENNE-DE-MONTLUC</t>
  </si>
  <si>
    <t>SAINT-FIACRE-SUR-MAINE</t>
  </si>
  <si>
    <t>SAINT-HERBLAIN</t>
  </si>
  <si>
    <t>SAINT-JOACHIM</t>
  </si>
  <si>
    <t>SAINT-JULIEN-DE-CONCELLES</t>
  </si>
  <si>
    <t>SAINT-LYPHARD</t>
  </si>
  <si>
    <t>SAINT-MARS-DU-DESERT</t>
  </si>
  <si>
    <t>SAINT-MICHEL-CHEF-CHEF</t>
  </si>
  <si>
    <t>SAINT-MOLF</t>
  </si>
  <si>
    <t>SAINT-NAZAIRE</t>
  </si>
  <si>
    <t>SAINT-PERE-EN-RETZ</t>
  </si>
  <si>
    <t>SAINT-PHILBERT-DE-GRAND-LIEU</t>
  </si>
  <si>
    <t>SAINT-SEBASTIEN-SUR-LOIRE</t>
  </si>
  <si>
    <t>SAINTE-LUCE-SUR-LOIRE</t>
  </si>
  <si>
    <t>SAINTE-PAZANNE</t>
  </si>
  <si>
    <t>SAUTRON</t>
  </si>
  <si>
    <t>SAVENAY</t>
  </si>
  <si>
    <t>SUCE-SUR-ERDRE</t>
  </si>
  <si>
    <t>TREILLIERES</t>
  </si>
  <si>
    <t>TRIGNAC</t>
  </si>
  <si>
    <t>VALLET</t>
  </si>
  <si>
    <t>VERTOU</t>
  </si>
  <si>
    <t>VIGNEUX DE BRETAGNE</t>
  </si>
  <si>
    <t>VILLENEUVE-EN-RETZ</t>
  </si>
  <si>
    <t>TOTAL LOIRE-ATLANTIQUE</t>
  </si>
  <si>
    <t>Agglomération Montargoise et Rives du Loing</t>
  </si>
  <si>
    <t>Amilly</t>
  </si>
  <si>
    <t>Baule</t>
  </si>
  <si>
    <t>Beauchamp sur Huilard</t>
  </si>
  <si>
    <t>Beaugency</t>
  </si>
  <si>
    <t>Beaulieu-sur-Loire</t>
  </si>
  <si>
    <t>Beaune-la-Rolande</t>
  </si>
  <si>
    <t>Bellegarde</t>
  </si>
  <si>
    <t>Boigny sur Bionne</t>
  </si>
  <si>
    <t>Boiscommun</t>
  </si>
  <si>
    <t>Bonny sur Loire</t>
  </si>
  <si>
    <t>Boynes</t>
  </si>
  <si>
    <t>Briare</t>
  </si>
  <si>
    <t>Chaingy</t>
  </si>
  <si>
    <t>Chalette sur Loing</t>
  </si>
  <si>
    <t>Chateauneuf-sur-Loire</t>
  </si>
  <si>
    <t>Chateau-Renard</t>
  </si>
  <si>
    <t>Chatillon sur Loire</t>
  </si>
  <si>
    <t>Chatillon-Coligny</t>
  </si>
  <si>
    <t>Chécy</t>
  </si>
  <si>
    <t>Chevilly</t>
  </si>
  <si>
    <t>Cléry-Saint-André</t>
  </si>
  <si>
    <t>Communauté de communes du Val de sully</t>
  </si>
  <si>
    <t>Corbeilles</t>
  </si>
  <si>
    <t>Courtenay</t>
  </si>
  <si>
    <t>Donnery</t>
  </si>
  <si>
    <t>Dordives</t>
  </si>
  <si>
    <t>Fay-aux-Loges</t>
  </si>
  <si>
    <t>Ferrières-en-Gâtinais</t>
  </si>
  <si>
    <t>Fleury-les-Aubrais</t>
  </si>
  <si>
    <t>Gidy</t>
  </si>
  <si>
    <t>Gien</t>
  </si>
  <si>
    <t>Guilly</t>
  </si>
  <si>
    <t>Ingré</t>
  </si>
  <si>
    <t>Jargeau</t>
  </si>
  <si>
    <t>La Chapelle Saint-Mesmin</t>
  </si>
  <si>
    <t>La Ferté Saint Aubin</t>
  </si>
  <si>
    <t>La Selle en Hermoy</t>
  </si>
  <si>
    <t>Lailly en Val</t>
  </si>
  <si>
    <t>Le Malesherbois</t>
  </si>
  <si>
    <t>Lorris</t>
  </si>
  <si>
    <t>Loury</t>
  </si>
  <si>
    <t>Mardié</t>
  </si>
  <si>
    <t>Mareau-aux-Près</t>
  </si>
  <si>
    <t>Marigny les Usages</t>
  </si>
  <si>
    <t>Meung-sur-Loire</t>
  </si>
  <si>
    <t>Montargis</t>
  </si>
  <si>
    <t>Nesploy</t>
  </si>
  <si>
    <t>Neuville-aux-Bois</t>
  </si>
  <si>
    <t>Nogent sur Vernisson</t>
  </si>
  <si>
    <t>Olivet</t>
  </si>
  <si>
    <t>ORLEANS</t>
  </si>
  <si>
    <t>Orléans Métropole (Police intercommunale des transports)</t>
  </si>
  <si>
    <t>Ormes</t>
  </si>
  <si>
    <t>Outarville</t>
  </si>
  <si>
    <t>Patay</t>
  </si>
  <si>
    <t>Pithiviers</t>
  </si>
  <si>
    <t>Pithiviers Le Vieil</t>
  </si>
  <si>
    <t>Préfontaines</t>
  </si>
  <si>
    <t>Puiseaux</t>
  </si>
  <si>
    <t>Saint Cyr en Val</t>
  </si>
  <si>
    <t>Saint Denis de l’Hôtel</t>
  </si>
  <si>
    <t>Saint Denis en Val</t>
  </si>
  <si>
    <t>Saint Jean de Braye</t>
  </si>
  <si>
    <t>Saint Jean de la Ruelle</t>
  </si>
  <si>
    <t>Saint Jean le Blanc</t>
  </si>
  <si>
    <t>Saint Pryvé Saint Mesmin</t>
  </si>
  <si>
    <t>Saint-Ay</t>
  </si>
  <si>
    <t>Saint-Hilaire-Saint-Mesmin</t>
  </si>
  <si>
    <t>Sandillon</t>
  </si>
  <si>
    <t>Saran</t>
  </si>
  <si>
    <t>Semoy</t>
  </si>
  <si>
    <t>Sermaises</t>
  </si>
  <si>
    <t>Sennely</t>
  </si>
  <si>
    <t>Sully sur Loire</t>
  </si>
  <si>
    <t>Tavers</t>
  </si>
  <si>
    <t>Tigy</t>
  </si>
  <si>
    <t>Trainou</t>
  </si>
  <si>
    <t>Villemandeur</t>
  </si>
  <si>
    <t>Vitry aux Loges</t>
  </si>
  <si>
    <t>TOTAL LOIRET</t>
  </si>
  <si>
    <t>CAHORS</t>
  </si>
  <si>
    <t>Figeac</t>
  </si>
  <si>
    <t>Gourdon</t>
  </si>
  <si>
    <t>Gramat</t>
  </si>
  <si>
    <t>Montcuq en Quercy Blanc</t>
  </si>
  <si>
    <t>Prayssac</t>
  </si>
  <si>
    <t>Rocamadour</t>
  </si>
  <si>
    <t>Saint Céré</t>
  </si>
  <si>
    <t>Saint Cirq Lapopie</t>
  </si>
  <si>
    <t>Souillac</t>
  </si>
  <si>
    <t>TOTAL LOT</t>
  </si>
  <si>
    <t>Aiguillon</t>
  </si>
  <si>
    <t>AGEN</t>
  </si>
  <si>
    <t>Bias</t>
  </si>
  <si>
    <t>Boé</t>
  </si>
  <si>
    <t>Bon-Encontre</t>
  </si>
  <si>
    <t>Castelculier</t>
  </si>
  <si>
    <t>Casteljaloux</t>
  </si>
  <si>
    <t>Colayrac-Saint-Cirq</t>
  </si>
  <si>
    <t>Foulayronnes</t>
  </si>
  <si>
    <t>Fumel</t>
  </si>
  <si>
    <t>Lafox</t>
  </si>
  <si>
    <t>Le Passage d’Agen
(pluricommunale Brax, Estillac, Roquefort)</t>
  </si>
  <si>
    <t>Marmande</t>
  </si>
  <si>
    <t>Miramont de Guyenne</t>
  </si>
  <si>
    <t>Nérac
(pluricommunale Barbaste et Lavardac)</t>
  </si>
  <si>
    <t>Port-Sainte-Marie</t>
  </si>
  <si>
    <t>Pujols</t>
  </si>
  <si>
    <t>Sainte-Livrade-sur-Lot</t>
  </si>
  <si>
    <t>Tonneins</t>
  </si>
  <si>
    <t>Villeneuve-sur-Lot</t>
  </si>
  <si>
    <t>TOTAL LOT-ET-GARONNE</t>
  </si>
  <si>
    <t>Florac</t>
  </si>
  <si>
    <t>Langogne</t>
  </si>
  <si>
    <t>Marvejols</t>
  </si>
  <si>
    <t>MENDE</t>
  </si>
  <si>
    <t>Saint-Chély-d’Apcher</t>
  </si>
  <si>
    <t>TOTAL LOZÈRE</t>
  </si>
  <si>
    <t>GENNES – VAL DE LOIRE</t>
  </si>
  <si>
    <t>MAULÉVRIER</t>
  </si>
  <si>
    <t>MONTREUIL-JUIGNÉ</t>
  </si>
  <si>
    <t>SEGRÉ EN ANJOU BLEU</t>
  </si>
  <si>
    <t>SAINT-GEORGES SUR LOIRE</t>
  </si>
  <si>
    <t>BELLEVIGNE LES CHÂTEAUX</t>
  </si>
  <si>
    <t>SAINTE-GEMMES SUR LOIRE</t>
  </si>
  <si>
    <t>BRIOLLAY</t>
  </si>
  <si>
    <t>VERRIÈRES EN ANJOU</t>
  </si>
  <si>
    <t>TIERCÉ</t>
  </si>
  <si>
    <t>BOUCHEMAINE</t>
  </si>
  <si>
    <t>ANGERS</t>
  </si>
  <si>
    <t>MONTREVAULT SUR ÈVRE</t>
  </si>
  <si>
    <t>MONTREUIL-BELLAY</t>
  </si>
  <si>
    <t>BEAUPRÉAU EN MAUGES</t>
  </si>
  <si>
    <t>LE LION D’ANGERS</t>
  </si>
  <si>
    <t>AVRILLÉ</t>
  </si>
  <si>
    <t>CHEMILLÉ EN ANJOU</t>
  </si>
  <si>
    <t>ÉCOUFLANT</t>
  </si>
  <si>
    <t>SAINT-BARHÉLEMY D’ANJOU</t>
  </si>
  <si>
    <t>BEAUFORT EN ANJOU</t>
  </si>
  <si>
    <t>MÛRS-ÉRIGNÉ</t>
  </si>
  <si>
    <t>CHALONNES SUR LOIRE</t>
  </si>
  <si>
    <t>DOUÉ EN ANJOU</t>
  </si>
  <si>
    <t>BRISSAC LOIRE AUBANCE</t>
  </si>
  <si>
    <t>LE MAY SUR ÈVRE</t>
  </si>
  <si>
    <t>SAUMUR</t>
  </si>
  <si>
    <t>LES PONTS-DE-CÉ</t>
  </si>
  <si>
    <t>CHOLET</t>
  </si>
  <si>
    <t>LYS-HAUT-LAYON</t>
  </si>
  <si>
    <t>LONGUÉ-JUMELLES</t>
  </si>
  <si>
    <t>BAUGÉ EN ANJOU</t>
  </si>
  <si>
    <t>TOTAL MAINE-ET-LOIRE</t>
  </si>
  <si>
    <t>ANNOVILLE</t>
  </si>
  <si>
    <t>AVRANCHES</t>
  </si>
  <si>
    <t>BREHAL</t>
  </si>
  <si>
    <t>CARENTAN</t>
  </si>
  <si>
    <t>CHERBOURG-EN-COTENTIN</t>
  </si>
  <si>
    <t>CONDE-SUR-VIRE</t>
  </si>
  <si>
    <t>COUTANCES</t>
  </si>
  <si>
    <t>FLAMANVILLE</t>
  </si>
  <si>
    <t>GRANVILLE / Donville les Bains</t>
  </si>
  <si>
    <t>HAUTEVILLE-SUR-MER</t>
  </si>
  <si>
    <t>LA HAYE-DU-PUITS</t>
  </si>
  <si>
    <t>LE MONT-SAINT-MICHEL/ Pontorson/Beauvoir</t>
  </si>
  <si>
    <t>MONTEBOURG</t>
  </si>
  <si>
    <t>PICAUVILLE</t>
  </si>
  <si>
    <t>SAINT PAIR SUR MER</t>
  </si>
  <si>
    <t>SAINT-HILAIRE-DU-HARCOUET</t>
  </si>
  <si>
    <t>SAINT-JAMES</t>
  </si>
  <si>
    <t>SAINT-LO</t>
  </si>
  <si>
    <t>SAINT-VAAST-LA-HOUGUE</t>
  </si>
  <si>
    <t>SAINTE-MERE-EGLISE</t>
  </si>
  <si>
    <t>VALOGNES</t>
  </si>
  <si>
    <t>VILLEDIEU-LES-POELES</t>
  </si>
  <si>
    <t>Agon-Coutainville</t>
  </si>
  <si>
    <t>Argouges</t>
  </si>
  <si>
    <t>Barneville-Carteret</t>
  </si>
  <si>
    <t>Bréville-sur-Mer</t>
  </si>
  <si>
    <t>Bricquebec</t>
  </si>
  <si>
    <t>Bricqueville-sur-Mer</t>
  </si>
  <si>
    <t>Cérences</t>
  </si>
  <si>
    <t>Jullouville</t>
  </si>
  <si>
    <t>La Haye-Pesnel</t>
  </si>
  <si>
    <t>Lessay</t>
  </si>
  <si>
    <t>Marigny</t>
  </si>
  <si>
    <t>Montsurvent</t>
  </si>
  <si>
    <t>Négreville</t>
  </si>
  <si>
    <t>Périers</t>
  </si>
  <si>
    <t>Querqueville</t>
  </si>
  <si>
    <t>Quettetot</t>
  </si>
  <si>
    <t>Rauville-la-Bigot</t>
  </si>
  <si>
    <t>Saint-Cyr</t>
  </si>
  <si>
    <t>Saint-Germain-sur-Ay</t>
  </si>
  <si>
    <t>Saint-Hilaire-Petitville</t>
  </si>
  <si>
    <t>Surtainville</t>
  </si>
  <si>
    <t>Torigni-sur-Vire</t>
  </si>
  <si>
    <t>Quettreville sur sienne</t>
  </si>
  <si>
    <t>Sartilly-Baie-Bocage</t>
  </si>
  <si>
    <t>TOTAL MANCHE</t>
  </si>
  <si>
    <t>AVIZE</t>
  </si>
  <si>
    <t>AY-CHAMPAGNE</t>
  </si>
  <si>
    <t>BETHENY</t>
  </si>
  <si>
    <t>BEZANNES</t>
  </si>
  <si>
    <t>CHALONS-EN-CHAMPAGNE</t>
  </si>
  <si>
    <t>CORMONTREUIL</t>
  </si>
  <si>
    <t>DORMANS</t>
  </si>
  <si>
    <t>EPERNAY</t>
  </si>
  <si>
    <t>FERE-CHAMPENOISE</t>
  </si>
  <si>
    <t>FISMES</t>
  </si>
  <si>
    <t>MONTMIRAIL</t>
  </si>
  <si>
    <t>MOURMELON-LE-GRAND</t>
  </si>
  <si>
    <t>REIMS</t>
  </si>
  <si>
    <t>SAINT-BRICE-COURCELLES</t>
  </si>
  <si>
    <t>SAINTE-MENEHOULD</t>
  </si>
  <si>
    <t>SEZANNE</t>
  </si>
  <si>
    <t>SUIPPES</t>
  </si>
  <si>
    <t>TINQUEUX</t>
  </si>
  <si>
    <t>VITRY-LE-FRANCOIS</t>
  </si>
  <si>
    <t>WARMERIVILLE</t>
  </si>
  <si>
    <t>TOTAL MARNE</t>
  </si>
  <si>
    <t>CHAUMONT</t>
  </si>
  <si>
    <t>NOGENT</t>
  </si>
  <si>
    <t>SAINT-DIZIER</t>
  </si>
  <si>
    <t>LANGRES</t>
  </si>
  <si>
    <t>BOURBONNE LES BAINS</t>
  </si>
  <si>
    <t>WASSY</t>
  </si>
  <si>
    <t>TOTAL HAUTE-MARNE</t>
  </si>
  <si>
    <t>BONCHAMP-LES-LAVAL</t>
  </si>
  <si>
    <t>CHANGE</t>
  </si>
  <si>
    <t>CHATEAU-GONTIER-SUR-MAYENNE</t>
  </si>
  <si>
    <t>CRAON</t>
  </si>
  <si>
    <t>ERNEE</t>
  </si>
  <si>
    <t>EVRON</t>
  </si>
  <si>
    <t>LAVAL</t>
  </si>
  <si>
    <t>MAYENNE</t>
  </si>
  <si>
    <t>SAINT-BERTHEVIN</t>
  </si>
  <si>
    <t>CONTEST</t>
  </si>
  <si>
    <t>SAINT DENIS D’ANJOU</t>
  </si>
  <si>
    <t>TOTAL MAYENNE</t>
  </si>
  <si>
    <t>AUBOUE</t>
  </si>
  <si>
    <t>BACCARAT</t>
  </si>
  <si>
    <t>BLAINVILLE SUR L’EAU</t>
  </si>
  <si>
    <t>BLENOD LES PONT A MOUSSON</t>
  </si>
  <si>
    <t>CIREY SUR VEZOUZE</t>
  </si>
  <si>
    <t>DIEULOUARD</t>
  </si>
  <si>
    <t>ECROUVES</t>
  </si>
  <si>
    <t>ESSEY LES NANCY</t>
  </si>
  <si>
    <t>FLEVILLE DEVANT NANCY</t>
  </si>
  <si>
    <t>FOUG</t>
  </si>
  <si>
    <t>GORCY</t>
  </si>
  <si>
    <t>HAUCOURT MOULAINE</t>
  </si>
  <si>
    <t>HEILLECOURT</t>
  </si>
  <si>
    <t>HERSERANGE</t>
  </si>
  <si>
    <t>HOMECOURT</t>
  </si>
  <si>
    <t>HOUDEMONT</t>
  </si>
  <si>
    <t>JARVILLE LA MALGRANGE</t>
  </si>
  <si>
    <t>JOEUF</t>
  </si>
  <si>
    <t>LANEUVEVILLE DEVANT NANCY</t>
  </si>
  <si>
    <t>LAXOU</t>
  </si>
  <si>
    <t>LONGUYON</t>
  </si>
  <si>
    <t>LONGWY</t>
  </si>
  <si>
    <t>LUDRES</t>
  </si>
  <si>
    <t>LUNEVILLE</t>
  </si>
  <si>
    <t>MALZEVILLE</t>
  </si>
  <si>
    <t>MAXEVILLE</t>
  </si>
  <si>
    <t>NANCY</t>
  </si>
  <si>
    <t>NEUVES MAISONS</t>
  </si>
  <si>
    <t>PAGNY SUR MOSELLE</t>
  </si>
  <si>
    <t>PONT A MOUSSON</t>
  </si>
  <si>
    <t>PONT SAINT VINCENT</t>
  </si>
  <si>
    <t>PULNOY</t>
  </si>
  <si>
    <t>ROSIERES AUX SALINES</t>
  </si>
  <si>
    <t>SAINT MAX</t>
  </si>
  <si>
    <t>SAINT NICOLAS DE PORT</t>
  </si>
  <si>
    <t>SAULXURES LES NANCY</t>
  </si>
  <si>
    <t>SEICHAMPS</t>
  </si>
  <si>
    <t>TOUL</t>
  </si>
  <si>
    <t>VAL DE BRIEY</t>
  </si>
  <si>
    <t>VANDOEUVRE LES NANCY</t>
  </si>
  <si>
    <t>VARANGEVILLE</t>
  </si>
  <si>
    <t>VILLERS LES NANCY</t>
  </si>
  <si>
    <t>VILLERUPT</t>
  </si>
  <si>
    <t>COM. COM. DU BASSIN DE POMPEY</t>
  </si>
  <si>
    <t>METROPOLE GRAND NANCY</t>
  </si>
  <si>
    <t>TOTAL MEURTHE-ET-MOSELLE</t>
  </si>
  <si>
    <t>BAR LE DUC</t>
  </si>
  <si>
    <t>Belrupt-en-Verdunois</t>
  </si>
  <si>
    <t>Commercy</t>
  </si>
  <si>
    <t>Etain</t>
  </si>
  <si>
    <t>Fains-Véel</t>
  </si>
  <si>
    <t>Ligny-en-Barrois</t>
  </si>
  <si>
    <t>Montmédy</t>
  </si>
  <si>
    <t>Saint-Mihiel</t>
  </si>
  <si>
    <t>Stenay</t>
  </si>
  <si>
    <t>Verdun</t>
  </si>
  <si>
    <t>Val de Meuse – Voie Sacrée</t>
  </si>
  <si>
    <t>TOTAL MEUSE</t>
  </si>
  <si>
    <t>Arradon</t>
  </si>
  <si>
    <t>Arzon</t>
  </si>
  <si>
    <t>Auray</t>
  </si>
  <si>
    <t>Baden</t>
  </si>
  <si>
    <t>Baud</t>
  </si>
  <si>
    <t>Belz</t>
  </si>
  <si>
    <t>Brech</t>
  </si>
  <si>
    <t>Carnac</t>
  </si>
  <si>
    <t>Caudan</t>
  </si>
  <si>
    <t>Cléguérec</t>
  </si>
  <si>
    <t>Communauté de communes Bellevue Blavet Ocean – EPCI</t>
  </si>
  <si>
    <t>Crach</t>
  </si>
  <si>
    <t>Damgan</t>
  </si>
  <si>
    <t>Elven</t>
  </si>
  <si>
    <t>Erdeven</t>
  </si>
  <si>
    <t>Étel</t>
  </si>
  <si>
    <t>Férel</t>
  </si>
  <si>
    <t>Gourhel</t>
  </si>
  <si>
    <t>Gourin</t>
  </si>
  <si>
    <t>Grand-Champ</t>
  </si>
  <si>
    <t>Guer</t>
  </si>
  <si>
    <t>Guidel</t>
  </si>
  <si>
    <t>Hennebont</t>
  </si>
  <si>
    <t>Île-aux-Moines</t>
  </si>
  <si>
    <t>Inzinzac-Lochrist</t>
  </si>
  <si>
    <t>Josselin</t>
  </si>
  <si>
    <t>La Gacilly</t>
  </si>
  <si>
    <t>La Trinité-sur-Mer</t>
  </si>
  <si>
    <t>La Trinité-Surzur</t>
  </si>
  <si>
    <t>Lanester</t>
  </si>
  <si>
    <t>Languidic</t>
  </si>
  <si>
    <t>Larmor-Baden</t>
  </si>
  <si>
    <t>Larmor-Plage</t>
  </si>
  <si>
    <t>Le Bono</t>
  </si>
  <si>
    <t>Le Faouët</t>
  </si>
  <si>
    <t>Le Hézo</t>
  </si>
  <si>
    <t>Le Palais</t>
  </si>
  <si>
    <t>Le Tour du Parc</t>
  </si>
  <si>
    <t>Locmariaquer</t>
  </si>
  <si>
    <t>Locminé</t>
  </si>
  <si>
    <t>Locmiquélic</t>
  </si>
  <si>
    <t>Lorient</t>
  </si>
  <si>
    <t>Malestroit</t>
  </si>
  <si>
    <t>Mauron</t>
  </si>
  <si>
    <t>Muzillac</t>
  </si>
  <si>
    <t>Neulliac</t>
  </si>
  <si>
    <t>Nivillac</t>
  </si>
  <si>
    <t>Noyal-Pontivy</t>
  </si>
  <si>
    <t>Pénestin</t>
  </si>
  <si>
    <t>Plescop</t>
  </si>
  <si>
    <t>Ploemel</t>
  </si>
  <si>
    <t>Ploemeur</t>
  </si>
  <si>
    <t>Ploeren</t>
  </si>
  <si>
    <t>Ploërmel</t>
  </si>
  <si>
    <t>Plouay</t>
  </si>
  <si>
    <t>Plouharnel</t>
  </si>
  <si>
    <t>Pluneret</t>
  </si>
  <si>
    <t>Pluvigner</t>
  </si>
  <si>
    <t>Pontivy</t>
  </si>
  <si>
    <t>Port-Louis</t>
  </si>
  <si>
    <t>Questembert</t>
  </si>
  <si>
    <t>Quéven</t>
  </si>
  <si>
    <t>Quiberon</t>
  </si>
  <si>
    <t>Riantec</t>
  </si>
  <si>
    <t>Rochefort-en-Terre</t>
  </si>
  <si>
    <t>Saint-Avé</t>
  </si>
  <si>
    <t>Saint-Philibert</t>
  </si>
  <si>
    <t>Saint-Pierre-Quiberon</t>
  </si>
  <si>
    <t>Sainte-Anne-d'Auray</t>
  </si>
  <si>
    <t>Sarzeau</t>
  </si>
  <si>
    <t>Séné</t>
  </si>
  <si>
    <t>Sérent</t>
  </si>
  <si>
    <t>Surzur</t>
  </si>
  <si>
    <t>Theix-Noyalo</t>
  </si>
  <si>
    <t>VANNES</t>
  </si>
  <si>
    <t>TOTAL MORBIHAN</t>
  </si>
  <si>
    <t>algrange</t>
  </si>
  <si>
    <t>altrippe</t>
  </si>
  <si>
    <t>ars sur moselle</t>
  </si>
  <si>
    <t>ay sur moselle</t>
  </si>
  <si>
    <t>amneville</t>
  </si>
  <si>
    <t>argancy</t>
  </si>
  <si>
    <t>audun le tiche</t>
  </si>
  <si>
    <t>aumetz</t>
  </si>
  <si>
    <t>bass ham</t>
  </si>
  <si>
    <t>bertrange</t>
  </si>
  <si>
    <t>bousse</t>
  </si>
  <si>
    <t>behren les forbach</t>
  </si>
  <si>
    <t>bitche</t>
  </si>
  <si>
    <t>boulay</t>
  </si>
  <si>
    <t>bouzonville</t>
  </si>
  <si>
    <t>carling</t>
  </si>
  <si>
    <t>cattenom</t>
  </si>
  <si>
    <t>chailly les ennery</t>
  </si>
  <si>
    <t>charly oradour</t>
  </si>
  <si>
    <t>chateau salins</t>
  </si>
  <si>
    <t>chatel saint germain</t>
  </si>
  <si>
    <t>clouange</t>
  </si>
  <si>
    <t>communauté d’agglomération de saint avold et synergie EPCI</t>
  </si>
  <si>
    <t>crehange</t>
  </si>
  <si>
    <t>dieuze</t>
  </si>
  <si>
    <t>ennery</t>
  </si>
  <si>
    <t>fameck</t>
  </si>
  <si>
    <t>farebersviller</t>
  </si>
  <si>
    <t>faulquemont</t>
  </si>
  <si>
    <t>florange</t>
  </si>
  <si>
    <t>folschviller</t>
  </si>
  <si>
    <t>forbach</t>
  </si>
  <si>
    <t>gandrange</t>
  </si>
  <si>
    <t>grosbliederstroff</t>
  </si>
  <si>
    <t>guenange</t>
  </si>
  <si>
    <t>hagondange</t>
  </si>
  <si>
    <t>hayange</t>
  </si>
  <si>
    <t>hettange grande</t>
  </si>
  <si>
    <t>Hombourg-haut</t>
  </si>
  <si>
    <t>koenigsmacker</t>
  </si>
  <si>
    <t>knuttange</t>
  </si>
  <si>
    <t>l’hopital</t>
  </si>
  <si>
    <t>longeville les saint avold</t>
  </si>
  <si>
    <t>macheren</t>
  </si>
  <si>
    <t>marange silvange</t>
  </si>
  <si>
    <t>maizieres les metz</t>
  </si>
  <si>
    <t>manom</t>
  </si>
  <si>
    <t>malroy</t>
  </si>
  <si>
    <t>marly</t>
  </si>
  <si>
    <t>metz</t>
  </si>
  <si>
    <t>mondelange</t>
  </si>
  <si>
    <t>montigny les metz</t>
  </si>
  <si>
    <t>morhange</t>
  </si>
  <si>
    <t>moulins les metz</t>
  </si>
  <si>
    <t>moyeuvre grande</t>
  </si>
  <si>
    <t>noveant</t>
  </si>
  <si>
    <t>nilvange</t>
  </si>
  <si>
    <t>ottange</t>
  </si>
  <si>
    <t>oeting</t>
  </si>
  <si>
    <t>petite roselle</t>
  </si>
  <si>
    <t>ranguevaux</t>
  </si>
  <si>
    <t>richemont</t>
  </si>
  <si>
    <t>rombas</t>
  </si>
  <si>
    <t>rurange les thionville</t>
  </si>
  <si>
    <t>rustroff</t>
  </si>
  <si>
    <t>sainte marie aux chenes</t>
  </si>
  <si>
    <t>saint julien les metz</t>
  </si>
  <si>
    <t>sarralbe</t>
  </si>
  <si>
    <t>sarreguemines</t>
  </si>
  <si>
    <t>sarrebourg</t>
  </si>
  <si>
    <t>scy chazelles</t>
  </si>
  <si>
    <t>seremange erzange</t>
  </si>
  <si>
    <t>sierck les bains</t>
  </si>
  <si>
    <t>saint avold</t>
  </si>
  <si>
    <t>stiring wendel</t>
  </si>
  <si>
    <t>talange</t>
  </si>
  <si>
    <t>terville</t>
  </si>
  <si>
    <t>thionville</t>
  </si>
  <si>
    <t>uckange</t>
  </si>
  <si>
    <t>valmont</t>
  </si>
  <si>
    <t>vitry sur orne</t>
  </si>
  <si>
    <t>volmerange les mines</t>
  </si>
  <si>
    <t>woippy</t>
  </si>
  <si>
    <t>yutz</t>
  </si>
  <si>
    <t>TOTAL MOSELLE</t>
  </si>
  <si>
    <t>Clamecy</t>
  </si>
  <si>
    <t>Corbigny</t>
  </si>
  <si>
    <t>Cosne Cours sur Loire</t>
  </si>
  <si>
    <t>Decize</t>
  </si>
  <si>
    <t>Fourchambault</t>
  </si>
  <si>
    <t>Garchizy</t>
  </si>
  <si>
    <t>Guérginy</t>
  </si>
  <si>
    <t>Imphy</t>
  </si>
  <si>
    <t>La Charité sur Loire</t>
  </si>
  <si>
    <t>La Machine</t>
  </si>
  <si>
    <t>Marzy</t>
  </si>
  <si>
    <t>NEVERS</t>
  </si>
  <si>
    <t>Pouilly sur Loire</t>
  </si>
  <si>
    <t>Pougues les Eaux</t>
  </si>
  <si>
    <t>Varennes Vauzelles</t>
  </si>
  <si>
    <t>TOTAL NIÈVRE</t>
  </si>
  <si>
    <t>ALLENNES LES MARAIS</t>
  </si>
  <si>
    <t>ANNOEULLIN</t>
  </si>
  <si>
    <t>ARMENTIERES</t>
  </si>
  <si>
    <t>AVELIN</t>
  </si>
  <si>
    <t>BAUVIN</t>
  </si>
  <si>
    <t>BONDUES</t>
  </si>
  <si>
    <t>CHERENG</t>
  </si>
  <si>
    <t>COMINES</t>
  </si>
  <si>
    <t>CROIX</t>
  </si>
  <si>
    <t>CYSOING</t>
  </si>
  <si>
    <t>DON</t>
  </si>
  <si>
    <t>ERQUINGHEM-LYS (données 2020)</t>
  </si>
  <si>
    <t>FACHES THUMESNIL</t>
  </si>
  <si>
    <t>FRETIN</t>
  </si>
  <si>
    <t>GONDECOURT</t>
  </si>
  <si>
    <t>HALLENNES LEZ HAUBOURDIN</t>
  </si>
  <si>
    <t>HALLUIN (données 2020)</t>
  </si>
  <si>
    <t>HAUBOURDIN</t>
  </si>
  <si>
    <t>HEM-LANNOY-TOUFFLERS-FOREST SUR MARCQ</t>
  </si>
  <si>
    <t>HOUPLIN-ANCOISNE SANTES</t>
  </si>
  <si>
    <t>LA BASSEE</t>
  </si>
  <si>
    <t>LA MADELEINE</t>
  </si>
  <si>
    <t>LAMBERSART</t>
  </si>
  <si>
    <t>LESQUIN</t>
  </si>
  <si>
    <t>LEZENNES</t>
  </si>
  <si>
    <t>LILLE</t>
  </si>
  <si>
    <t>LOMME</t>
  </si>
  <si>
    <t>LOOS</t>
  </si>
  <si>
    <t>LYS LEZ LANNOY</t>
  </si>
  <si>
    <t>MARCQ EN BAROEUL</t>
  </si>
  <si>
    <t>MARQUETTE LEZ LILLE</t>
  </si>
  <si>
    <t>MONS EN BAROEUL</t>
  </si>
  <si>
    <t>MOUVAUX</t>
  </si>
  <si>
    <t>NEUVILLE EN FERRAIN</t>
  </si>
  <si>
    <t>OSTRICURT</t>
  </si>
  <si>
    <t>PERENCHIES</t>
  </si>
  <si>
    <t>PHALEMPIN</t>
  </si>
  <si>
    <t>PROVIN</t>
  </si>
  <si>
    <t>QUESNOY SUR DEULE</t>
  </si>
  <si>
    <t>RONCHIN</t>
  </si>
  <si>
    <t>RONCQ</t>
  </si>
  <si>
    <t>ROUBAIX</t>
  </si>
  <si>
    <t>SAINGHIN EN WEPPES</t>
  </si>
  <si>
    <t>SAINT ANDRE LEZ LILLE</t>
  </si>
  <si>
    <t>SECLIN</t>
  </si>
  <si>
    <t>TEMPLEUVE</t>
  </si>
  <si>
    <t>THUMERIES</t>
  </si>
  <si>
    <t>TOURCOING</t>
  </si>
  <si>
    <t>VILLENEUVE D ASCQ</t>
  </si>
  <si>
    <t>WAMBRECHIES</t>
  </si>
  <si>
    <t>WASQUEHAL</t>
  </si>
  <si>
    <t>WATTIGNIES</t>
  </si>
  <si>
    <t>WATTRELOS</t>
  </si>
  <si>
    <t>WAVRIN</t>
  </si>
  <si>
    <t>AULNOYE-AYMERIES</t>
  </si>
  <si>
    <t>AVESNELLES</t>
  </si>
  <si>
    <t>AVESNES-SUR-HELPE</t>
  </si>
  <si>
    <t>BACHANT</t>
  </si>
  <si>
    <t>BAVAY</t>
  </si>
  <si>
    <t>BERLAIMONT</t>
  </si>
  <si>
    <t>BOUSIES</t>
  </si>
  <si>
    <t>BOUSSOIS</t>
  </si>
  <si>
    <t>ENGLEFONTAINE</t>
  </si>
  <si>
    <t>FEIGNIES</t>
  </si>
  <si>
    <t>FERRIERE-LA-GRANDE</t>
  </si>
  <si>
    <t>FOURMIES</t>
  </si>
  <si>
    <t>GLAGEON</t>
  </si>
  <si>
    <t>HAUTMONT</t>
  </si>
  <si>
    <t>JEUMONT</t>
  </si>
  <si>
    <t>LA LONGUEVILLE</t>
  </si>
  <si>
    <t>LANDRECIES</t>
  </si>
  <si>
    <t>LE QUESNOY</t>
  </si>
  <si>
    <t>MARPENT</t>
  </si>
  <si>
    <t>MAUBEUGE</t>
  </si>
  <si>
    <t>POIX-DU-NORD</t>
  </si>
  <si>
    <t>PONT-SUR-SAMBRE</t>
  </si>
  <si>
    <t>SAINS-DU-NORD</t>
  </si>
  <si>
    <t>TRELON</t>
  </si>
  <si>
    <t>BEAUVOIS-EN-CAMBRESIS</t>
  </si>
  <si>
    <t>CAMBRAI</t>
  </si>
  <si>
    <t>LE CATEAU-CAMBRESIS</t>
  </si>
  <si>
    <t>CAUDRY</t>
  </si>
  <si>
    <t>ESCAUDOEUVRES</t>
  </si>
  <si>
    <t>GOUZEAUCOURT</t>
  </si>
  <si>
    <t>MARETZ</t>
  </si>
  <si>
    <t>IWUY</t>
  </si>
  <si>
    <t>MASNIERES</t>
  </si>
  <si>
    <t>NEUVILLE-SAINT-REMY</t>
  </si>
  <si>
    <t>PROVILLE</t>
  </si>
  <si>
    <t>RAILLENCOURT-STE-OLLE</t>
  </si>
  <si>
    <t>SAINT-HILAIRE-LEZ-CAMBRAI</t>
  </si>
  <si>
    <t>SOLESMES</t>
  </si>
  <si>
    <t>WALINCOURT-SELVIGNY</t>
  </si>
  <si>
    <t>Auby</t>
  </si>
  <si>
    <t>Courchelettes</t>
  </si>
  <si>
    <t>Cuincy</t>
  </si>
  <si>
    <t>Douai</t>
  </si>
  <si>
    <t>Flers-en-Escrebieux</t>
  </si>
  <si>
    <t>Flines-lez-Râches</t>
  </si>
  <si>
    <t>Lambres-lez-Douai</t>
  </si>
  <si>
    <t>Orchies</t>
  </si>
  <si>
    <t>Roost-Warendin</t>
  </si>
  <si>
    <t>BAILLEUL</t>
  </si>
  <si>
    <t>BERGUES</t>
  </si>
  <si>
    <t>BOURBOURG</t>
  </si>
  <si>
    <t>BRAY-DUNES</t>
  </si>
  <si>
    <t>CAPPELLE LA GRANDE</t>
  </si>
  <si>
    <t>CASSEL</t>
  </si>
  <si>
    <t>COUDEKERQUE-BRANCHE</t>
  </si>
  <si>
    <t>DUNKERQUE</t>
  </si>
  <si>
    <t>ESTAIRES</t>
  </si>
  <si>
    <t>GRANDE-SYNTHE</t>
  </si>
  <si>
    <t>GRAND-FORT-PHILIPPE</t>
  </si>
  <si>
    <t>GRAVELINES</t>
  </si>
  <si>
    <t>HAZEBROUCK</t>
  </si>
  <si>
    <t>HONDSCHOOTE</t>
  </si>
  <si>
    <t>LA GORGUE</t>
  </si>
  <si>
    <t>LEFFRINCKOUCKE</t>
  </si>
  <si>
    <t>MERVILLE</t>
  </si>
  <si>
    <t>NIEPPE</t>
  </si>
  <si>
    <t>SAINT-POL-SUR-MER</t>
  </si>
  <si>
    <t>STEENVOORDE</t>
  </si>
  <si>
    <t>TETEGHEM-COUDEKERQUE-VILLAGE</t>
  </si>
  <si>
    <t>WATTEN</t>
  </si>
  <si>
    <t>ANZIN</t>
  </si>
  <si>
    <t>AULNOY-LEZ-VALENCIENNES</t>
  </si>
  <si>
    <t>BEUVRAGES</t>
  </si>
  <si>
    <t>BOUCHAIN</t>
  </si>
  <si>
    <t>BRUAY-SUR-L’ESCAUT</t>
  </si>
  <si>
    <t>CONDE-SUR-L’ESCAUT</t>
  </si>
  <si>
    <t>CRESPIN</t>
  </si>
  <si>
    <t>DENAIN</t>
  </si>
  <si>
    <t>FAMARS</t>
  </si>
  <si>
    <t>FRESNES-SUR-ESCAUT</t>
  </si>
  <si>
    <t>HAULCHIN</t>
  </si>
  <si>
    <t>HERGNIES</t>
  </si>
  <si>
    <t>HERIN</t>
  </si>
  <si>
    <t>HORDAIN</t>
  </si>
  <si>
    <t>MAING</t>
  </si>
  <si>
    <t>MARLY</t>
  </si>
  <si>
    <t>ONNAING</t>
  </si>
  <si>
    <t>PETITE-FORET</t>
  </si>
  <si>
    <t>QUIEVRECHAIN</t>
  </si>
  <si>
    <t>RAISMES</t>
  </si>
  <si>
    <t>SAINT-SAULVE</t>
  </si>
  <si>
    <t>LA SENTINELLE</t>
  </si>
  <si>
    <t>VALENCIENNES</t>
  </si>
  <si>
    <t>VIEUX-CONDE</t>
  </si>
  <si>
    <t>TOTAL NORD</t>
  </si>
  <si>
    <t>Agnetz</t>
  </si>
  <si>
    <t>Andeville</t>
  </si>
  <si>
    <t>Ansauvillers</t>
  </si>
  <si>
    <t>Auneuil</t>
  </si>
  <si>
    <t>BEAUVAIS</t>
  </si>
  <si>
    <t>Belle Eglise</t>
  </si>
  <si>
    <t>Béthy Saint Pierre</t>
  </si>
  <si>
    <t>Boran Sur Oise</t>
  </si>
  <si>
    <t>Bornel</t>
  </si>
  <si>
    <t>Bresles</t>
  </si>
  <si>
    <t>Breuil Le Sec</t>
  </si>
  <si>
    <t>Breuil Le Vert</t>
  </si>
  <si>
    <t>Cambronne Les Ribecourt</t>
  </si>
  <si>
    <t>Cauffry</t>
  </si>
  <si>
    <t>Chamant</t>
  </si>
  <si>
    <t>Chambly</t>
  </si>
  <si>
    <t>Chantilly</t>
  </si>
  <si>
    <t>Chaumont En Vexin</t>
  </si>
  <si>
    <t>Chevrieres</t>
  </si>
  <si>
    <t>Choisy Au Bac</t>
  </si>
  <si>
    <t>Clairoix</t>
  </si>
  <si>
    <t>Clermont</t>
  </si>
  <si>
    <t>Compiegne</t>
  </si>
  <si>
    <t>Cormeilles</t>
  </si>
  <si>
    <t>Creil</t>
  </si>
  <si>
    <t>Crepy En Valois</t>
  </si>
  <si>
    <t>Crevecoeur Le Grand</t>
  </si>
  <si>
    <t>Crillon</t>
  </si>
  <si>
    <t>Dieudonne</t>
  </si>
  <si>
    <t>Ercuis</t>
  </si>
  <si>
    <t>Estrees Saint Denis</t>
  </si>
  <si>
    <t>Fitz James</t>
  </si>
  <si>
    <t>Formerie</t>
  </si>
  <si>
    <t>Fresnoy en Thelle</t>
  </si>
  <si>
    <t>Gouvieux</t>
  </si>
  <si>
    <t>Hemevillers</t>
  </si>
  <si>
    <t>La Chapelle En Serval</t>
  </si>
  <si>
    <t>La Croix Saint Ouen</t>
  </si>
  <si>
    <t>Lagny Le Sec</t>
  </si>
  <si>
    <t>Laigneville</t>
  </si>
  <si>
    <t>Lamorlaye</t>
  </si>
  <si>
    <t>Le Plessis Belleville</t>
  </si>
  <si>
    <t>Le Plessis Brion</t>
  </si>
  <si>
    <t>Levignen</t>
  </si>
  <si>
    <t>Liancourt</t>
  </si>
  <si>
    <t>Longueil Annel</t>
  </si>
  <si>
    <t>Maignelay Montigny</t>
  </si>
  <si>
    <t>Margny Les Compiegne</t>
  </si>
  <si>
    <t>Meru</t>
  </si>
  <si>
    <t>Mesnil en Thelle</t>
  </si>
  <si>
    <t>Moliens</t>
  </si>
  <si>
    <t>Montataire</t>
  </si>
  <si>
    <t>Montmacq</t>
  </si>
  <si>
    <t>Montmartin</t>
  </si>
  <si>
    <t>Morangles</t>
  </si>
  <si>
    <t>Mouy</t>
  </si>
  <si>
    <t>Nanteuil Le Haudouin</t>
  </si>
  <si>
    <t>Neuilly En Thelle</t>
  </si>
  <si>
    <t>Nogent Sur Oise</t>
  </si>
  <si>
    <t>Noyon</t>
  </si>
  <si>
    <t>Orry La Ville</t>
  </si>
  <si>
    <t>Plailly</t>
  </si>
  <si>
    <t>Pont Sainte Maxence</t>
  </si>
  <si>
    <t>Pontpoint</t>
  </si>
  <si>
    <t>Precy Sur Oise</t>
  </si>
  <si>
    <t>Puiseux le Hauberger</t>
  </si>
  <si>
    <t>Rantigny</t>
  </si>
  <si>
    <t>Remy</t>
  </si>
  <si>
    <t>Ribecourt Dreslincourt</t>
  </si>
  <si>
    <t>Sacy Le Grand</t>
  </si>
  <si>
    <t>Saint Just En Chaussee</t>
  </si>
  <si>
    <t>Saint Leu D’esserent</t>
  </si>
  <si>
    <t>Saint Maximin</t>
  </si>
  <si>
    <t>Sainte Genevieve</t>
  </si>
  <si>
    <t>Senlis</t>
  </si>
  <si>
    <t>Serifontaine</t>
  </si>
  <si>
    <t>Thiverny</t>
  </si>
  <si>
    <t>Thourotte</t>
  </si>
  <si>
    <t>Tracy Le Val</t>
  </si>
  <si>
    <t>Venette</t>
  </si>
  <si>
    <t>Verberie</t>
  </si>
  <si>
    <t>Verneuil En Halatte</t>
  </si>
  <si>
    <t>Villers Saint Paul</t>
  </si>
  <si>
    <t>Vineuil Saint Firmin</t>
  </si>
  <si>
    <t>TOTAL OISE</t>
  </si>
  <si>
    <t>ALENCON</t>
  </si>
  <si>
    <t>ARGENTAN</t>
  </si>
  <si>
    <t>BAGNOLES DE L’ORNE NORMANDIE</t>
  </si>
  <si>
    <t>FLERS</t>
  </si>
  <si>
    <t>L’AIGLE</t>
  </si>
  <si>
    <t>LA FERTE MACE</t>
  </si>
  <si>
    <t>MORTAGNE AU PERCHE</t>
  </si>
  <si>
    <t>SEES</t>
  </si>
  <si>
    <t>TINCHEBRAY-BOCAGE</t>
  </si>
  <si>
    <t>TOUROUVRE-AU-PERCHE</t>
  </si>
  <si>
    <t>VIMOUTIERS</t>
  </si>
  <si>
    <t>Athis-Val de Rouvre</t>
  </si>
  <si>
    <t>Longny les Villages</t>
  </si>
  <si>
    <t>Rémalard en Perche</t>
  </si>
  <si>
    <t>TOTAL ORNE</t>
  </si>
  <si>
    <t>ACHICOURT</t>
  </si>
  <si>
    <t>ARRAS</t>
  </si>
  <si>
    <t>AUXI LE CHATEAU</t>
  </si>
  <si>
    <t>BAPAUME</t>
  </si>
  <si>
    <t>BREBIERES</t>
  </si>
  <si>
    <t>CORBEHEM</t>
  </si>
  <si>
    <t>FREVENT</t>
  </si>
  <si>
    <t>SAINT POL SUR TERNOISE</t>
  </si>
  <si>
    <t>VITRY EN ARTOIS</t>
  </si>
  <si>
    <t>AUCHEL</t>
  </si>
  <si>
    <t>AUCHY LES MINES</t>
  </si>
  <si>
    <t>BETHUNE</t>
  </si>
  <si>
    <t>BEUVRY</t>
  </si>
  <si>
    <t>ISBERGUES</t>
  </si>
  <si>
    <t>NOEUX LES MINES</t>
  </si>
  <si>
    <t>NOYELLES LES VERMELLES</t>
  </si>
  <si>
    <t>VERMELLES</t>
  </si>
  <si>
    <t>ARDRES</t>
  </si>
  <si>
    <t>CONDETTE</t>
  </si>
  <si>
    <t>DANNES</t>
  </si>
  <si>
    <t>DESVRES</t>
  </si>
  <si>
    <t>LE PORTEL</t>
  </si>
  <si>
    <t>MARQUISE</t>
  </si>
  <si>
    <t>NEUFCHATEL HARDELOT</t>
  </si>
  <si>
    <t>OUTREAU</t>
  </si>
  <si>
    <t>RINXENT</t>
  </si>
  <si>
    <t>SAINT ETIENNE AU MONT</t>
  </si>
  <si>
    <t>SAINT MARTIN BOULOGNE</t>
  </si>
  <si>
    <t>SAMER</t>
  </si>
  <si>
    <t>WIMEREUX</t>
  </si>
  <si>
    <t>WIMILLE</t>
  </si>
  <si>
    <t>AUDRUICQ</t>
  </si>
  <si>
    <t>CALAIS</t>
  </si>
  <si>
    <t>COQUELLES</t>
  </si>
  <si>
    <t>GUINES</t>
  </si>
  <si>
    <t>MARCK EN CALAISIS</t>
  </si>
  <si>
    <t>OYE PLAGE</t>
  </si>
  <si>
    <t>COURCELLES LES LENS</t>
  </si>
  <si>
    <t>COURRIERES</t>
  </si>
  <si>
    <t>DOURGES</t>
  </si>
  <si>
    <t>HARNES</t>
  </si>
  <si>
    <t>HENIN BEAUMONT</t>
  </si>
  <si>
    <t>LEFOREST</t>
  </si>
  <si>
    <t>LIBERCOURT</t>
  </si>
  <si>
    <t>LIEVIN</t>
  </si>
  <si>
    <t>MAZINGARBE</t>
  </si>
  <si>
    <t>MEURCIN</t>
  </si>
  <si>
    <t>MONTIGNY EN GOHELLE</t>
  </si>
  <si>
    <t>NOYELLES GODAULT</t>
  </si>
  <si>
    <t>OIGNIES</t>
  </si>
  <si>
    <t>VENDIN LE VEIL</t>
  </si>
  <si>
    <t>WINGLES</t>
  </si>
  <si>
    <t>BEAURAINVILLE</t>
  </si>
  <si>
    <t>CUCQ</t>
  </si>
  <si>
    <t>ETAPLES SUR MER</t>
  </si>
  <si>
    <t>CAMIERS</t>
  </si>
  <si>
    <t>HESDIN</t>
  </si>
  <si>
    <t>LE TOUQUET PARIS PLAGE</t>
  </si>
  <si>
    <t>MERLIMONT</t>
  </si>
  <si>
    <t>MONTREUIL SUR MER</t>
  </si>
  <si>
    <t>AIRE SUR LA LYS</t>
  </si>
  <si>
    <t>BLENDECQUES</t>
  </si>
  <si>
    <t>LONGUENESSE</t>
  </si>
  <si>
    <t>SAINT MARTIN LEZ TATINGHEM</t>
  </si>
  <si>
    <t>SAINT OMER</t>
  </si>
  <si>
    <t>ENQUIHEN PLAGE</t>
  </si>
  <si>
    <t>PERNES</t>
  </si>
  <si>
    <t>BILLY BERCLAU</t>
  </si>
  <si>
    <t>WISSANT</t>
  </si>
  <si>
    <t>LE QUESNOY EN ARTOIS</t>
  </si>
  <si>
    <t>DIVION</t>
  </si>
  <si>
    <t>LAPUGNOY</t>
  </si>
  <si>
    <t>LILLERS</t>
  </si>
  <si>
    <t>LENS</t>
  </si>
  <si>
    <t>FRUGES</t>
  </si>
  <si>
    <t>SAINTE CATHERINE</t>
  </si>
  <si>
    <t>BULLY LES MINES</t>
  </si>
  <si>
    <t>CALONNE RIQUART</t>
  </si>
  <si>
    <t>NOYELLES SOUS LENS</t>
  </si>
  <si>
    <t>BERCK SUR MER</t>
  </si>
  <si>
    <t>BIACHE SAINT VAAST</t>
  </si>
  <si>
    <t>CAMBLAIN CHATELAIN</t>
  </si>
  <si>
    <t>BRUAY LA BUISSIERE</t>
  </si>
  <si>
    <t>AIX NOULETTE</t>
  </si>
  <si>
    <t>ARQUES</t>
  </si>
  <si>
    <t>TOTAL PAS-DE-CALAIS</t>
  </si>
  <si>
    <t>Aigueperse</t>
  </si>
  <si>
    <t>Ambert</t>
  </si>
  <si>
    <t>Aubière</t>
  </si>
  <si>
    <t>Aulnat</t>
  </si>
  <si>
    <t>Beaumont</t>
  </si>
  <si>
    <t>Billom</t>
  </si>
  <si>
    <t>Blanzat</t>
  </si>
  <si>
    <t>Bourboule (La)</t>
  </si>
  <si>
    <t>Brassac-les-Mines</t>
  </si>
  <si>
    <t>Cébazat</t>
  </si>
  <si>
    <t>Cendre (Le)</t>
  </si>
  <si>
    <t>Ceyrat</t>
  </si>
  <si>
    <t>Chamalières</t>
  </si>
  <si>
    <t>Champeix</t>
  </si>
  <si>
    <t>Châtel-Guyon</t>
  </si>
  <si>
    <t>CLERMONT-FERRAND</t>
  </si>
  <si>
    <t>Cournon d’Auvergne</t>
  </si>
  <si>
    <t>Courpière</t>
  </si>
  <si>
    <t>Ennezat</t>
  </si>
  <si>
    <t>Escoutoux</t>
  </si>
  <si>
    <t>Gerzat</t>
  </si>
  <si>
    <t>Issoire</t>
  </si>
  <si>
    <t>Lempdes</t>
  </si>
  <si>
    <t>Lezoux</t>
  </si>
  <si>
    <t>Martres-de-Veyre</t>
  </si>
  <si>
    <t>Mirefleurs</t>
  </si>
  <si>
    <t>Mont-Dore (Le)</t>
  </si>
  <si>
    <t>Mozac</t>
  </si>
  <si>
    <t>Nohanent</t>
  </si>
  <si>
    <t>Orcet</t>
  </si>
  <si>
    <t>Orcines</t>
  </si>
  <si>
    <t>Pontaumur</t>
  </si>
  <si>
    <t>Pont-du-Château</t>
  </si>
  <si>
    <t>Puy-Guillaume</t>
  </si>
  <si>
    <t>Riom</t>
  </si>
  <si>
    <t>Roche Blanche (La)</t>
  </si>
  <si>
    <t>Romagnat</t>
  </si>
  <si>
    <t>Royat</t>
  </si>
  <si>
    <t>Saint-Amant-Roche-Savine</t>
  </si>
  <si>
    <t>Saint-Amant-Tallende</t>
  </si>
  <si>
    <t>Saint-Eloy-les-Mines</t>
  </si>
  <si>
    <t>Saint-Germain-Lembron</t>
  </si>
  <si>
    <t>Saint-Gervais-d’Auvergne</t>
  </si>
  <si>
    <t>Saint-Maurice-près-Pionsat</t>
  </si>
  <si>
    <t>Sayat</t>
  </si>
  <si>
    <t>Seychalles</t>
  </si>
  <si>
    <t>Thiers</t>
  </si>
  <si>
    <t>Vic-le-Comte</t>
  </si>
  <si>
    <t>Viverols</t>
  </si>
  <si>
    <t>Volvic</t>
  </si>
  <si>
    <t>TOTAL PUY-DE-DÔME</t>
  </si>
  <si>
    <t>ANGLET</t>
  </si>
  <si>
    <t>ARTIX</t>
  </si>
  <si>
    <t>ARUDY</t>
  </si>
  <si>
    <t>ASCAIN</t>
  </si>
  <si>
    <t>BASSUSSARRY</t>
  </si>
  <si>
    <t>BAYONNE</t>
  </si>
  <si>
    <t>BIARRITZ</t>
  </si>
  <si>
    <t>BIDART</t>
  </si>
  <si>
    <t>BILLERE</t>
  </si>
  <si>
    <t>BIZANOS</t>
  </si>
  <si>
    <t>BOUCAU</t>
  </si>
  <si>
    <t>CAMBO-LES-BAINS</t>
  </si>
  <si>
    <t>CIBOURE</t>
  </si>
  <si>
    <t>EAUX-BONNES</t>
  </si>
  <si>
    <t>GAN</t>
  </si>
  <si>
    <t>GELOS</t>
  </si>
  <si>
    <t>GUETHARY</t>
  </si>
  <si>
    <t>HASPARREN</t>
  </si>
  <si>
    <t>HENDAYE</t>
  </si>
  <si>
    <t>JURANÇON</t>
  </si>
  <si>
    <t>LARUNS</t>
  </si>
  <si>
    <t>LESCAR</t>
  </si>
  <si>
    <t>LONS</t>
  </si>
  <si>
    <t>MAULEON-LICHARRE</t>
  </si>
  <si>
    <t>MONEIN</t>
  </si>
  <si>
    <t>MORLAÀS</t>
  </si>
  <si>
    <t>OLORON SAINTE-MARIE</t>
  </si>
  <si>
    <t>ORTHEZ</t>
  </si>
  <si>
    <t>PARDIES</t>
  </si>
  <si>
    <t>PAU</t>
  </si>
  <si>
    <t>SAINT-JEAN-DE-LUZ</t>
  </si>
  <si>
    <t>SAINT-JEAN-PIED-DE-PORT</t>
  </si>
  <si>
    <t>SAINT-PALAIS</t>
  </si>
  <si>
    <t>SAINT-PEE-SUR-NIVELLE</t>
  </si>
  <si>
    <t>SALIES-DE-EARN</t>
  </si>
  <si>
    <t>URRUGNE</t>
  </si>
  <si>
    <t>USTARITZ</t>
  </si>
  <si>
    <t>COMMUNAUTE D’AGGLOMERATION PAU BEARN
PYRENEES</t>
  </si>
  <si>
    <t>TOTAL PYRÉNÊES-ATLANTIQUES</t>
  </si>
  <si>
    <t>Aragnouet</t>
  </si>
  <si>
    <t>Aureilhan</t>
  </si>
  <si>
    <t>Bagnères de Bigorre</t>
  </si>
  <si>
    <t>Bordères sur l’Echez</t>
  </si>
  <si>
    <t>Campan</t>
  </si>
  <si>
    <t>Cauterets</t>
  </si>
  <si>
    <t>Ibos</t>
  </si>
  <si>
    <t>Juillan</t>
  </si>
  <si>
    <t>Lannemezan</t>
  </si>
  <si>
    <t>Loudenvieille</t>
  </si>
  <si>
    <t>Lourdes</t>
  </si>
  <si>
    <t>Maubourguet</t>
  </si>
  <si>
    <t>Odos</t>
  </si>
  <si>
    <t>Saint Lary Soulan</t>
  </si>
  <si>
    <t>Semeac</t>
  </si>
  <si>
    <t>TARBES</t>
  </si>
  <si>
    <t>Vic en Bigorre</t>
  </si>
  <si>
    <t>TOTAL HAUTES-PYRÉNÉES</t>
  </si>
  <si>
    <t>AMELIE-LES-BAINS-PALALDA</t>
  </si>
  <si>
    <t>ARGELES SUR MER</t>
  </si>
  <si>
    <t>ARLES-SUR-TECH</t>
  </si>
  <si>
    <t>BAGES</t>
  </si>
  <si>
    <t>BAHO</t>
  </si>
  <si>
    <t>BAIXAS</t>
  </si>
  <si>
    <t>BANYULS DELS ASPRES</t>
  </si>
  <si>
    <t xml:space="preserve">BANYULS SUR MER              </t>
  </si>
  <si>
    <t>BOLQUERE</t>
  </si>
  <si>
    <t>BOMPAS</t>
  </si>
  <si>
    <t>BROUILLA</t>
  </si>
  <si>
    <t>CABESTANY</t>
  </si>
  <si>
    <t>CALCE</t>
  </si>
  <si>
    <t>CANET EN ROUSSILLON</t>
  </si>
  <si>
    <t>CANOHES</t>
  </si>
  <si>
    <t>CASES DE PENE</t>
  </si>
  <si>
    <t>CERBERE</t>
  </si>
  <si>
    <t>CERET</t>
  </si>
  <si>
    <t>CLAIRA</t>
  </si>
  <si>
    <t>COLLIOURE</t>
  </si>
  <si>
    <t>CORNEILLA DEL VERCOL</t>
  </si>
  <si>
    <t>ELNE</t>
  </si>
  <si>
    <t>ESPIRA DE L’AGLY</t>
  </si>
  <si>
    <t>ESTAGEL</t>
  </si>
  <si>
    <t>FONT-ROMEU-ODEILLO-VIA</t>
  </si>
  <si>
    <t>ILLE SUR TET</t>
  </si>
  <si>
    <t>LAROQUE DES ALBÈRES</t>
  </si>
  <si>
    <t>LATOUR DE FRANCE</t>
  </si>
  <si>
    <t xml:space="preserve">LE BARCARES          </t>
  </si>
  <si>
    <t xml:space="preserve">LE BOULOU              </t>
  </si>
  <si>
    <t>LE PERTHUS</t>
  </si>
  <si>
    <t>LE SOLER</t>
  </si>
  <si>
    <t>LOS MASOS</t>
  </si>
  <si>
    <t>MAUREILLAS LAS ILLAS</t>
  </si>
  <si>
    <t>MILLAS</t>
  </si>
  <si>
    <t>MONT-LOUIS</t>
  </si>
  <si>
    <t>MONTESCOT</t>
  </si>
  <si>
    <t>OLETTE</t>
  </si>
  <si>
    <t>ORTAFFA</t>
  </si>
  <si>
    <t>PALAU DEL VIDRE</t>
  </si>
  <si>
    <t>PERPIGNAN</t>
  </si>
  <si>
    <t>PEYRESTORES</t>
  </si>
  <si>
    <t>PEZILLA LA RIVIÈRE</t>
  </si>
  <si>
    <t xml:space="preserve">PIA                               </t>
  </si>
  <si>
    <t>POLLESTRES</t>
  </si>
  <si>
    <t>PONTEILLA-NYLS</t>
  </si>
  <si>
    <t xml:space="preserve">PORT-VENDRES           </t>
  </si>
  <si>
    <t>PORTA</t>
  </si>
  <si>
    <t>PRADES</t>
  </si>
  <si>
    <t>PRATS-DE-MOLLO-LA-PRESTE</t>
  </si>
  <si>
    <t>RIVESALTES</t>
  </si>
  <si>
    <t>SAINT ANDRÉ</t>
  </si>
  <si>
    <t>SAINT CYPRIEN</t>
  </si>
  <si>
    <t>SAINT ESTÈVE</t>
  </si>
  <si>
    <t>SAINT FÉLIU D’AVALL</t>
  </si>
  <si>
    <t>SAINT GÉNIS DES FONTAINES</t>
  </si>
  <si>
    <t>SAINT HIPPOLYTE</t>
  </si>
  <si>
    <t>SAINT JEAN LASSEILLE</t>
  </si>
  <si>
    <t>SAINT JEAN PLA CORTS</t>
  </si>
  <si>
    <t>SAINT LAURENT DE CERDANS</t>
  </si>
  <si>
    <t>SAINT LAURENT DE LA SALANQUE</t>
  </si>
  <si>
    <t>SAINT PAUL DE FENOUILLET</t>
  </si>
  <si>
    <t>SAINTE MARIE LA MER</t>
  </si>
  <si>
    <t>SALEILLES</t>
  </si>
  <si>
    <t>SALSES LE CHÂTEAU</t>
  </si>
  <si>
    <t>SOREDE</t>
  </si>
  <si>
    <t>THUIR</t>
  </si>
  <si>
    <t>TORREILLES</t>
  </si>
  <si>
    <t>TOULOUGES</t>
  </si>
  <si>
    <t>VERNET LES BAINS</t>
  </si>
  <si>
    <t>VILLENEUVE DE LA RAHO</t>
  </si>
  <si>
    <t>VILLELONGUE DE LA SALANQUE</t>
  </si>
  <si>
    <t>VILLENEUVE LA RIVIÈRE</t>
  </si>
  <si>
    <t>VINÇA</t>
  </si>
  <si>
    <t>TOTAL PYRÉNÉES-ORIENTALES</t>
  </si>
  <si>
    <t xml:space="preserve"> Duttlenheim / Altorf / Dachstein / Duppigheim / Ergersheim / Ernolsheim s.Bruche /</t>
  </si>
  <si>
    <t>Andlau</t>
  </si>
  <si>
    <t>Barr</t>
  </si>
  <si>
    <t>Benfeld</t>
  </si>
  <si>
    <t>Betschdorf</t>
  </si>
  <si>
    <t>Bischheim</t>
  </si>
  <si>
    <t>Bischwiller</t>
  </si>
  <si>
    <t>Bouxwiller</t>
  </si>
  <si>
    <t>Brumath</t>
  </si>
  <si>
    <t>Chatenois</t>
  </si>
  <si>
    <t>Dambach-la-Ville</t>
  </si>
  <si>
    <t>Eckbolsheim</t>
  </si>
  <si>
    <t>Erstein</t>
  </si>
  <si>
    <t>Eschau</t>
  </si>
  <si>
    <t>Fegersheim</t>
  </si>
  <si>
    <t>Gundershoffen</t>
  </si>
  <si>
    <t>Haguenau</t>
  </si>
  <si>
    <t>Hochfelden</t>
  </si>
  <si>
    <t>Holtzheim / Achenheim / Oberschaeffolsheim</t>
  </si>
  <si>
    <t>Illkirch-Graffenstaden</t>
  </si>
  <si>
    <t>Ingwiller</t>
  </si>
  <si>
    <t>Kintzheim</t>
  </si>
  <si>
    <t>La Broque</t>
  </si>
  <si>
    <t>La Wantzenau</t>
  </si>
  <si>
    <t>Lauterbourg</t>
  </si>
  <si>
    <t>Lingolsheim</t>
  </si>
  <si>
    <t>Marckoslehim</t>
  </si>
  <si>
    <t>Marlenheim</t>
  </si>
  <si>
    <t>Marmoutier</t>
  </si>
  <si>
    <t>Molsheim / Avolsheim / Dorlisheim / Soultz-les-bains / Wolxheim</t>
  </si>
  <si>
    <t>Mutzig / Dinsheim s.Bruche</t>
  </si>
  <si>
    <t>Niederbronn-les-Bains</t>
  </si>
  <si>
    <t>Oberhoffen-sur-Moder</t>
  </si>
  <si>
    <t>Obernai</t>
  </si>
  <si>
    <t>Ostwald</t>
  </si>
  <si>
    <t>Reichshoffen</t>
  </si>
  <si>
    <t>Rosheim / Bischhoffsheim / Boersch / Grendelbruch / Griesheim – près – Molsheim / Ottrott / Rosenwiller</t>
  </si>
  <si>
    <t>Rothau</t>
  </si>
  <si>
    <t>Sarre-Union</t>
  </si>
  <si>
    <t>Saverne</t>
  </si>
  <si>
    <t>Schiltigheim</t>
  </si>
  <si>
    <t>Schirmeck</t>
  </si>
  <si>
    <t>Schweighouse-sur-Moder</t>
  </si>
  <si>
    <t>Sélestat</t>
  </si>
  <si>
    <t>Seltz</t>
  </si>
  <si>
    <t>Souffelweyersheim</t>
  </si>
  <si>
    <t>Soufflenheim</t>
  </si>
  <si>
    <t>STRASBOURG</t>
  </si>
  <si>
    <t>Sundhouse</t>
  </si>
  <si>
    <t>Val de Moder</t>
  </si>
  <si>
    <t>Vendenheim</t>
  </si>
  <si>
    <t>Wasselonne</t>
  </si>
  <si>
    <t>Wissembourg</t>
  </si>
  <si>
    <t>Wolfisheim</t>
  </si>
  <si>
    <t>TOTAL BAS-RHIN</t>
  </si>
  <si>
    <t>ALTKIRCH</t>
  </si>
  <si>
    <t>BERGHEIM</t>
  </si>
  <si>
    <t>BIESHEIM</t>
  </si>
  <si>
    <t>BLOTZHEIM</t>
  </si>
  <si>
    <t>BRIGADE VERTE</t>
  </si>
  <si>
    <t>BRUNSTATT DIDENHEIM</t>
  </si>
  <si>
    <t>CERNAY</t>
  </si>
  <si>
    <t>COLMAR</t>
  </si>
  <si>
    <t>DANNEMARIE</t>
  </si>
  <si>
    <t>EGUISHEIM</t>
  </si>
  <si>
    <t>ENSISHEIM</t>
  </si>
  <si>
    <t>GUEBWILLER</t>
  </si>
  <si>
    <t>HABSHEIM</t>
  </si>
  <si>
    <t>HESINGUE</t>
  </si>
  <si>
    <t>HORBOURG WIHR</t>
  </si>
  <si>
    <t>HUNINGUE</t>
  </si>
  <si>
    <t>ILLZACH</t>
  </si>
  <si>
    <t>INGERSHEIM</t>
  </si>
  <si>
    <t>KAYSERSBERG VIGNOBLE</t>
  </si>
  <si>
    <t>KEMBS</t>
  </si>
  <si>
    <t>KINGERSHEIM</t>
  </si>
  <si>
    <t>MASEVAUX</t>
  </si>
  <si>
    <t>MULHOUSE</t>
  </si>
  <si>
    <t>MUNSTER</t>
  </si>
  <si>
    <t>NEUF BRISACH</t>
  </si>
  <si>
    <t>ORBEY</t>
  </si>
  <si>
    <t>OTTMARSHEIM</t>
  </si>
  <si>
    <t>PFASTATT LUTTERBACH</t>
  </si>
  <si>
    <t>RIBEAUVILLE</t>
  </si>
  <si>
    <t>RIEDISHEIM</t>
  </si>
  <si>
    <t>RIQUEWIHR</t>
  </si>
  <si>
    <t>RIXHEIM</t>
  </si>
  <si>
    <t>ROSENAU</t>
  </si>
  <si>
    <t>ROUFFACH</t>
  </si>
  <si>
    <t>SAINT LOUIS</t>
  </si>
  <si>
    <t>SAINTE CROIX AUX MINES</t>
  </si>
  <si>
    <t>SAINTE CROIX EN PLAINE</t>
  </si>
  <si>
    <t>SAINTE MARIE AUX MINES</t>
  </si>
  <si>
    <t>SAUSHEIM</t>
  </si>
  <si>
    <t>SOULTZ</t>
  </si>
  <si>
    <t>THANN</t>
  </si>
  <si>
    <t>TURCKHEIM</t>
  </si>
  <si>
    <t>VIEUX THANN</t>
  </si>
  <si>
    <t>VOLGELSHEIM</t>
  </si>
  <si>
    <t>WETTOLSHEIM</t>
  </si>
  <si>
    <t>WILLER SUR THUR</t>
  </si>
  <si>
    <t>WINTZENHEIM</t>
  </si>
  <si>
    <t>WITTELSHEIM</t>
  </si>
  <si>
    <t>TOTAL HAUT-RHIN</t>
  </si>
  <si>
    <t>Chaponost</t>
  </si>
  <si>
    <t>Dardilly</t>
  </si>
  <si>
    <t>Fleurieux-sur-l’Arbresle+ 4 communes</t>
  </si>
  <si>
    <t>Thizy-les-Bourgs</t>
  </si>
  <si>
    <t>Francheville</t>
  </si>
  <si>
    <t>Irigny</t>
  </si>
  <si>
    <t>Communay</t>
  </si>
  <si>
    <t>Ternay</t>
  </si>
  <si>
    <t>Gleyzé</t>
  </si>
  <si>
    <t>Vallée de la Brévenne (8 communes)</t>
  </si>
  <si>
    <t>Genay</t>
  </si>
  <si>
    <t>Saint-Bonnet-de-Mûre</t>
  </si>
  <si>
    <t>Lissieu</t>
  </si>
  <si>
    <t>Condrieu</t>
  </si>
  <si>
    <t>Saint-Fons</t>
  </si>
  <si>
    <t>Saint-Laurent-de-Chamousset</t>
  </si>
  <si>
    <t>Brindas</t>
  </si>
  <si>
    <t>Sérézin-du-Rhône</t>
  </si>
  <si>
    <t>Saint-Genis-Laval</t>
  </si>
  <si>
    <t>Charly</t>
  </si>
  <si>
    <t>Neuville-sur-Saône</t>
  </si>
  <si>
    <t>Marcy l’Etoile</t>
  </si>
  <si>
    <t>Messimy</t>
  </si>
  <si>
    <t>Saint-Genis-les-Ollières</t>
  </si>
  <si>
    <t>La Mulatière</t>
  </si>
  <si>
    <t>Sathonay-camp</t>
  </si>
  <si>
    <t>Les Chères</t>
  </si>
  <si>
    <t>Belleville-en-Beaujolais</t>
  </si>
  <si>
    <t>Pommiers</t>
  </si>
  <si>
    <t>Fontaines-sur-Saône</t>
  </si>
  <si>
    <t>Montagny</t>
  </si>
  <si>
    <t>Corbas</t>
  </si>
  <si>
    <t>Saint-Cyr-au-Mont-d’Or</t>
  </si>
  <si>
    <t>Décines-Charpieu</t>
  </si>
  <si>
    <t>Cours</t>
  </si>
  <si>
    <t>Sainte-Consorce</t>
  </si>
  <si>
    <t>Quincieux</t>
  </si>
  <si>
    <t>Val d’Oingt/Theizé</t>
  </si>
  <si>
    <t>Genas</t>
  </si>
  <si>
    <t>Limonest</t>
  </si>
  <si>
    <t>Toussieu</t>
  </si>
  <si>
    <t>Vaugneray- Pollionnay</t>
  </si>
  <si>
    <t>Taluyers</t>
  </si>
  <si>
    <t>Arnas</t>
  </si>
  <si>
    <t>Feyzin</t>
  </si>
  <si>
    <t>Caluire-et-Cuire</t>
  </si>
  <si>
    <t>Meyzieu</t>
  </si>
  <si>
    <t>Charbonnières-les-Bains</t>
  </si>
  <si>
    <t>Saint-Romain-en-Gal</t>
  </si>
  <si>
    <t>Vernaison</t>
  </si>
  <si>
    <t>Grézieu-la-Varenne</t>
  </si>
  <si>
    <t>Vourles</t>
  </si>
  <si>
    <t>Anse</t>
  </si>
  <si>
    <t>Saint-Germain-au-Mont-d’Or</t>
  </si>
  <si>
    <t>Villefranche-sur-Saône</t>
  </si>
  <si>
    <t>Tassin-la-demi-Lune</t>
  </si>
  <si>
    <t>Limas</t>
  </si>
  <si>
    <t>Saint-Priest</t>
  </si>
  <si>
    <t>Loire-sur-Rhône</t>
  </si>
  <si>
    <t>Jonage</t>
  </si>
  <si>
    <t>Ecully</t>
  </si>
  <si>
    <t>Pusignan</t>
  </si>
  <si>
    <t>Saint-Georges-de-Reneins</t>
  </si>
  <si>
    <t>Brignais</t>
  </si>
  <si>
    <t>Civrieux d’Azergues</t>
  </si>
  <si>
    <t>Mions</t>
  </si>
  <si>
    <t>Saint-Symphorien-d’Ozon</t>
  </si>
  <si>
    <t>Fontaines-Saint-Martin</t>
  </si>
  <si>
    <t>Albigny-sur-Saône</t>
  </si>
  <si>
    <t>Colombier-Saugnieu</t>
  </si>
  <si>
    <t>Tarare</t>
  </si>
  <si>
    <t>Saint-Didier-au-Mont-d’Or</t>
  </si>
  <si>
    <t>Millery</t>
  </si>
  <si>
    <t>Lyon</t>
  </si>
  <si>
    <t>La Tour de Salvagny</t>
  </si>
  <si>
    <t>Bron</t>
  </si>
  <si>
    <t>Sainte-Foy-l’Argentière</t>
  </si>
  <si>
    <t>Saint-Laurent-de-Mûre</t>
  </si>
  <si>
    <t>Lentilly</t>
  </si>
  <si>
    <t>Pierre-Bénite</t>
  </si>
  <si>
    <t>Chasselay</t>
  </si>
  <si>
    <t>Jons</t>
  </si>
  <si>
    <t>Chazay d’Azergues + 4 communes</t>
  </si>
  <si>
    <t>Rillieux-La-Pape</t>
  </si>
  <si>
    <t>Solaize</t>
  </si>
  <si>
    <t>Chassieu</t>
  </si>
  <si>
    <t>Chaponnay</t>
  </si>
  <si>
    <t>Sainte-Colombe</t>
  </si>
  <si>
    <t>Cailloux-sur-Fontaines</t>
  </si>
  <si>
    <t>Givors</t>
  </si>
  <si>
    <t>Collonges-au-Mont-d’Or</t>
  </si>
  <si>
    <t>Amplepuis</t>
  </si>
  <si>
    <t>Rochetaillée-sur-Saône</t>
  </si>
  <si>
    <t>Vénissieux</t>
  </si>
  <si>
    <t>Craponne</t>
  </si>
  <si>
    <t>Vaulx-en-Velin</t>
  </si>
  <si>
    <t>Villeurbanne</t>
  </si>
  <si>
    <t>Thurins</t>
  </si>
  <si>
    <t>Champagne-au-Mont-D’or</t>
  </si>
  <si>
    <t>Morancé</t>
  </si>
  <si>
    <t>Sainte-Foy-lès-Lyon</t>
  </si>
  <si>
    <t>Soucieu-en-Jarrest</t>
  </si>
  <si>
    <t>Grigny</t>
  </si>
  <si>
    <t>Oullins</t>
  </si>
  <si>
    <t>Saint-Pierre-de-Chandieu</t>
  </si>
  <si>
    <t>TOTAL RHÔNE</t>
  </si>
  <si>
    <t>Brevilliers</t>
  </si>
  <si>
    <t>Fougerolles Saint Valbert</t>
  </si>
  <si>
    <t>Gray</t>
  </si>
  <si>
    <t>Lure</t>
  </si>
  <si>
    <t>Luxeuil les Bains</t>
  </si>
  <si>
    <t>Roye</t>
  </si>
  <si>
    <t>Saint Loup sur Semouse</t>
  </si>
  <si>
    <t>Trémoins</t>
  </si>
  <si>
    <t>VESOUL</t>
  </si>
  <si>
    <t>TOTAL HAUTE-SAÔNE</t>
  </si>
  <si>
    <t>AUTUN</t>
  </si>
  <si>
    <t>BLANZY</t>
  </si>
  <si>
    <t>BUXY</t>
  </si>
  <si>
    <t>CHALON SUR SAONE</t>
  </si>
  <si>
    <t>CHAMPFORGEUIL</t>
  </si>
  <si>
    <t>CHARNAY LES MACON</t>
  </si>
  <si>
    <t>CHAROLLES</t>
  </si>
  <si>
    <t>CHATENOY LE ROYAL</t>
  </si>
  <si>
    <t>CHAUFFAILLES</t>
  </si>
  <si>
    <t>CLUNY</t>
  </si>
  <si>
    <t>CRECHES SUR SAONE</t>
  </si>
  <si>
    <t>CUISEAUX</t>
  </si>
  <si>
    <t>CUISERY</t>
  </si>
  <si>
    <t>DIGOIN</t>
  </si>
  <si>
    <t>GIVRY</t>
  </si>
  <si>
    <t>GUEUGNON</t>
  </si>
  <si>
    <t>LA CHAPELLE DE GUINCHAY</t>
  </si>
  <si>
    <t>LA CLAYETTE</t>
  </si>
  <si>
    <t>LE BREUIL</t>
  </si>
  <si>
    <t>LE CREUSOT</t>
  </si>
  <si>
    <t>LOUHANS-CHATEAURENAUD</t>
  </si>
  <si>
    <t>MACON</t>
  </si>
  <si>
    <t>MARCIGNY</t>
  </si>
  <si>
    <t>MONTCEAU LES MINES</t>
  </si>
  <si>
    <t>OUROUX SUR SAONE</t>
  </si>
  <si>
    <t>PARAY LE MONIAL</t>
  </si>
  <si>
    <t>SAINT MARCEL</t>
  </si>
  <si>
    <t>SAINT REMY</t>
  </si>
  <si>
    <t>SENNECEY LE GRAND</t>
  </si>
  <si>
    <t>TORCY</t>
  </si>
  <si>
    <t>TOURNUS</t>
  </si>
  <si>
    <t>CHAGNY</t>
  </si>
  <si>
    <t>SANVIGNES-LES-MINES</t>
  </si>
  <si>
    <t>TOTAL SAÔNE-ET-LOIRE</t>
  </si>
  <si>
    <t>Allonnes</t>
  </si>
  <si>
    <t>Arnage</t>
  </si>
  <si>
    <t>Bessé-sur-Braye</t>
  </si>
  <si>
    <t>Changé</t>
  </si>
  <si>
    <t>Champagné</t>
  </si>
  <si>
    <t>Connerré</t>
  </si>
  <si>
    <t>Coulaines</t>
  </si>
  <si>
    <t>Ecommoy</t>
  </si>
  <si>
    <t>La Ferté Bernard</t>
  </si>
  <si>
    <t>La Flèche</t>
  </si>
  <si>
    <t>La Suze-sur-Sarthe</t>
  </si>
  <si>
    <t>Le Lude</t>
  </si>
  <si>
    <t>LE MANS</t>
  </si>
  <si>
    <t>Mamers</t>
  </si>
  <si>
    <t>Mayet</t>
  </si>
  <si>
    <t>Moncé-en-Belin</t>
  </si>
  <si>
    <t>Montval-sur-Loir</t>
  </si>
  <si>
    <t>Mulsanne</t>
  </si>
  <si>
    <t>Noyen-sur-Sarthe</t>
  </si>
  <si>
    <t>Parcé-sur-Sarthe</t>
  </si>
  <si>
    <t>Parigné-l'évêque</t>
  </si>
  <si>
    <t>Précigné</t>
  </si>
  <si>
    <t>Ruaudin</t>
  </si>
  <si>
    <t>Sablé-sur-Sarthe</t>
  </si>
  <si>
    <t>Saint-Calais</t>
  </si>
  <si>
    <t>Savigné-l'évêque</t>
  </si>
  <si>
    <t>Communauté de communes Saosnois</t>
  </si>
  <si>
    <t>Yvré-l'évêque</t>
  </si>
  <si>
    <t>TOTAL SARTHE</t>
  </si>
  <si>
    <t>Aime La Plagne</t>
  </si>
  <si>
    <t>Aix les Bains</t>
  </si>
  <si>
    <t>Albertville</t>
  </si>
  <si>
    <t>Allues (Les)</t>
  </si>
  <si>
    <t>Belleville (Les)</t>
  </si>
  <si>
    <t>Bourg Saint Maurice Les Arcs</t>
  </si>
  <si>
    <t>Bourget du Lac (Le)</t>
  </si>
  <si>
    <t>Challes les Eaux</t>
  </si>
  <si>
    <t>CHAMBERY</t>
  </si>
  <si>
    <t>Cognin</t>
  </si>
  <si>
    <t>Courchevel</t>
  </si>
  <si>
    <t>Crest-Voland</t>
  </si>
  <si>
    <t>Entrelacs</t>
  </si>
  <si>
    <t>Fontcouverte La Toussuire</t>
  </si>
  <si>
    <t>Grand Aigueblanche</t>
  </si>
  <si>
    <t>Grésy sur Aix</t>
  </si>
  <si>
    <t>Hauteluce</t>
  </si>
  <si>
    <t>La Ravoire</t>
  </si>
  <si>
    <t>Modane</t>
  </si>
  <si>
    <t>Montmelian</t>
  </si>
  <si>
    <t>Motte Servolex (La)</t>
  </si>
  <si>
    <t>Moûtiers</t>
  </si>
  <si>
    <t>Saint-Alban Leysse</t>
  </si>
  <si>
    <t>Saint-Jean d’Arves</t>
  </si>
  <si>
    <t>Saint-Jean de Maurienne</t>
  </si>
  <si>
    <t>Saint-Julien Montdenis</t>
  </si>
  <si>
    <t>Saint-Martin-La-Porte</t>
  </si>
  <si>
    <t>Saint-Michel de Maurienne</t>
  </si>
  <si>
    <t>Séez</t>
  </si>
  <si>
    <t>Tignes</t>
  </si>
  <si>
    <t>Ugine</t>
  </si>
  <si>
    <t>Val d’Isère</t>
  </si>
  <si>
    <t>Valgelon La Rochette</t>
  </si>
  <si>
    <t>Valloire</t>
  </si>
  <si>
    <t>Villarembert – Le Corbier</t>
  </si>
  <si>
    <t>Villaroger</t>
  </si>
  <si>
    <t>Yenne</t>
  </si>
  <si>
    <t>TOTAL SAVOIE</t>
  </si>
  <si>
    <t>Ambilly</t>
  </si>
  <si>
    <t>Annecy</t>
  </si>
  <si>
    <t>Annemasse</t>
  </si>
  <si>
    <t>Anthy-sur-leman</t>
  </si>
  <si>
    <t>Araches-la-frasse</t>
  </si>
  <si>
    <t>Bons-en-chablais</t>
  </si>
  <si>
    <t>Chamonix-mt-blanc</t>
  </si>
  <si>
    <t>Chatel</t>
  </si>
  <si>
    <t>Chens-sur-leman</t>
  </si>
  <si>
    <t>Cluses</t>
  </si>
  <si>
    <t>Collonges-sous-saleve</t>
  </si>
  <si>
    <t>Combloux</t>
  </si>
  <si>
    <t>Cruseilles</t>
  </si>
  <si>
    <t>Doussard</t>
  </si>
  <si>
    <t>Douvaine</t>
  </si>
  <si>
    <t>Etrembieres</t>
  </si>
  <si>
    <t>Evian-les-bains</t>
  </si>
  <si>
    <t>Excenevex</t>
  </si>
  <si>
    <t>Faverges-seythenex</t>
  </si>
  <si>
    <t>Fillinges</t>
  </si>
  <si>
    <t>Frangy</t>
  </si>
  <si>
    <t>Gaillard</t>
  </si>
  <si>
    <t>La clusaz</t>
  </si>
  <si>
    <t>La roche-sur-foron</t>
  </si>
  <si>
    <t>Le grand-bornand</t>
  </si>
  <si>
    <t>Les gets</t>
  </si>
  <si>
    <t>Les houches</t>
  </si>
  <si>
    <t>Magland</t>
  </si>
  <si>
    <t>Marnaz</t>
  </si>
  <si>
    <t>Megeve</t>
  </si>
  <si>
    <t>Menthon-Saint-Bernard</t>
  </si>
  <si>
    <t>Messery</t>
  </si>
  <si>
    <t>Mieussy</t>
  </si>
  <si>
    <t>Montriond</t>
  </si>
  <si>
    <t>Morzine-avoriaz</t>
  </si>
  <si>
    <t>Passy</t>
  </si>
  <si>
    <t>Poisy</t>
  </si>
  <si>
    <t>Publier</t>
  </si>
  <si>
    <t>Reignier-esery</t>
  </si>
  <si>
    <t>Rumilly</t>
  </si>
  <si>
    <t>Saint-gervais-les-bains</t>
  </si>
  <si>
    <t>Saint-jeoire</t>
  </si>
  <si>
    <t>Saint-jorioz</t>
  </si>
  <si>
    <t>Saint-pierre-en-faucigny</t>
  </si>
  <si>
    <t>Sallanches</t>
  </si>
  <si>
    <t>Samoens</t>
  </si>
  <si>
    <t>Sciez-sur-leman</t>
  </si>
  <si>
    <t>Scionzier</t>
  </si>
  <si>
    <t>Sevrier</t>
  </si>
  <si>
    <t>Talloires-montmin</t>
  </si>
  <si>
    <t>Taninges</t>
  </si>
  <si>
    <t>Thones</t>
  </si>
  <si>
    <t>Thonon-les-bains</t>
  </si>
  <si>
    <t>Thyez</t>
  </si>
  <si>
    <t>Veigy-foncenex</t>
  </si>
  <si>
    <t>Vetraz-monthoux</t>
  </si>
  <si>
    <t>Veyrier-du-lac</t>
  </si>
  <si>
    <t>Ville-la-grand</t>
  </si>
  <si>
    <t>Viuz-en-sallaz</t>
  </si>
  <si>
    <t>Police municipale de la communaute de communes faucigny glieres ( Ayze, Bonneville [stockage des armes], Contamine-sur-Arve, Le Petit-Bornand-les-Glières, Marignier, Vougy)</t>
  </si>
  <si>
    <t>Police municipale intercommunale des voirons (Bonne, Cranves-Sales [stockage des armes], Juvigny, Lucinges, Machilly, Saint-Cergues)</t>
  </si>
  <si>
    <t>Police mutualisée Epagny Metz-Tessy [stockage des armes] / Argonay</t>
  </si>
  <si>
    <t>Police pluricommunale de La Balme de Sillingy
(Choisy, La Balme de Sillingy [stockage des armes],
Lovagny, Mésigny, Nonglard, Sallenôves, Sillingy)</t>
  </si>
  <si>
    <t>Police mutualise nernier-yvoire</t>
  </si>
  <si>
    <t>Police pluricommunale (Lugrin,  Meillerie, Saint-Gingolph)</t>
  </si>
  <si>
    <t>Police pluricommunale du Salève (Archamps, Beaumont, Feigères, Neydens, Présilly, Saint-Julien-en-Genevois [stockage des armes])</t>
  </si>
  <si>
    <t>Police pluricommunale du Vuache (Chenex, Chevrier, Valleiry, Vers, Viry [stockage des armes], Vulbens)</t>
  </si>
  <si>
    <t>TOTAL HAUTE-SAVOIE</t>
  </si>
  <si>
    <t>PARIS</t>
  </si>
  <si>
    <t>TOTAL PARIS</t>
  </si>
  <si>
    <t>AVREMESNIL</t>
  </si>
  <si>
    <t>BARENTIN</t>
  </si>
  <si>
    <t>BIHOREL</t>
  </si>
  <si>
    <t>BLANGY SUR BRESLE</t>
  </si>
  <si>
    <t>BOIS-GUILLAUME</t>
  </si>
  <si>
    <t>Bonsecours</t>
  </si>
  <si>
    <t>CANTELEU</t>
  </si>
  <si>
    <t>CANY-BARVILLE</t>
  </si>
  <si>
    <t>CAUDEBEC LES ELBEUF</t>
  </si>
  <si>
    <t>Caux Seine agglo</t>
  </si>
  <si>
    <t>CRIEL SUR MER</t>
  </si>
  <si>
    <t>DARNETAL</t>
  </si>
  <si>
    <t>Déville lès Rouen</t>
  </si>
  <si>
    <t>DIEPPE</t>
  </si>
  <si>
    <t>DUCLAIR</t>
  </si>
  <si>
    <t>ELBEUF</t>
  </si>
  <si>
    <t>EU</t>
  </si>
  <si>
    <t>FECAMP</t>
  </si>
  <si>
    <t>FONTAINE EN BRAY</t>
  </si>
  <si>
    <t>FRANQUEVILLE SAINT PIERRE</t>
  </si>
  <si>
    <t>GOURNAY EN BRAY</t>
  </si>
  <si>
    <t>GRAND-COURONNE</t>
  </si>
  <si>
    <t>Harfleur</t>
  </si>
  <si>
    <t>INCHEVILLE</t>
  </si>
  <si>
    <t>ISNEAUVILLE</t>
  </si>
  <si>
    <t>LE GRAND QUEVILLY</t>
  </si>
  <si>
    <t>Le Havre</t>
  </si>
  <si>
    <t>le houlme</t>
  </si>
  <si>
    <t>LE MESNIL-ESNARD</t>
  </si>
  <si>
    <t>Mairie</t>
  </si>
  <si>
    <t>LE TREPORT</t>
  </si>
  <si>
    <t>LES GRANDES-VENTES</t>
  </si>
  <si>
    <t>LUNERAY</t>
  </si>
  <si>
    <t>MAIRIE DE FONTAINE LA MALLET</t>
  </si>
  <si>
    <t>MALAUNAY</t>
  </si>
  <si>
    <t>MAROMME</t>
  </si>
  <si>
    <t>MARTIN-EGLISE</t>
  </si>
  <si>
    <t>MONTIVILLIERS</t>
  </si>
  <si>
    <t>Mont-Saint-Aignan</t>
  </si>
  <si>
    <t>MONTVILLE</t>
  </si>
  <si>
    <t>NEUFCHATEL EN BRAY</t>
  </si>
  <si>
    <t>NOTRE DAME DE BONDEVILLE</t>
  </si>
  <si>
    <t>NULLEMONT</t>
  </si>
  <si>
    <t>Octeville sur mer</t>
  </si>
  <si>
    <t>offranville</t>
  </si>
  <si>
    <t>Oissel</t>
  </si>
  <si>
    <t>PARC D'ANXTOT</t>
  </si>
  <si>
    <t>PAVILLY</t>
  </si>
  <si>
    <t>Petit-Caux</t>
  </si>
  <si>
    <t>Petit-Couronne</t>
  </si>
  <si>
    <t>Petit-quevilly</t>
  </si>
  <si>
    <t>QUINCAMPOIX</t>
  </si>
  <si>
    <t>ROUEN</t>
  </si>
  <si>
    <t>SAINT ETIENNE DU ROUVRAY</t>
  </si>
  <si>
    <t>SAINT JACQUES SUR DARNETAL</t>
  </si>
  <si>
    <t>SAINT PIERRE DE VARENGEVILLE</t>
  </si>
  <si>
    <t>SAINT ROMAIN DE COLBOSC</t>
  </si>
  <si>
    <t>saint valery en caux</t>
  </si>
  <si>
    <t>Saint-Aubin-lès-Elbeuf</t>
  </si>
  <si>
    <t>Saint-Pierre-Les-Elbeuf</t>
  </si>
  <si>
    <t>SAINT-SAENS</t>
  </si>
  <si>
    <t>Sainte-Adresse</t>
  </si>
  <si>
    <t>SAINTE-AUSTREBERTHE</t>
  </si>
  <si>
    <t>SOTTEVILLE LES ROUEN</t>
  </si>
  <si>
    <t>Syndicat Intercommunal des Vallées du Havre-Est</t>
  </si>
  <si>
    <t>TORCY LE GRAND</t>
  </si>
  <si>
    <t>Veules-les-Roses</t>
  </si>
  <si>
    <t>Yvetot</t>
  </si>
  <si>
    <t>TOTAL SEINE-MARITIME</t>
  </si>
  <si>
    <t>Annet-Sur-Marne</t>
  </si>
  <si>
    <t>Avon</t>
  </si>
  <si>
    <t>Bagneaux-Sur-Loing</t>
  </si>
  <si>
    <t>Bailly-Romainvilliers</t>
  </si>
  <si>
    <t>Barbizon</t>
  </si>
  <si>
    <t>Bois-Le-Roi</t>
  </si>
  <si>
    <t>Boissise-La-Bertrand</t>
  </si>
  <si>
    <t>Boissise-Le-Roi</t>
  </si>
  <si>
    <t>Boissy-Le-Chatel</t>
  </si>
  <si>
    <t>Bourron-Marlotte</t>
  </si>
  <si>
    <t>Bray-Sur-Seine</t>
  </si>
  <si>
    <t>Brie-Comte-Robert</t>
  </si>
  <si>
    <t>Brou-Sur-Chantereine</t>
  </si>
  <si>
    <t>Bussy-Saint-Georges</t>
  </si>
  <si>
    <t>Cesson</t>
  </si>
  <si>
    <t>Chailly-En-Biere</t>
  </si>
  <si>
    <t>Chalautre-La-Grande</t>
  </si>
  <si>
    <t>Chalifert</t>
  </si>
  <si>
    <t>Champagne-Sur-Seine</t>
  </si>
  <si>
    <t>Chartrettes</t>
  </si>
  <si>
    <t>Chateau-Landon</t>
  </si>
  <si>
    <t>Chauconin-Neufmontiers</t>
  </si>
  <si>
    <t>Chaumes-En-Brie</t>
  </si>
  <si>
    <t>Chelles</t>
  </si>
  <si>
    <t>Chessy</t>
  </si>
  <si>
    <t>Chevry-Cossigny</t>
  </si>
  <si>
    <t>Choisy-En-Brie</t>
  </si>
  <si>
    <t>Claye-Souilly</t>
  </si>
  <si>
    <t>Combs-La-Ville</t>
  </si>
  <si>
    <t>Compans</t>
  </si>
  <si>
    <t>Coubert</t>
  </si>
  <si>
    <t>Couilly-Pont-Aux-Dames</t>
  </si>
  <si>
    <t>Coulommiers</t>
  </si>
  <si>
    <t>Coupvray</t>
  </si>
  <si>
    <t>Courtry</t>
  </si>
  <si>
    <t>Crecy-La-Chapelle</t>
  </si>
  <si>
    <t>Cregy-Les-Meaux</t>
  </si>
  <si>
    <t>Croissy-Beaubourg</t>
  </si>
  <si>
    <t>Crouy-Sur-Ourcq</t>
  </si>
  <si>
    <t>Dammarie-Les-Lys</t>
  </si>
  <si>
    <t>Dampmart</t>
  </si>
  <si>
    <t>Egreville</t>
  </si>
  <si>
    <t>Emerainville</t>
  </si>
  <si>
    <t>Esbly</t>
  </si>
  <si>
    <t>Faremoutiers</t>
  </si>
  <si>
    <t>Ferrieres-En-Brie</t>
  </si>
  <si>
    <t>Fontainebleau</t>
  </si>
  <si>
    <t>Fontenay-Tresigny</t>
  </si>
  <si>
    <t>Forges</t>
  </si>
  <si>
    <t>Gretz-Armainvilliers</t>
  </si>
  <si>
    <t>Grisy-Suisnes</t>
  </si>
  <si>
    <t>Guignes</t>
  </si>
  <si>
    <t>Hericy</t>
  </si>
  <si>
    <t>Isles-Les-Villenoy</t>
  </si>
  <si>
    <t>Jouarre</t>
  </si>
  <si>
    <t>La Chapelle-Gauthier</t>
  </si>
  <si>
    <t>La Chapelle-La-Reine</t>
  </si>
  <si>
    <t>La Ferte-Gaucher</t>
  </si>
  <si>
    <t>La Ferte-Sous-Jouarre</t>
  </si>
  <si>
    <t>La Grande-Paroisse</t>
  </si>
  <si>
    <t>La Rochette</t>
  </si>
  <si>
    <t>Lagny-Sur-Marne</t>
  </si>
  <si>
    <t>Le Chatelet-En-Brie</t>
  </si>
  <si>
    <t>Le Mee-Sur-Seine</t>
  </si>
  <si>
    <t>Lescherolles</t>
  </si>
  <si>
    <t>Lesigny</t>
  </si>
  <si>
    <t>Lieusaint</t>
  </si>
  <si>
    <t>Limoges-Fourches</t>
  </si>
  <si>
    <t>Lizy-Sur-Ourcq</t>
  </si>
  <si>
    <t>Lognes</t>
  </si>
  <si>
    <t>Longueville</t>
  </si>
  <si>
    <t>Magny-Le-Hongre</t>
  </si>
  <si>
    <t>Mareuil-Les-Meaux</t>
  </si>
  <si>
    <t>Marolles-Sur-Seine</t>
  </si>
  <si>
    <t>Meaux</t>
  </si>
  <si>
    <t>MELUN</t>
  </si>
  <si>
    <t>Melun Val de Seine EPCI</t>
  </si>
  <si>
    <t>Mery-Sur-Marne</t>
  </si>
  <si>
    <t>Messy</t>
  </si>
  <si>
    <t>Moissy-Cramayel</t>
  </si>
  <si>
    <t>Montereau-Fault-Yonne</t>
  </si>
  <si>
    <t>Montevrain</t>
  </si>
  <si>
    <t>Montigny-Sur-Loing</t>
  </si>
  <si>
    <t>Montry</t>
  </si>
  <si>
    <t>Moret Loing Et Orvanne</t>
  </si>
  <si>
    <t>Mouroux</t>
  </si>
  <si>
    <t>Nandy</t>
  </si>
  <si>
    <t>Nangis</t>
  </si>
  <si>
    <t>Nanteuil-Les-Meaux</t>
  </si>
  <si>
    <t>Nemours</t>
  </si>
  <si>
    <t>Noisiel</t>
  </si>
  <si>
    <t>Othis</t>
  </si>
  <si>
    <t>Ozoir-La-Ferriere</t>
  </si>
  <si>
    <t>Pamfou</t>
  </si>
  <si>
    <t>Pays de Meaux EPCI</t>
  </si>
  <si>
    <t>Pommeuse</t>
  </si>
  <si>
    <t>Pomponne</t>
  </si>
  <si>
    <t>Pontault-Combault</t>
  </si>
  <si>
    <t>Pringy</t>
  </si>
  <si>
    <t>Provins</t>
  </si>
  <si>
    <t>Quincy-Voisins</t>
  </si>
  <si>
    <t>Roissy-En-Brie</t>
  </si>
  <si>
    <t>Rozay-En-Brie</t>
  </si>
  <si>
    <t>Rubelles</t>
  </si>
  <si>
    <t>Saacy-Sur-Marne</t>
  </si>
  <si>
    <t>Saint-Fargeau-Ponthierry</t>
  </si>
  <si>
    <t>Saint-Germain-Sur-Morin</t>
  </si>
  <si>
    <t>Saint-Mammes</t>
  </si>
  <si>
    <t>Saint-Mard</t>
  </si>
  <si>
    <t>Saint-Pathus</t>
  </si>
  <si>
    <t>Saint-Pierre-Les-Nemours</t>
  </si>
  <si>
    <t>Samois-Sur-Seine</t>
  </si>
  <si>
    <t>Samoreau</t>
  </si>
  <si>
    <t>Savigny-Le-Temple</t>
  </si>
  <si>
    <t>Seine-Port</t>
  </si>
  <si>
    <t>Serris</t>
  </si>
  <si>
    <t>Servon</t>
  </si>
  <si>
    <t>Souppes-Sur-Loing</t>
  </si>
  <si>
    <t>Thomery</t>
  </si>
  <si>
    <t>Thorigny-Sur-Marne</t>
  </si>
  <si>
    <t>Torcy</t>
  </si>
  <si>
    <t>Tournan-En-Brie</t>
  </si>
  <si>
    <t>Trilport</t>
  </si>
  <si>
    <t>Ury</t>
  </si>
  <si>
    <t>Vaires-Sur-Marne</t>
  </si>
  <si>
    <t>Vaux-Le-Penil</t>
  </si>
  <si>
    <t>Verneuil-L'etang</t>
  </si>
  <si>
    <t>Vernou-La-Celle-Sur-Seine</t>
  </si>
  <si>
    <t>Vert-Saint-Denis</t>
  </si>
  <si>
    <t>Villeneuve-Le-Comte</t>
  </si>
  <si>
    <t>Villeneuve-Saint-Denis</t>
  </si>
  <si>
    <t>Villenoy</t>
  </si>
  <si>
    <t>Villeparisis</t>
  </si>
  <si>
    <t>Villevaude</t>
  </si>
  <si>
    <t>Villiers-Sur-Morin</t>
  </si>
  <si>
    <t>Vulaines-Sur-Seine</t>
  </si>
  <si>
    <t>TOTAL SEINE-ET-MARNE</t>
  </si>
  <si>
    <t>ABLIS</t>
  </si>
  <si>
    <t>ACHERES</t>
  </si>
  <si>
    <t>ANDRESY</t>
  </si>
  <si>
    <t>AUBERGENVILLE</t>
  </si>
  <si>
    <t>BAILLY</t>
  </si>
  <si>
    <t>BEYNES</t>
  </si>
  <si>
    <t>BOIS D'ARCY</t>
  </si>
  <si>
    <t>BONNELLES</t>
  </si>
  <si>
    <t>BONNIERES SUR SEINE</t>
  </si>
  <si>
    <t>BOUGIVAL</t>
  </si>
  <si>
    <t>BREVAL</t>
  </si>
  <si>
    <t>BUC</t>
  </si>
  <si>
    <t>BUCHELAY</t>
  </si>
  <si>
    <t>CARRIERES SOUS POISSY</t>
  </si>
  <si>
    <t>CARRIERES SUR SEINE</t>
  </si>
  <si>
    <t>CELLE-SAINT-CLOUD (LA)</t>
  </si>
  <si>
    <t>CHAMBOURCY / AIGREMONT</t>
  </si>
  <si>
    <t>CHANTELOUP LES VIGNES</t>
  </si>
  <si>
    <t>CHATOU</t>
  </si>
  <si>
    <t>CHAVENAY</t>
  </si>
  <si>
    <t>CHESNAY-ROCQUENCOURT (LE)</t>
  </si>
  <si>
    <t>CHEVREUSE</t>
  </si>
  <si>
    <t>CLAYES SOUS BOIS (LES)</t>
  </si>
  <si>
    <t>COIGNIERES</t>
  </si>
  <si>
    <t>CONFLANS STE HONORINE</t>
  </si>
  <si>
    <t>CROISSY SUR SEINE</t>
  </si>
  <si>
    <t>ECQUEVILLY</t>
  </si>
  <si>
    <t>ELANCOURT</t>
  </si>
  <si>
    <t>EPÔNE / MEZIERES SUR SEINE</t>
  </si>
  <si>
    <t>ESSARTS LE ROI (LES)</t>
  </si>
  <si>
    <t>ETANG LA VILLE (L')</t>
  </si>
  <si>
    <t>FEUCHEROLLES</t>
  </si>
  <si>
    <t>FLINS SUR SEINE</t>
  </si>
  <si>
    <t>FONTENAY LE FLEURY</t>
  </si>
  <si>
    <t>FRENEUSE</t>
  </si>
  <si>
    <t>GALLUIS</t>
  </si>
  <si>
    <t>GARANCIERES</t>
  </si>
  <si>
    <t>GARGENVILLE</t>
  </si>
  <si>
    <t>GOMMECOURT</t>
  </si>
  <si>
    <t>GUYANCOURT</t>
  </si>
  <si>
    <t>HARDRICOURT</t>
  </si>
  <si>
    <t>HOUDAN</t>
  </si>
  <si>
    <t>HOUILLES</t>
  </si>
  <si>
    <t>JOUARS PONTCHARTRAIN / ST RÉMY L’HONORÉ</t>
  </si>
  <si>
    <t>JOUY EN JOSAS</t>
  </si>
  <si>
    <t>JUZIERS</t>
  </si>
  <si>
    <t>LIMAY</t>
  </si>
  <si>
    <t>LOGES EN JOSAS (LES)</t>
  </si>
  <si>
    <t>LOUVECIENNES</t>
  </si>
  <si>
    <t>MAGNANVILLE</t>
  </si>
  <si>
    <t>MAGNY LES HAMEAUX</t>
  </si>
  <si>
    <t>MAISONS LAFFITTE</t>
  </si>
  <si>
    <t>MANTES LA JOLIE</t>
  </si>
  <si>
    <t>MANTES LA VILLE</t>
  </si>
  <si>
    <t>MAREIL-MARLY</t>
  </si>
  <si>
    <t>MARLY LE ROI</t>
  </si>
  <si>
    <t>MAULE</t>
  </si>
  <si>
    <t>MAURECOURT</t>
  </si>
  <si>
    <t>MAUREPAS</t>
  </si>
  <si>
    <t>MERE</t>
  </si>
  <si>
    <t>MESNIL LE ROI (LE)</t>
  </si>
  <si>
    <t>MESNIL ST DENIS (LE)</t>
  </si>
  <si>
    <t>MEULAN-EN-YVELINES</t>
  </si>
  <si>
    <t>MEZY SUR  SEINE</t>
  </si>
  <si>
    <t>MONTESSON</t>
  </si>
  <si>
    <t>MONTFORT L'AMAURY</t>
  </si>
  <si>
    <t>MONTIGNY LE BRETONNEUX</t>
  </si>
  <si>
    <t>MUREAUX (LES)</t>
  </si>
  <si>
    <t>NEAUPHLE-LE-CHATEAU</t>
  </si>
  <si>
    <t>NOISY LE ROI</t>
  </si>
  <si>
    <t>ORGERUS</t>
  </si>
  <si>
    <t>ORGEVAL / MORAINVILLIERS</t>
  </si>
  <si>
    <t>PECQ (LE)</t>
  </si>
  <si>
    <t>PERRAY EN YVELINES (LE)</t>
  </si>
  <si>
    <t>PLAISIR</t>
  </si>
  <si>
    <t>POISSY</t>
  </si>
  <si>
    <t>PORCHEVILLE</t>
  </si>
  <si>
    <t>PORT MARLY (LE)</t>
  </si>
  <si>
    <t>QUEUE LEZ YVELINES (LA)</t>
  </si>
  <si>
    <t>RAMBOUILLET</t>
  </si>
  <si>
    <t>ROSNY SUR SEINE</t>
  </si>
  <si>
    <t>SAINT ARNOULT EN YVELINES</t>
  </si>
  <si>
    <t>SAINT CYR L'ECOLE</t>
  </si>
  <si>
    <t>SAINT GERMAIN EN LAYE</t>
  </si>
  <si>
    <t>SAINT NOM LA BRETECHE</t>
  </si>
  <si>
    <t>SAINT REMY LES CHEVREUSE</t>
  </si>
  <si>
    <t>SARTROUVILLE</t>
  </si>
  <si>
    <t>SEPTEUIL</t>
  </si>
  <si>
    <t>TRAPPES</t>
  </si>
  <si>
    <t>TRIEL SUR SEINE</t>
  </si>
  <si>
    <t>VAUX SUR SEINE</t>
  </si>
  <si>
    <t>VELIZY VILLACOUBLAY</t>
  </si>
  <si>
    <t>VERNEUIL SUR SEINE</t>
  </si>
  <si>
    <t>VERNOUILLET</t>
  </si>
  <si>
    <t>VERRIERE (LA)</t>
  </si>
  <si>
    <t>VERSAILLES</t>
  </si>
  <si>
    <t>VESINET (LE)</t>
  </si>
  <si>
    <t>VILLENNES SUR SEINE / MEDAN</t>
  </si>
  <si>
    <t>VILLEPREUX</t>
  </si>
  <si>
    <t>VIROFLAY</t>
  </si>
  <si>
    <t>VOISINS LE BRETONNEUX</t>
  </si>
  <si>
    <t>TOTAL YVELINES</t>
  </si>
  <si>
    <t>AIFFRES</t>
  </si>
  <si>
    <t>AIRVAULT</t>
  </si>
  <si>
    <t>BRESSUIRE</t>
  </si>
  <si>
    <t>CHAURAY</t>
  </si>
  <si>
    <t>COULON</t>
  </si>
  <si>
    <t>COULONGES SUR L’AUTIZE</t>
  </si>
  <si>
    <t>LA CRECHE</t>
  </si>
  <si>
    <t>FENIOUX</t>
  </si>
  <si>
    <t>MAULEON</t>
  </si>
  <si>
    <t>MAUZE SUR LE MIGNON</t>
  </si>
  <si>
    <t>MELLE</t>
  </si>
  <si>
    <t>LA MOTTE SAINT HERAY</t>
  </si>
  <si>
    <t>NIORT</t>
  </si>
  <si>
    <t>NUEIL LES AUBIERS</t>
  </si>
  <si>
    <t>PAMPROUX</t>
  </si>
  <si>
    <t>PARTHENAY</t>
  </si>
  <si>
    <t>PRAHECQ</t>
  </si>
  <si>
    <t>SAINT LOUP LAMAIRE</t>
  </si>
  <si>
    <t>SAINT VARENT</t>
  </si>
  <si>
    <t>THOUARS</t>
  </si>
  <si>
    <t>TOTAL DEUX-SÈVRES</t>
  </si>
  <si>
    <t>ABBEVILLE</t>
  </si>
  <si>
    <t>AILLY-SUR-NOYE</t>
  </si>
  <si>
    <t>AIRAINES</t>
  </si>
  <si>
    <t>ALBERT</t>
  </si>
  <si>
    <t>AMIENS</t>
  </si>
  <si>
    <t>AULT</t>
  </si>
  <si>
    <t>BEUVRAIGNES</t>
  </si>
  <si>
    <t>BOUTTENCOURT</t>
  </si>
  <si>
    <t>BOUZINCOURT</t>
  </si>
  <si>
    <t>BOVES</t>
  </si>
  <si>
    <t>BRAY-SUR-SOMME</t>
  </si>
  <si>
    <t>BROUCHY</t>
  </si>
  <si>
    <t>CAMON</t>
  </si>
  <si>
    <t>CAYEUX-SUR-MER</t>
  </si>
  <si>
    <t>CONTY</t>
  </si>
  <si>
    <t>CORBIE</t>
  </si>
  <si>
    <t>CRECY-EN-PONTHIEU</t>
  </si>
  <si>
    <t>DARGNIES</t>
  </si>
  <si>
    <t>DERNANCOURT</t>
  </si>
  <si>
    <t>DOMART-EN-PONTHIEU</t>
  </si>
  <si>
    <t>DOMPIERRE-BECQUINCOURT</t>
  </si>
  <si>
    <t>DOULLENS</t>
  </si>
  <si>
    <t>EQUENNES-ERAMECOURT</t>
  </si>
  <si>
    <t>ERCHEU</t>
  </si>
  <si>
    <t>FLIXECOURT</t>
  </si>
  <si>
    <t>FORT-MAHON-PLAGE</t>
  </si>
  <si>
    <t>FOUILLOY</t>
  </si>
  <si>
    <t>FRESSENNEVILLE</t>
  </si>
  <si>
    <t>FRIVILLE-ESCARBOTIN</t>
  </si>
  <si>
    <t>GAMACHES</t>
  </si>
  <si>
    <t>HAM</t>
  </si>
  <si>
    <t>LE CROTOY</t>
  </si>
  <si>
    <t>LONGUEAU</t>
  </si>
  <si>
    <t>LUCHEUX</t>
  </si>
  <si>
    <t>MEAULTE</t>
  </si>
  <si>
    <t>MERS-LES-BAINS</t>
  </si>
  <si>
    <t>MONS-BOUBERT</t>
  </si>
  <si>
    <t>MONTDIDIER</t>
  </si>
  <si>
    <t>MOREUIL</t>
  </si>
  <si>
    <t>NESLE</t>
  </si>
  <si>
    <t>NOUVION</t>
  </si>
  <si>
    <t>PARVILLERS-LE-QUESNOY</t>
  </si>
  <si>
    <t>PERONNE</t>
  </si>
  <si>
    <t>PLACHY-BUYON</t>
  </si>
  <si>
    <t>PONT-DE-METZ</t>
  </si>
  <si>
    <t>QUEND</t>
  </si>
  <si>
    <t>RIVERY</t>
  </si>
  <si>
    <t>ROSIERE-EN-SANTERRE</t>
  </si>
  <si>
    <t>ROYE</t>
  </si>
  <si>
    <t>RUE</t>
  </si>
  <si>
    <t>SAILLY-FLIBEAUCOURT</t>
  </si>
  <si>
    <t>SAINT-BLIMONT</t>
  </si>
  <si>
    <t>SAINT-SAUVEUR</t>
  </si>
  <si>
    <t>SAINT-VALERY-SUR-SOMME</t>
  </si>
  <si>
    <t>SALEUX</t>
  </si>
  <si>
    <t>SALOUEL</t>
  </si>
  <si>
    <t>THENNES</t>
  </si>
  <si>
    <t>TOURS-EN-VIMEU</t>
  </si>
  <si>
    <t>VILLERS-BOCAGE</t>
  </si>
  <si>
    <t>VILLERS-BRETONNEUX</t>
  </si>
  <si>
    <t>VILLERS-SOUS-AILLY</t>
  </si>
  <si>
    <t>YVRENCH</t>
  </si>
  <si>
    <t>TOTAL SOMME</t>
  </si>
  <si>
    <t>ALBI</t>
  </si>
  <si>
    <t>CARMAUX</t>
  </si>
  <si>
    <t>CASTRES</t>
  </si>
  <si>
    <t>COMMUNAUTE D’AGGLOMERATION CASTRES MAZAMET</t>
  </si>
  <si>
    <t>COMMUNAUTE DE COMMUNES SOR ET AGOUT</t>
  </si>
  <si>
    <t>CORDES SUR CIEL</t>
  </si>
  <si>
    <t>DOURGNE</t>
  </si>
  <si>
    <t>GAILLAC</t>
  </si>
  <si>
    <t>LABRUGUIERE</t>
  </si>
  <si>
    <t>LACAUNE</t>
  </si>
  <si>
    <t>LAVAUR</t>
  </si>
  <si>
    <t>LISLE SUR TARN</t>
  </si>
  <si>
    <t>MAZAMET</t>
  </si>
  <si>
    <t>PUYLAURENS</t>
  </si>
  <si>
    <t>RABASTENS</t>
  </si>
  <si>
    <t>REALMONT</t>
  </si>
  <si>
    <t>ROQUECOURBE</t>
  </si>
  <si>
    <t>SAINT JUERY</t>
  </si>
  <si>
    <t>SAINT SULPICE LA POINTE</t>
  </si>
  <si>
    <t>SOREZE</t>
  </si>
  <si>
    <t>SOUAL</t>
  </si>
  <si>
    <t>TOTAL TARN</t>
  </si>
  <si>
    <t>BEAUMONT DE LOMAGNE</t>
  </si>
  <si>
    <t>CAUSSADE</t>
  </si>
  <si>
    <t>COMMUNAUTE DES COMMUNES DES DEUX RIVES</t>
  </si>
  <si>
    <t>GRISOLLES</t>
  </si>
  <si>
    <t>LABASTIDE SAINT PIERRE</t>
  </si>
  <si>
    <t>LAFRANCAISE</t>
  </si>
  <si>
    <t>MOISSAC</t>
  </si>
  <si>
    <t>MONTAUBAN</t>
  </si>
  <si>
    <t>MONTECH</t>
  </si>
  <si>
    <t>NEFREPELISSE</t>
  </si>
  <si>
    <t>SAINT ANTONIN NOBLE VAL</t>
  </si>
  <si>
    <t>SAINT ETIENNE</t>
  </si>
  <si>
    <t>SEPTFONDS</t>
  </si>
  <si>
    <t>VALENCE D'AGEN</t>
  </si>
  <si>
    <t>VERDUN SUR GARONNE</t>
  </si>
  <si>
    <t>TOTAL TARN-ET-GARONNE</t>
  </si>
  <si>
    <t>Adrets de l’Esterel (Les)</t>
  </si>
  <si>
    <t>Ampus</t>
  </si>
  <si>
    <t>Arcs sur Argens (les)</t>
  </si>
  <si>
    <t>Artignosc-sur-Verdon</t>
  </si>
  <si>
    <t>Aups</t>
  </si>
  <si>
    <t>Bagnols-en-Forêt</t>
  </si>
  <si>
    <t>Bandol</t>
  </si>
  <si>
    <t>Bargemon</t>
  </si>
  <si>
    <t>Barjols</t>
  </si>
  <si>
    <t>Beausset (Le)</t>
  </si>
  <si>
    <t>Belgentier</t>
  </si>
  <si>
    <t>Besse-sur-Issole</t>
  </si>
  <si>
    <t>Bormes-les-Mimosas</t>
  </si>
  <si>
    <t>Bras</t>
  </si>
  <si>
    <t>Brignoles</t>
  </si>
  <si>
    <t>Cabasse</t>
  </si>
  <si>
    <t>Cadière d’Azur (La)</t>
  </si>
  <si>
    <t>Callas</t>
  </si>
  <si>
    <t>Callian</t>
  </si>
  <si>
    <t>Camps-la-Source</t>
  </si>
  <si>
    <t>Cannet-des-Maures (Le)</t>
  </si>
  <si>
    <t>Carcès</t>
  </si>
  <si>
    <t>Carnoules</t>
  </si>
  <si>
    <t>Carqueiranne</t>
  </si>
  <si>
    <t>Castellet (Le)</t>
  </si>
  <si>
    <t>Cavalaire</t>
  </si>
  <si>
    <t>Celle (La)</t>
  </si>
  <si>
    <t>Chateaudouble</t>
  </si>
  <si>
    <t>Chateauvert</t>
  </si>
  <si>
    <t>Claviers</t>
  </si>
  <si>
    <t>Cogolin</t>
  </si>
  <si>
    <t>Cotignac</t>
  </si>
  <si>
    <t>Crau (La)</t>
  </si>
  <si>
    <t>Croix-Valmer (La)</t>
  </si>
  <si>
    <t>Cuers</t>
  </si>
  <si>
    <t>Draguignan</t>
  </si>
  <si>
    <t>Entrecasteaux</t>
  </si>
  <si>
    <t>Evenos</t>
  </si>
  <si>
    <t>Farlède (La)</t>
  </si>
  <si>
    <t>Fayence</t>
  </si>
  <si>
    <t>Figanières</t>
  </si>
  <si>
    <t>Flassans sur Issole</t>
  </si>
  <si>
    <t>Flayosc</t>
  </si>
  <si>
    <t>Forcalqueiret</t>
  </si>
  <si>
    <t>Fréjus</t>
  </si>
  <si>
    <t>Garde (la)</t>
  </si>
  <si>
    <t>Garde-Freinet (La)</t>
  </si>
  <si>
    <t>Garéoult</t>
  </si>
  <si>
    <t>Gassin</t>
  </si>
  <si>
    <t>Ginasservis</t>
  </si>
  <si>
    <t>Gonfaron</t>
  </si>
  <si>
    <t>Grimaud</t>
  </si>
  <si>
    <t>Hyères</t>
  </si>
  <si>
    <t>Lavandou (Le)</t>
  </si>
  <si>
    <t>Londe-les-Maures (La)</t>
  </si>
  <si>
    <t>Lorgues</t>
  </si>
  <si>
    <t>Luc-en-Provence (Le)</t>
  </si>
  <si>
    <t>Mayons (Les)</t>
  </si>
  <si>
    <t>Mazaugues</t>
  </si>
  <si>
    <t>Méounes-les-Montrieux</t>
  </si>
  <si>
    <t>Mole (La)</t>
  </si>
  <si>
    <t>Mons</t>
  </si>
  <si>
    <t>Montauroux</t>
  </si>
  <si>
    <t>Montfort-sur-Argens</t>
  </si>
  <si>
    <t>Motte (La)</t>
  </si>
  <si>
    <t>Muy (Le)</t>
  </si>
  <si>
    <t>Nans-les-Pins</t>
  </si>
  <si>
    <t>Néoules</t>
  </si>
  <si>
    <t xml:space="preserve"> Ollioules</t>
  </si>
  <si>
    <t xml:space="preserve">  Pierrefeu-du-Var</t>
  </si>
  <si>
    <t>Pignans</t>
  </si>
  <si>
    <t>Plan d’Aups</t>
  </si>
  <si>
    <t>Plan de la Tour</t>
  </si>
  <si>
    <t xml:space="preserve">   Pourcieux</t>
  </si>
  <si>
    <t>Pontévès</t>
  </si>
  <si>
    <t>Pourrières</t>
  </si>
  <si>
    <t>Pradet (Le)</t>
  </si>
  <si>
    <t>Puget-sur-Argens</t>
  </si>
  <si>
    <t>Puget-Ville</t>
  </si>
  <si>
    <t>Ramatuelle</t>
  </si>
  <si>
    <t>Rayol-Canadel (Le)</t>
  </si>
  <si>
    <t>Régusse</t>
  </si>
  <si>
    <t>Revest-les-Eaux (Le)</t>
  </si>
  <si>
    <t>Rians</t>
  </si>
  <si>
    <t>Rocbaron</t>
  </si>
  <si>
    <t>Roquebrune-sur-Argens</t>
  </si>
  <si>
    <t>Roquebrussanne (La)</t>
  </si>
  <si>
    <t>Rougiers</t>
  </si>
  <si>
    <t xml:space="preserve"> Saint- Antonin</t>
  </si>
  <si>
    <t>Saint-Cyr-sur-Mer</t>
  </si>
  <si>
    <t>Saint- Julien</t>
  </si>
  <si>
    <t>Saint-Mandrier</t>
  </si>
  <si>
    <t>Saint-Maximin-la-Sainte-Baume</t>
  </si>
  <si>
    <t>Saint-Paul-en-Fôret</t>
  </si>
  <si>
    <t>Saint-Raphaël</t>
  </si>
  <si>
    <t>Saint-Tropez</t>
  </si>
  <si>
    <t>Saint-Zacharie</t>
  </si>
  <si>
    <t>Sainte-Maxime</t>
  </si>
  <si>
    <t>Salernes</t>
  </si>
  <si>
    <t>Salles-sur-Verdon (Les)</t>
  </si>
  <si>
    <t>Sanary-sur-Mer</t>
  </si>
  <si>
    <t>Seillans</t>
  </si>
  <si>
    <t>Seillons Source d’Argens</t>
  </si>
  <si>
    <t>Seyne-sur-Mer  (La)</t>
  </si>
  <si>
    <t>Signes</t>
  </si>
  <si>
    <t>Sillans-la-Cascade</t>
  </si>
  <si>
    <t>Six-Fours</t>
  </si>
  <si>
    <t>Solliès-Pont</t>
  </si>
  <si>
    <t>Solliès-Toucas</t>
  </si>
  <si>
    <t>Solliès-Ville</t>
  </si>
  <si>
    <t>Tanneron</t>
  </si>
  <si>
    <t>Tavernes</t>
  </si>
  <si>
    <t>Taradeau</t>
  </si>
  <si>
    <t xml:space="preserve">Thoronet ( Le)             </t>
  </si>
  <si>
    <t xml:space="preserve">          TOULON</t>
  </si>
  <si>
    <t>Tourrettes</t>
  </si>
  <si>
    <t>Tourves</t>
  </si>
  <si>
    <t>Trans en Provence</t>
  </si>
  <si>
    <t>Le Val</t>
  </si>
  <si>
    <t>La Valette-du-Var</t>
  </si>
  <si>
    <t>Varages</t>
  </si>
  <si>
    <t xml:space="preserve"> Vidauban</t>
  </si>
  <si>
    <t>Villecroze</t>
  </si>
  <si>
    <t>Vinon-sur-Verdon</t>
  </si>
  <si>
    <t>Vins-sur-Caramy</t>
  </si>
  <si>
    <t>TOTAL Var</t>
  </si>
  <si>
    <t>ALTHEN DES PALUDS</t>
  </si>
  <si>
    <t>ANSOUIS</t>
  </si>
  <si>
    <t>APT</t>
  </si>
  <si>
    <t>AUBIGNAN</t>
  </si>
  <si>
    <t>AVIGNON</t>
  </si>
  <si>
    <t>BEDARRIDES</t>
  </si>
  <si>
    <t>BEDOIN</t>
  </si>
  <si>
    <t>BOLLENE</t>
  </si>
  <si>
    <t>BONNIEUX</t>
  </si>
  <si>
    <t>CABRIERES D AVIGNON</t>
  </si>
  <si>
    <t>CADENET</t>
  </si>
  <si>
    <t>CADEROUSSE</t>
  </si>
  <si>
    <t>CAMARET SUR AIGUES</t>
  </si>
  <si>
    <t>CAROMB</t>
  </si>
  <si>
    <t>CARPENTRAS</t>
  </si>
  <si>
    <t>CAUMONT-SUR-DURANCE</t>
  </si>
  <si>
    <t>CAVAILLON</t>
  </si>
  <si>
    <t>CHATEAUNEUF DE GAGAGNE</t>
  </si>
  <si>
    <t>CHATEAUNEUF DU PAPE</t>
  </si>
  <si>
    <t>CHEVAL BLANC</t>
  </si>
  <si>
    <t>COURTHEZON</t>
  </si>
  <si>
    <t>CUCURON</t>
  </si>
  <si>
    <t>ENTRAIGUES SUR LA SORGUE</t>
  </si>
  <si>
    <t>FONTAINE DE VAUCLUSE</t>
  </si>
  <si>
    <t>GRILLON</t>
  </si>
  <si>
    <t>ISLE SUR LA SORGUE</t>
  </si>
  <si>
    <t>JONQUIERES</t>
  </si>
  <si>
    <t>LA TOUR D’AIGUES</t>
  </si>
  <si>
    <t>LAPALUD</t>
  </si>
  <si>
    <t>LAURIS</t>
  </si>
  <si>
    <t>LE PONTET</t>
  </si>
  <si>
    <t>LE THOR</t>
  </si>
  <si>
    <t>LES TAILLADES</t>
  </si>
  <si>
    <t>MALAUCENE</t>
  </si>
  <si>
    <t>MAZAN</t>
  </si>
  <si>
    <t>MERINDOL</t>
  </si>
  <si>
    <t>MONDRAGON</t>
  </si>
  <si>
    <t>MONTEUX</t>
  </si>
  <si>
    <t>MORIERES LES AVIGNON</t>
  </si>
  <si>
    <t>MORMOIRON</t>
  </si>
  <si>
    <t>MORNAS</t>
  </si>
  <si>
    <t>ORANGE</t>
  </si>
  <si>
    <t>PERNES LES FONTAINES</t>
  </si>
  <si>
    <t>PERTUIS</t>
  </si>
  <si>
    <t>PIOLENC</t>
  </si>
  <si>
    <t>ROBION</t>
  </si>
  <si>
    <t>SAINT DIDIER</t>
  </si>
  <si>
    <t>SAINT SATURNIN LES AVIGNON</t>
  </si>
  <si>
    <t>SARRIANS</t>
  </si>
  <si>
    <t>SEGURET</t>
  </si>
  <si>
    <t>SERIGNAN DU COMTAT</t>
  </si>
  <si>
    <t>SORGUES</t>
  </si>
  <si>
    <t>UCHAUX</t>
  </si>
  <si>
    <t>VAISON LA ROMAINE</t>
  </si>
  <si>
    <t>VALREAS</t>
  </si>
  <si>
    <t>VEDENE</t>
  </si>
  <si>
    <t>VELLERON</t>
  </si>
  <si>
    <t>VILLES SUR AUZON</t>
  </si>
  <si>
    <t>VISAN</t>
  </si>
  <si>
    <t>TOTAL VAUCLUSE</t>
  </si>
  <si>
    <t>Aizenay</t>
  </si>
  <si>
    <t>Angles</t>
  </si>
  <si>
    <t>Beauvoir sur Mer</t>
  </si>
  <si>
    <t>Bouin – Saint Gervais</t>
  </si>
  <si>
    <t>Bretignolles sur Mer</t>
  </si>
  <si>
    <t>Challans</t>
  </si>
  <si>
    <t>Champagné les Marais</t>
  </si>
  <si>
    <t>Chantonnay</t>
  </si>
  <si>
    <t>Coex</t>
  </si>
  <si>
    <t>Essarts en Bocage</t>
  </si>
  <si>
    <t>Falleron-Froidfond-St Christophe du Ligneron</t>
  </si>
  <si>
    <t>Fontenay le Comte</t>
  </si>
  <si>
    <t>Grues</t>
  </si>
  <si>
    <t>Jard sur Mer</t>
  </si>
  <si>
    <t>L’Aiguillon sur Mer – La Faute sur Mer</t>
  </si>
  <si>
    <t>L’Epine</t>
  </si>
  <si>
    <t>L’Ile d’Yeu</t>
  </si>
  <si>
    <t>La Barre de Monts</t>
  </si>
  <si>
    <t>La Chaize le Vicomte</t>
  </si>
  <si>
    <t>La Ferrière</t>
  </si>
  <si>
    <t>La Garnache</t>
  </si>
  <si>
    <t>La Guérinière</t>
  </si>
  <si>
    <t>LA ROCHE SUR YON</t>
  </si>
  <si>
    <t>La Tranche sur Mer</t>
  </si>
  <si>
    <t>Le Bernard-Longeville sur Mer-St Hilaire la Forêt-Avrillé</t>
  </si>
  <si>
    <t>Le Fenouiller</t>
  </si>
  <si>
    <t>Le Champ Saint Père</t>
  </si>
  <si>
    <t>Le Poiré sur Vie</t>
  </si>
  <si>
    <t>Les Herbiers</t>
  </si>
  <si>
    <t>Les Sables d’Olonne</t>
  </si>
  <si>
    <t>Luçon</t>
  </si>
  <si>
    <t>Mouilleron le Captif</t>
  </si>
  <si>
    <t>Nalliers</t>
  </si>
  <si>
    <t>Noirmoutier en l’Ile</t>
  </si>
  <si>
    <t>Notre Dame de Monts</t>
  </si>
  <si>
    <t>Pouzauges</t>
  </si>
  <si>
    <t>Saint Gilles Croix de Vie</t>
  </si>
  <si>
    <t>Saint Hilaire de Riez</t>
  </si>
  <si>
    <t>Saint Jean de Monts – Le Perrier</t>
  </si>
  <si>
    <t>Saint Laurent sur Sèvre</t>
  </si>
  <si>
    <t>Saint Michel en L’Herm</t>
  </si>
  <si>
    <t>Saint Vincent sur Jard</t>
  </si>
  <si>
    <t>Soullans</t>
  </si>
  <si>
    <t>Talmont Saint Hilaire – Le Poiroux</t>
  </si>
  <si>
    <t>Terres de Montaigu</t>
  </si>
  <si>
    <t>Vendée Sèvre Autise</t>
  </si>
  <si>
    <t>TOTAL VENDÉE</t>
  </si>
  <si>
    <t>BUXEROLLES</t>
  </si>
  <si>
    <t>CHASSENEUIL DU POITOU</t>
  </si>
  <si>
    <t>CHATELLERAULT</t>
  </si>
  <si>
    <t>CHAUNAY</t>
  </si>
  <si>
    <t>CHAUVIGNY</t>
  </si>
  <si>
    <t>CISSE</t>
  </si>
  <si>
    <t>CIVRAY</t>
  </si>
  <si>
    <t>JAUNAY-MARIGNY</t>
  </si>
  <si>
    <t>LA ROCHE POSAY</t>
  </si>
  <si>
    <t>LOUDUN</t>
  </si>
  <si>
    <t>MIGNÉ-AUXANCES</t>
  </si>
  <si>
    <t>MIREBEAU</t>
  </si>
  <si>
    <t>MONTMORILLON</t>
  </si>
  <si>
    <t>NAINTRÉ</t>
  </si>
  <si>
    <t>NEUVILLE DE POITOU</t>
  </si>
  <si>
    <t>POITIERS</t>
  </si>
  <si>
    <t>ROUILLÉ</t>
  </si>
  <si>
    <t>SAINT-BENOIT</t>
  </si>
  <si>
    <t>SAINT-GEORGES-LES-BAILLARGEAUX</t>
  </si>
  <si>
    <t>VELLECHES</t>
  </si>
  <si>
    <t>TOTAL VIENNE</t>
  </si>
  <si>
    <t>AIXE SUR VIENNE</t>
  </si>
  <si>
    <t>BELLAC</t>
  </si>
  <si>
    <t>CONDAT-SUR-VIENNE</t>
  </si>
  <si>
    <t>COUZEIX</t>
  </si>
  <si>
    <t>LE DORAT</t>
  </si>
  <si>
    <t>FEYTIAT</t>
  </si>
  <si>
    <t>ISLE</t>
  </si>
  <si>
    <t>LIMOGES</t>
  </si>
  <si>
    <t>MAGNAC LAVAL</t>
  </si>
  <si>
    <t>PANAZOL</t>
  </si>
  <si>
    <t>11.112</t>
  </si>
  <si>
    <t>ROCHECHOUART</t>
  </si>
  <si>
    <t>SAINT-JUNIEN</t>
  </si>
  <si>
    <t>SAINT-LEONARD DE NOBLAT</t>
  </si>
  <si>
    <t>SAINT YRIEIX LA PERCHE</t>
  </si>
  <si>
    <t>TOTAL HAUTE-VIENNE</t>
  </si>
  <si>
    <t>Bruyères</t>
  </si>
  <si>
    <t>Chantraine</t>
  </si>
  <si>
    <t>Charmes</t>
  </si>
  <si>
    <t>Contrexeville</t>
  </si>
  <si>
    <t>Cornimont</t>
  </si>
  <si>
    <t>Communauté de commune Ballons des Hautes Vosges</t>
  </si>
  <si>
    <t>Deyvillers</t>
  </si>
  <si>
    <t>Eloyes</t>
  </si>
  <si>
    <t>ÉPINAL</t>
  </si>
  <si>
    <t>Etival-Clarefontaine</t>
  </si>
  <si>
    <t>Fraize</t>
  </si>
  <si>
    <t>Gerardmer</t>
  </si>
  <si>
    <t>Golbey</t>
  </si>
  <si>
    <t>La Bresse</t>
  </si>
  <si>
    <t>Le Val d’Ajol</t>
  </si>
  <si>
    <t>Liffol le Grand</t>
  </si>
  <si>
    <t>Mirecourt</t>
  </si>
  <si>
    <t>Moyenmoutier</t>
  </si>
  <si>
    <t>Neufchateau</t>
  </si>
  <si>
    <t>Nomexy</t>
  </si>
  <si>
    <t>Plainfaing</t>
  </si>
  <si>
    <t>Plombières-Les-Bains</t>
  </si>
  <si>
    <t>Pouxeux</t>
  </si>
  <si>
    <t>Rambervillers</t>
  </si>
  <si>
    <t>Raon l’Étape</t>
  </si>
  <si>
    <t>Remiremont</t>
  </si>
  <si>
    <t>Saint-Dié-Des-Vosges</t>
  </si>
  <si>
    <t>Saint-Étienne-Les-Remiremont</t>
  </si>
  <si>
    <t>Sainte-Marguerite</t>
  </si>
  <si>
    <t>Saint-Michel-Sur-Meurthe</t>
  </si>
  <si>
    <t>Saint-Nabord</t>
  </si>
  <si>
    <t>Senones</t>
  </si>
  <si>
    <t>Thaon-Les-Vosges (ancien Capavenir Vosges)</t>
  </si>
  <si>
    <t>Vagney</t>
  </si>
  <si>
    <t>Vittel</t>
  </si>
  <si>
    <t>Xertigny</t>
  </si>
  <si>
    <t>Xonrupt-Longermer</t>
  </si>
  <si>
    <t>Celles-sur-Plaine</t>
  </si>
  <si>
    <t>Communauté d’agglomération d’Epinal</t>
  </si>
  <si>
    <t>TOTAL VOSGES</t>
  </si>
  <si>
    <t>Appoigny</t>
  </si>
  <si>
    <t>AUXERRE</t>
  </si>
  <si>
    <t>Avallon</t>
  </si>
  <si>
    <t>Brienon sur Armançon</t>
  </si>
  <si>
    <t>Chablis</t>
  </si>
  <si>
    <t>Charny Orée de Puisaye</t>
  </si>
  <si>
    <t>Cheny</t>
  </si>
  <si>
    <t>Joigny</t>
  </si>
  <si>
    <t>Migennes</t>
  </si>
  <si>
    <t>Moneteau</t>
  </si>
  <si>
    <t>Paron</t>
  </si>
  <si>
    <t>Pont sur Yonne</t>
  </si>
  <si>
    <t>Saint Clément</t>
  </si>
  <si>
    <t>Saint Florentin</t>
  </si>
  <si>
    <t>Saint Georges sur Baulche</t>
  </si>
  <si>
    <t>Sens</t>
  </si>
  <si>
    <t>Tonnerre</t>
  </si>
  <si>
    <t>Villeneuve la Guyard</t>
  </si>
  <si>
    <t>Villeneuve sur Yonne</t>
  </si>
  <si>
    <t>Chéroy</t>
  </si>
  <si>
    <t>Montholon</t>
  </si>
  <si>
    <t>Toucy</t>
  </si>
  <si>
    <t>TOTAL Yonne</t>
  </si>
  <si>
    <t>BELFORT</t>
  </si>
  <si>
    <t>Boron</t>
  </si>
  <si>
    <t>VALDOIE</t>
  </si>
  <si>
    <t>TOTAL TERRITOIRE DE BELFORT</t>
  </si>
  <si>
    <t>ANGERVILLE</t>
  </si>
  <si>
    <t>ARPAJON</t>
  </si>
  <si>
    <t>ATHIS- MONS</t>
  </si>
  <si>
    <t>BALLAINVILLIERS</t>
  </si>
  <si>
    <t>BALLANCOURT SUR ESSONNE</t>
  </si>
  <si>
    <t>BIEVRES</t>
  </si>
  <si>
    <t>BONDOUFLE</t>
  </si>
  <si>
    <t>BOUSSY-SAINT-ANTOINE</t>
  </si>
  <si>
    <t>BRETIGNY SUR ORGE</t>
  </si>
  <si>
    <t>BRUNOY</t>
  </si>
  <si>
    <t>BURES SUR YVETTE</t>
  </si>
  <si>
    <t>CERNY</t>
  </si>
  <si>
    <t>CHAMPLAN</t>
  </si>
  <si>
    <t>CHILLY-MAZARIN</t>
  </si>
  <si>
    <t>Communauté de Communes Entre Juine et Renarde *</t>
  </si>
  <si>
    <t>CORBEIL-ESSONNES</t>
  </si>
  <si>
    <t>CROSNE</t>
  </si>
  <si>
    <t>DOURDAN</t>
  </si>
  <si>
    <t>DRAVEIL</t>
  </si>
  <si>
    <t>EPINAY SOUS SENART</t>
  </si>
  <si>
    <t>EPINAY SUR ORGE</t>
  </si>
  <si>
    <t>ETAMPES</t>
  </si>
  <si>
    <t>ETIOLLES</t>
  </si>
  <si>
    <t>EVRY-COURCOURONNES</t>
  </si>
  <si>
    <t>FORGES LES BAINS</t>
  </si>
  <si>
    <t>GIF SUR YVETTE</t>
  </si>
  <si>
    <t>GRIGNY</t>
  </si>
  <si>
    <t>IGNY</t>
  </si>
  <si>
    <t>ITTEVILLE</t>
  </si>
  <si>
    <t>JUVISY-SUR-ORGE</t>
  </si>
  <si>
    <t>LA FERTE ALAIS</t>
  </si>
  <si>
    <t>LA VILLE DU BOIS</t>
  </si>
  <si>
    <t>LARDY *</t>
  </si>
  <si>
    <t>LE COUDRAY MONTCEAUX</t>
  </si>
  <si>
    <t>LE PLESSIS PATE</t>
  </si>
  <si>
    <t>LES ULIS</t>
  </si>
  <si>
    <t>LEUVILLE SUR ORGE</t>
  </si>
  <si>
    <t>LIMOURS</t>
  </si>
  <si>
    <t>LINAS</t>
  </si>
  <si>
    <t>LISSES</t>
  </si>
  <si>
    <t>LONGJUMEAU</t>
  </si>
  <si>
    <t>LONGPONT-SUR-ORGE</t>
  </si>
  <si>
    <t>MARCOUSSIS</t>
  </si>
  <si>
    <t>MAROLLES-EN-HUREPOIX</t>
  </si>
  <si>
    <t>MASSY</t>
  </si>
  <si>
    <t>MENNECY</t>
  </si>
  <si>
    <t>MILLY-LA-FORET</t>
  </si>
  <si>
    <t>MONTGERON</t>
  </si>
  <si>
    <t>MONTLHERY</t>
  </si>
  <si>
    <t>MORANGIS</t>
  </si>
  <si>
    <t>MORIGNY-CHAMPIGNY</t>
  </si>
  <si>
    <t>MORSANG SUR ORGE</t>
  </si>
  <si>
    <t>OLLAINVILLE</t>
  </si>
  <si>
    <t>ORSAY</t>
  </si>
  <si>
    <t>PALAISEAU</t>
  </si>
  <si>
    <t>PARAY-VIEILLE-POSTE</t>
  </si>
  <si>
    <t>PRUNAY-SUR-ESSONNE</t>
  </si>
  <si>
    <t>QUINCY-SOUS-SENART</t>
  </si>
  <si>
    <t>RIS-ORANGIS</t>
  </si>
  <si>
    <t>SACLAY</t>
  </si>
  <si>
    <t>SAINT CHERON</t>
  </si>
  <si>
    <t>SAINTE-GENEVIEVE-DES-BOIS</t>
  </si>
  <si>
    <t>SAINT GERMAIN LES ARPAJON</t>
  </si>
  <si>
    <t>SAINT-GERMAIN-LES-CORBEIL</t>
  </si>
  <si>
    <t>SAINT-MICHEL-SUR-ORGE</t>
  </si>
  <si>
    <t>SAINT PIERRE DU PERRAY</t>
  </si>
  <si>
    <t>SAINT VRAIN</t>
  </si>
  <si>
    <t>SAINTRY SUR SEINE</t>
  </si>
  <si>
    <t>SAULX LES CHARTREUX</t>
  </si>
  <si>
    <t>SAVIGNY-SUR-ORGE</t>
  </si>
  <si>
    <t>SOISY SUR SEINE</t>
  </si>
  <si>
    <t>TIGERY</t>
  </si>
  <si>
    <t>VARENNES-JARCY</t>
  </si>
  <si>
    <t>VERRIERES LE BUISSON</t>
  </si>
  <si>
    <t>VERT LE GRAND</t>
  </si>
  <si>
    <t>VIGNEUX-SUR-SEINE</t>
  </si>
  <si>
    <t>VILLABE</t>
  </si>
  <si>
    <t>VILLEBON-SUR-YVETTE</t>
  </si>
  <si>
    <t>VILLEJUST</t>
  </si>
  <si>
    <t>VIRY-CHATILLON</t>
  </si>
  <si>
    <t>WISSOUS</t>
  </si>
  <si>
    <t>YERRES</t>
  </si>
  <si>
    <t>TOTAL ESSONNE</t>
  </si>
  <si>
    <t>Antony</t>
  </si>
  <si>
    <t>Asnières-sur-Seine</t>
  </si>
  <si>
    <t>Bagneux</t>
  </si>
  <si>
    <t>Bois-Colombes</t>
  </si>
  <si>
    <t>Boulogne-Billancourt</t>
  </si>
  <si>
    <t>Bourg-la-Reine</t>
  </si>
  <si>
    <t>Châtenay-Malabry</t>
  </si>
  <si>
    <t>Châtillon</t>
  </si>
  <si>
    <t>Chaville</t>
  </si>
  <si>
    <t>Clamart</t>
  </si>
  <si>
    <t>Clichy</t>
  </si>
  <si>
    <t>Colombes</t>
  </si>
  <si>
    <t>Courbevoie</t>
  </si>
  <si>
    <t>Fontenay-aux-Roses</t>
  </si>
  <si>
    <t>Gennevilliers</t>
  </si>
  <si>
    <t>La Garenne-Colombes</t>
  </si>
  <si>
    <t>Le Plessis-Robinson</t>
  </si>
  <si>
    <t>Levallois-Perret</t>
  </si>
  <si>
    <t xml:space="preserve">Malakoff  </t>
  </si>
  <si>
    <t>Meudon</t>
  </si>
  <si>
    <t>Montrouge</t>
  </si>
  <si>
    <t>NANTERRE</t>
  </si>
  <si>
    <t>Neuilly-sur-Seine</t>
  </si>
  <si>
    <t>Puteaux</t>
  </si>
  <si>
    <t>Rueil-Malmaison</t>
  </si>
  <si>
    <t>Saint-Cloud</t>
  </si>
  <si>
    <t>Sceaux</t>
  </si>
  <si>
    <t>Sèvres</t>
  </si>
  <si>
    <t>Suresnes</t>
  </si>
  <si>
    <t xml:space="preserve">Vanves  </t>
  </si>
  <si>
    <t>Villeneuve-la-Garenne</t>
  </si>
  <si>
    <t>TOTAL HAUTS-DE-SEINE</t>
  </si>
  <si>
    <t>AUBERVILLIERS</t>
  </si>
  <si>
    <t>AULNAY SOUS BOIS</t>
  </si>
  <si>
    <t>BAGNOLET</t>
  </si>
  <si>
    <t>BOBIGNY</t>
  </si>
  <si>
    <t>BONDY</t>
  </si>
  <si>
    <t>CLICHY SOUS BOIS</t>
  </si>
  <si>
    <t>COUBRON</t>
  </si>
  <si>
    <t>DRANCY</t>
  </si>
  <si>
    <t>DUGNY</t>
  </si>
  <si>
    <t>EPINAY SUR SEINE</t>
  </si>
  <si>
    <t>GAGNY</t>
  </si>
  <si>
    <t>GOURNAY SUR MARNE</t>
  </si>
  <si>
    <t>LA COURNEUVE</t>
  </si>
  <si>
    <t>LE BLANC MESNIL</t>
  </si>
  <si>
    <t>LE BOURGET</t>
  </si>
  <si>
    <t>LE PRE SAINT GERVAIS</t>
  </si>
  <si>
    <t>LES LILAS</t>
  </si>
  <si>
    <t>LE RAINCY</t>
  </si>
  <si>
    <t>L’ILE SAINT DENIS</t>
  </si>
  <si>
    <t>LIVRY GARGAN</t>
  </si>
  <si>
    <t>MONTFERMEIL</t>
  </si>
  <si>
    <t>MONTREUIL</t>
  </si>
  <si>
    <t>NEUILLY PLAISANCE</t>
  </si>
  <si>
    <t>NEUILLY-SUR-MARNE</t>
  </si>
  <si>
    <t>NOISY LE GRAND</t>
  </si>
  <si>
    <t>NOISY LE SEC</t>
  </si>
  <si>
    <t>PANTIN</t>
  </si>
  <si>
    <t>PAVILLONS SOUS BOIS</t>
  </si>
  <si>
    <t>PIERREFITTE SUR SEINE</t>
  </si>
  <si>
    <t>ROMAINVILLE</t>
  </si>
  <si>
    <t>ROSNY SOUS BOIS</t>
  </si>
  <si>
    <t>SAINT DENIS</t>
  </si>
  <si>
    <t>SAINT OUEN SUR SEINE</t>
  </si>
  <si>
    <t>SEVRAN</t>
  </si>
  <si>
    <t>STAINS</t>
  </si>
  <si>
    <t>TREMBLAY EN FRANCE</t>
  </si>
  <si>
    <t>VAUJOURS</t>
  </si>
  <si>
    <t>VILLEMOMBLE</t>
  </si>
  <si>
    <t>VILLEPINTE</t>
  </si>
  <si>
    <t>VILLETANEUSE</t>
  </si>
  <si>
    <t>TOTAL SEINE-SAINT-DENIS</t>
  </si>
  <si>
    <t>Charenton le Pont</t>
  </si>
  <si>
    <t>Cachan</t>
  </si>
  <si>
    <t>Le Perreux-sur-Marne</t>
  </si>
  <si>
    <t>Villeneuve-le-Roi / Ablon sur Seine</t>
  </si>
  <si>
    <t>Vincennes</t>
  </si>
  <si>
    <t>Boissy Saint Léger</t>
  </si>
  <si>
    <t>Maisons-Alfort</t>
  </si>
  <si>
    <t>Choisy-le-Roi</t>
  </si>
  <si>
    <t>Alfortville</t>
  </si>
  <si>
    <t>Sucy-en-Brie</t>
  </si>
  <si>
    <t>Joinville-le-Pont</t>
  </si>
  <si>
    <t>Saint-Maur-des-Fossés</t>
  </si>
  <si>
    <t>Villecresnes</t>
  </si>
  <si>
    <t>Le Plessis Trevise</t>
  </si>
  <si>
    <t>Vitry-sur-Seine</t>
  </si>
  <si>
    <t>Gentilly</t>
  </si>
  <si>
    <t>Arcueil</t>
  </si>
  <si>
    <t>Bonneuil sur Marne</t>
  </si>
  <si>
    <t>Bry-sur-Marne</t>
  </si>
  <si>
    <t>La Queue-en-Brie</t>
  </si>
  <si>
    <t>L’Haÿ-les-Roses</t>
  </si>
  <si>
    <t>Limeil-Brévannes</t>
  </si>
  <si>
    <t>Nogent-sur-Marne</t>
  </si>
  <si>
    <t>Ormesson-sur-Marne</t>
  </si>
  <si>
    <t>Noiseau</t>
  </si>
  <si>
    <t>Saint-Mandé</t>
  </si>
  <si>
    <t>Saint-Maurice</t>
  </si>
  <si>
    <t>Valenton</t>
  </si>
  <si>
    <t>Chevilly-Larue</t>
  </si>
  <si>
    <t>Chennevières sur Marne</t>
  </si>
  <si>
    <t>Le Kremlin-Bicêtre</t>
  </si>
  <si>
    <t>Fresnes</t>
  </si>
  <si>
    <t>Villejuif</t>
  </si>
  <si>
    <t>Thiais</t>
  </si>
  <si>
    <t>Santeny/Mandres les R./Périgny sur Y./Marolles en B</t>
  </si>
  <si>
    <t>Fontenay-sous-Bois</t>
  </si>
  <si>
    <t>Rungis</t>
  </si>
  <si>
    <t>Villiers-sur-Marne</t>
  </si>
  <si>
    <t>Champigny-sur-Marne</t>
  </si>
  <si>
    <t>Orly</t>
  </si>
  <si>
    <t>Ivry</t>
  </si>
  <si>
    <t>Créteil</t>
  </si>
  <si>
    <t>TOTAL VAL-DE-MARNE</t>
  </si>
  <si>
    <t>Val d’OIse</t>
  </si>
  <si>
    <t>ANDILLY / MARGENCY</t>
  </si>
  <si>
    <t>ARGENTEUIL</t>
  </si>
  <si>
    <t>ARNOUVILLE</t>
  </si>
  <si>
    <t>ASNIERES SUR OISE</t>
  </si>
  <si>
    <t>ATTAINVILLE/BOUFFEMONT/MOISELLES</t>
  </si>
  <si>
    <t>AUVERS SUR OISE</t>
  </si>
  <si>
    <t>BEAUCHAMP</t>
  </si>
  <si>
    <t>BEAUMONT SUR OISE</t>
  </si>
  <si>
    <t>BELLOY-EN-FRANCE</t>
  </si>
  <si>
    <t>BERNES-SUR-OISE</t>
  </si>
  <si>
    <t>BESSANCOURT</t>
  </si>
  <si>
    <t>BEZONS</t>
  </si>
  <si>
    <t>BUYERES SUR OISE</t>
  </si>
  <si>
    <t>C.A VALPARISIS</t>
  </si>
  <si>
    <t>CA ROISSY PAYS DE France</t>
  </si>
  <si>
    <t>CERGY</t>
  </si>
  <si>
    <t>CHAMPAGNE SUR OISE</t>
  </si>
  <si>
    <t>CHAUMONTEL</t>
  </si>
  <si>
    <t>CORMEILLES EN PARISIS</t>
  </si>
  <si>
    <t>COURDIMANCHE</t>
  </si>
  <si>
    <t>DEUIL LA BARRE</t>
  </si>
  <si>
    <t>DOMONT / PISCOP</t>
  </si>
  <si>
    <t>EAUBONNE</t>
  </si>
  <si>
    <t>ECOUEN</t>
  </si>
  <si>
    <t>ENGHIEN LES BAINS</t>
  </si>
  <si>
    <t>ERAGNY SUR OISE</t>
  </si>
  <si>
    <t>ERMONT</t>
  </si>
  <si>
    <t>EZANVILLE</t>
  </si>
  <si>
    <t>FOSSES</t>
  </si>
  <si>
    <t>FRANCONVILLE</t>
  </si>
  <si>
    <t>FREPILLON</t>
  </si>
  <si>
    <t>GARGES LES GONESSE</t>
  </si>
  <si>
    <t>GONESSE</t>
  </si>
  <si>
    <t>GOUSSAINVILLE</t>
  </si>
  <si>
    <t>GROSLAY</t>
  </si>
  <si>
    <t>HERBLAY-SUR-SEINE</t>
  </si>
  <si>
    <t>JOUY LE MOUTIER</t>
  </si>
  <si>
    <t>LA FRETTE SUR SEINE</t>
  </si>
  <si>
    <t>LE MESNIL AUBRY</t>
  </si>
  <si>
    <t>LE PLESSIS BOUCHARD</t>
  </si>
  <si>
    <t>L'ISLE-ADAM</t>
  </si>
  <si>
    <t>LUZARCHES</t>
  </si>
  <si>
    <t>MAGNY EN VEXIN</t>
  </si>
  <si>
    <t>MARINES</t>
  </si>
  <si>
    <t>MARLY LA VILLE</t>
  </si>
  <si>
    <t>MENUCOURT</t>
  </si>
  <si>
    <t>MERIEL / BUTRY SUR OISE</t>
  </si>
  <si>
    <t>MERY SUR OISE</t>
  </si>
  <si>
    <t>MONTIGNY LES CORMEILLES</t>
  </si>
  <si>
    <t>MONTLIGNON</t>
  </si>
  <si>
    <t>MONTMAGNY</t>
  </si>
  <si>
    <t>MONTMORENCY</t>
  </si>
  <si>
    <t>NESLES LA VALLEE</t>
  </si>
  <si>
    <t>NEUVILLE SUR OISE</t>
  </si>
  <si>
    <t>OSNY</t>
  </si>
  <si>
    <t>PARMAIN</t>
  </si>
  <si>
    <t>PERSAN</t>
  </si>
  <si>
    <t>PIERRELAYE</t>
  </si>
  <si>
    <t>PONTOISE</t>
  </si>
  <si>
    <t>PRESLES</t>
  </si>
  <si>
    <t>ROISSY EN France</t>
  </si>
  <si>
    <t>SAINT BRICE SOUS FORET</t>
  </si>
  <si>
    <t>SAINT GRATIEN</t>
  </si>
  <si>
    <t>SAINT LEU LA FORET</t>
  </si>
  <si>
    <t>SAINT MARTIN DU TERTRE</t>
  </si>
  <si>
    <t>SAINT OUEN l'AUMONE</t>
  </si>
  <si>
    <t>SAINT PRIX</t>
  </si>
  <si>
    <t>SAINT WITZ</t>
  </si>
  <si>
    <t>SANNOIS</t>
  </si>
  <si>
    <t>SARCELLES</t>
  </si>
  <si>
    <t>SOISSY SOUS MONTMORENCY</t>
  </si>
  <si>
    <t>SURVILLIERS</t>
  </si>
  <si>
    <t>TAVERNY</t>
  </si>
  <si>
    <t>VAUREAL</t>
  </si>
  <si>
    <t>VIARMES</t>
  </si>
  <si>
    <t>VILLIERS LE BEL</t>
  </si>
  <si>
    <t>TOTAL VAL D’OISE</t>
  </si>
  <si>
    <t>Les Abymes</t>
  </si>
  <si>
    <t>Anse-Bertrand</t>
  </si>
  <si>
    <t>Baie-Mahault</t>
  </si>
  <si>
    <t>Baillif</t>
  </si>
  <si>
    <t>Basse-Terre</t>
  </si>
  <si>
    <t>Bouillante</t>
  </si>
  <si>
    <t>Capesterre Belle-Eau</t>
  </si>
  <si>
    <t>Capesterre Marie-Galante</t>
  </si>
  <si>
    <t>Deshaies</t>
  </si>
  <si>
    <t>La Désirade</t>
  </si>
  <si>
    <t>Le Gosier</t>
  </si>
  <si>
    <t>Gourbeyre</t>
  </si>
  <si>
    <t>Goyave</t>
  </si>
  <si>
    <t>Grand-Bourg</t>
  </si>
  <si>
    <t>Lamentin</t>
  </si>
  <si>
    <t>Morne-à-l’Eau</t>
  </si>
  <si>
    <t>Le Moule</t>
  </si>
  <si>
    <t>Petit-Bourg</t>
  </si>
  <si>
    <t>Petit-Canal</t>
  </si>
  <si>
    <t>Pointe-à-Pitre</t>
  </si>
  <si>
    <t>Pointe-Noire</t>
  </si>
  <si>
    <t>Saint-François</t>
  </si>
  <si>
    <t>Saint-Louis</t>
  </si>
  <si>
    <t>Sainte-Anne</t>
  </si>
  <si>
    <t>Sainte-Rose</t>
  </si>
  <si>
    <t>Terre de Bas</t>
  </si>
  <si>
    <t>Terre de Haut</t>
  </si>
  <si>
    <t>Trois-Rivières</t>
  </si>
  <si>
    <t>Vieux-Fort</t>
  </si>
  <si>
    <t>Vieux-Habitants</t>
  </si>
  <si>
    <t>TOTAL GUADELOUPE</t>
  </si>
  <si>
    <t xml:space="preserve"> Anses D'arlet (Les)</t>
  </si>
  <si>
    <t>Basse-Pointe</t>
  </si>
  <si>
    <t>Bellefontaine</t>
  </si>
  <si>
    <t>Carbet (Le)</t>
  </si>
  <si>
    <t>Case-Pilote</t>
  </si>
  <si>
    <t xml:space="preserve"> Diamant (Le)</t>
  </si>
  <si>
    <t>Ducos</t>
  </si>
  <si>
    <t>FORT-DE-FRANCE</t>
  </si>
  <si>
    <t>Francois (Le)</t>
  </si>
  <si>
    <t>Gros Morne</t>
  </si>
  <si>
    <t xml:space="preserve"> Lamentin (Le)</t>
  </si>
  <si>
    <t xml:space="preserve"> Lorrain (Le)</t>
  </si>
  <si>
    <t xml:space="preserve"> Marin (Le)</t>
  </si>
  <si>
    <t xml:space="preserve"> Marigot (Le)</t>
  </si>
  <si>
    <t>Morne-Rouge (Le)</t>
  </si>
  <si>
    <t>Morne-Vert (Le)</t>
  </si>
  <si>
    <t>Riviere-Pilote</t>
  </si>
  <si>
    <t>Riviere-Salee</t>
  </si>
  <si>
    <t xml:space="preserve"> Robert (Le)</t>
  </si>
  <si>
    <t>Saint Esprit</t>
  </si>
  <si>
    <t>Saint-Joseph</t>
  </si>
  <si>
    <t>Saint-Pierre</t>
  </si>
  <si>
    <t>Sainte-Luce</t>
  </si>
  <si>
    <t>Sainte Marie</t>
  </si>
  <si>
    <t>Schoelcher</t>
  </si>
  <si>
    <t>Trinite (La)</t>
  </si>
  <si>
    <t xml:space="preserve"> Trois-Ilets (Les)</t>
  </si>
  <si>
    <t xml:space="preserve"> Vauclin (Le)</t>
  </si>
  <si>
    <t>TOTAL MARTINIQUE</t>
  </si>
  <si>
    <t>CAYENNE</t>
  </si>
  <si>
    <t>GRAND-SANTI</t>
  </si>
  <si>
    <t>IRACOUBO</t>
  </si>
  <si>
    <t>KOUROU</t>
  </si>
  <si>
    <t>MACOURIA</t>
  </si>
  <si>
    <t>MANA</t>
  </si>
  <si>
    <t>MARIPASOULA</t>
  </si>
  <si>
    <t>MATOURY</t>
  </si>
  <si>
    <t>MONTSINERY-TONNEGRANDE</t>
  </si>
  <si>
    <t>REMIRE MONTJOLY</t>
  </si>
  <si>
    <t>ROURA</t>
  </si>
  <si>
    <t>SAINT LAURENT DU MARONI</t>
  </si>
  <si>
    <t>SINNAMARY</t>
  </si>
  <si>
    <t>TOTAL GUYANE</t>
  </si>
  <si>
    <t>AVIRONS</t>
  </si>
  <si>
    <t>BRAS-PANON</t>
  </si>
  <si>
    <t>CILAOS</t>
  </si>
  <si>
    <t>ENTRE-DEUX</t>
  </si>
  <si>
    <t>ETANG-SALE</t>
  </si>
  <si>
    <t>PETITE-ÎLE</t>
  </si>
  <si>
    <t>LA PLAINE DES PALMISTES</t>
  </si>
  <si>
    <t>PORT</t>
  </si>
  <si>
    <t>LA POSSESSION</t>
  </si>
  <si>
    <t>SAINT-ANDRE</t>
  </si>
  <si>
    <t>SAINT-DENIS</t>
  </si>
  <si>
    <t>SAINT-JOSEPH</t>
  </si>
  <si>
    <t>SAINT-LEU</t>
  </si>
  <si>
    <t>SAINT-LOUIS</t>
  </si>
  <si>
    <t>SAINT-PAUL</t>
  </si>
  <si>
    <t>SAINT-PHILIPPE</t>
  </si>
  <si>
    <t>SAINT-PIERRE</t>
  </si>
  <si>
    <t>SAINTE-MARIE</t>
  </si>
  <si>
    <t>SAINTE-ROSE</t>
  </si>
  <si>
    <t>SAINTE-SUZANNE</t>
  </si>
  <si>
    <t>SALAZIE</t>
  </si>
  <si>
    <t>TAMPON</t>
  </si>
  <si>
    <t>TROIS-BASSINS</t>
  </si>
  <si>
    <t>TOTAL LA RÉUNION</t>
  </si>
  <si>
    <t>TOTAL SPM</t>
  </si>
  <si>
    <t>ACOUA</t>
  </si>
  <si>
    <t>BANDRABOUA</t>
  </si>
  <si>
    <t>BANDRELE</t>
  </si>
  <si>
    <t>BOUENI</t>
  </si>
  <si>
    <t>COMMUNAUTE DE COMMUNES DU SUD (EPCI)</t>
  </si>
  <si>
    <t>COMMUNAUTE DE COMUNES DE PETITE-TERRE (EPCI)</t>
  </si>
  <si>
    <t>CHICONI</t>
  </si>
  <si>
    <t>CHIRONGUI</t>
  </si>
  <si>
    <t>DEMBENI</t>
  </si>
  <si>
    <t>DZAOUDZI</t>
  </si>
  <si>
    <t>KANI-KELI</t>
  </si>
  <si>
    <t>KOUNGOU</t>
  </si>
  <si>
    <t>MAMOUDZOU</t>
  </si>
  <si>
    <t>MTSANGAMOUJI</t>
  </si>
  <si>
    <t>MTSAMBORO</t>
  </si>
  <si>
    <t>OUANGANI</t>
  </si>
  <si>
    <t>PAMANDZI</t>
  </si>
  <si>
    <t>SADA</t>
  </si>
  <si>
    <t>TSINGONI</t>
  </si>
  <si>
    <t>TOTAL MAYOTTE</t>
  </si>
  <si>
    <t>Anaa</t>
  </si>
  <si>
    <t>Arue</t>
  </si>
  <si>
    <t>Arutua</t>
  </si>
  <si>
    <t>BORA BORA</t>
  </si>
  <si>
    <t>Faaa</t>
  </si>
  <si>
    <t>Fakarava</t>
  </si>
  <si>
    <t>Fangatau</t>
  </si>
  <si>
    <t>Gambier</t>
  </si>
  <si>
    <t>Hao</t>
  </si>
  <si>
    <t>Hikueru</t>
  </si>
  <si>
    <t>Hitiaa O Te Ra</t>
  </si>
  <si>
    <t>HIVA OA</t>
  </si>
  <si>
    <t>HUAHINE</t>
  </si>
  <si>
    <t>Mahina</t>
  </si>
  <si>
    <t>Makemo</t>
  </si>
  <si>
    <t>Manihi</t>
  </si>
  <si>
    <t>MAUPITI</t>
  </si>
  <si>
    <t>Moorea-Maiao</t>
  </si>
  <si>
    <t>Napuka</t>
  </si>
  <si>
    <t>NUKU HIVA</t>
  </si>
  <si>
    <t>Nukutavake</t>
  </si>
  <si>
    <t>Paea</t>
  </si>
  <si>
    <t>Papara</t>
  </si>
  <si>
    <t>PAPEETE</t>
  </si>
  <si>
    <t>Pirae</t>
  </si>
  <si>
    <t>Puka Puka</t>
  </si>
  <si>
    <t>Punaauia</t>
  </si>
  <si>
    <t>RAIVAVAE</t>
  </si>
  <si>
    <t>Rangiroa</t>
  </si>
  <si>
    <t>RAPA</t>
  </si>
  <si>
    <t>Reao</t>
  </si>
  <si>
    <t>RIMATARA</t>
  </si>
  <si>
    <t>RURUTU</t>
  </si>
  <si>
    <t>TAHAA</t>
  </si>
  <si>
    <t>TAHUATA</t>
  </si>
  <si>
    <t>Taiarapu-Est</t>
  </si>
  <si>
    <t>Taiarapu-Ouest</t>
  </si>
  <si>
    <t>Takaroa</t>
  </si>
  <si>
    <t>TAPUTAPUATEA</t>
  </si>
  <si>
    <t>Tatakoto</t>
  </si>
  <si>
    <t>Teva I Uta</t>
  </si>
  <si>
    <t>TUBUAI</t>
  </si>
  <si>
    <t>Tumaraa</t>
  </si>
  <si>
    <t>Tureia</t>
  </si>
  <si>
    <t>UA HUKA</t>
  </si>
  <si>
    <t>UA POU</t>
  </si>
  <si>
    <t>UTUROA</t>
  </si>
  <si>
    <t>TOTAL POLYNÉSIE FRANCAISE</t>
  </si>
  <si>
    <t>NOUMEA</t>
  </si>
  <si>
    <t>MONT-DORE</t>
  </si>
  <si>
    <t>DUMBEA</t>
  </si>
  <si>
    <t>PAITA</t>
  </si>
  <si>
    <t>TOTAL NOUVELLE-CALÉDONIE</t>
  </si>
  <si>
    <t>ARMEMENT :</t>
  </si>
  <si>
    <t>LISTE DES COMMUNES DU DÉPARTEMENT AYANT UN SERVICE DE POLICE MUNICIPALE ARMÉ</t>
  </si>
  <si>
    <t>Nom des communes ou EPCI ayant un service de police municipale ARMÉ</t>
  </si>
  <si>
    <t>Néris les Bains</t>
  </si>
  <si>
    <t>Saint-Germain des Fossés</t>
  </si>
  <si>
    <t>Varennes sur Allier</t>
  </si>
  <si>
    <t>Cagnes-Sur- Mer</t>
  </si>
  <si>
    <t>Tourrette-Sur-Loup</t>
  </si>
  <si>
    <t>Théoule-sur-Mer</t>
  </si>
  <si>
    <t>Roquefort Les Pins</t>
  </si>
  <si>
    <t>TOTAL ALPES MARITIMES</t>
  </si>
  <si>
    <t>Arcis-sur-Aube – pluri  communale</t>
  </si>
  <si>
    <t>Chapelle-Saint-Luc (La)</t>
  </si>
  <si>
    <t>palaja</t>
  </si>
  <si>
    <t>BERRE-L'ETANG</t>
  </si>
  <si>
    <t>LA ROQUE-D'ANTHERON</t>
  </si>
  <si>
    <t>LANCON-PROVENCE</t>
  </si>
  <si>
    <t>SAINTES-MARIES-DE-LA-MER</t>
  </si>
  <si>
    <t>VITROLLES</t>
  </si>
  <si>
    <t>RUELLE SUR TOUVRE</t>
  </si>
  <si>
    <t>SAINT MICHEL D’ENTRAYGUES</t>
  </si>
  <si>
    <t>SAINT YRIEIX SUR CHARENTE</t>
  </si>
  <si>
    <t>TOUVRE</t>
  </si>
  <si>
    <t>LE CHATEAU D’OLERON</t>
  </si>
  <si>
    <t>RIVEDOUX PLAGE</t>
  </si>
  <si>
    <t>Saint Florent sur cher</t>
  </si>
  <si>
    <t>BRIVE-LA-GAILLARDE</t>
  </si>
  <si>
    <t>CAPA</t>
  </si>
  <si>
    <t>Audincourt</t>
  </si>
  <si>
    <t>Besançon</t>
  </si>
  <si>
    <t>Bethoncourt</t>
  </si>
  <si>
    <t>Pays Montbéliard Agglomération</t>
  </si>
  <si>
    <t>Grand-Charmont</t>
  </si>
  <si>
    <t>Hérimoncourt</t>
  </si>
  <si>
    <t>Maîche</t>
  </si>
  <si>
    <t>Mandeure</t>
  </si>
  <si>
    <t>Montbéliard</t>
  </si>
  <si>
    <t>Morteau</t>
  </si>
  <si>
    <t>Nommay</t>
  </si>
  <si>
    <t>Ornans</t>
  </si>
  <si>
    <t>Pontarlier</t>
  </si>
  <si>
    <t>Seloncour</t>
  </si>
  <si>
    <t>Sochaux</t>
  </si>
  <si>
    <t>Thise</t>
  </si>
  <si>
    <t>Valentigney</t>
  </si>
  <si>
    <t>Villers-le-Lac</t>
  </si>
  <si>
    <t>Saint-donat sur l'Herbasse</t>
  </si>
  <si>
    <t>SAINT VALLIER</t>
  </si>
  <si>
    <t>Andelys</t>
  </si>
  <si>
    <t>Bonneville sur Iton (la)</t>
  </si>
  <si>
    <t>Saint Marcel</t>
  </si>
  <si>
    <t>Auneau Bleury St Symphorien</t>
  </si>
  <si>
    <t>Saint-Denis Lanneray</t>
  </si>
  <si>
    <t>Epernon</t>
  </si>
  <si>
    <t>Les villages vovéens</t>
  </si>
  <si>
    <t>Clohars Carnoët</t>
  </si>
  <si>
    <t>Plouvien</t>
  </si>
  <si>
    <t>Quimper</t>
  </si>
  <si>
    <t>Quimperlé</t>
  </si>
  <si>
    <t>Saint-Pol-de-Léon</t>
  </si>
  <si>
    <t>LAUDUN L’ARDOISE</t>
  </si>
  <si>
    <t>MONTAREN ET SAINT MEDIER</t>
  </si>
  <si>
    <t>BAGNERES DE LUCNON</t>
  </si>
  <si>
    <t>MONTREJEAU</t>
  </si>
  <si>
    <t>SAINT-GAUDENS</t>
  </si>
  <si>
    <t> SAINT-EMILION  (1 PM décédé le 20/11/2021)</t>
  </si>
  <si>
    <t>Clermont l’Hérault</t>
  </si>
  <si>
    <t>Saint Clément de Rvière</t>
  </si>
  <si>
    <t>Saint Pargoire</t>
  </si>
  <si>
    <t>Saint Thibéry</t>
  </si>
  <si>
    <t>Miniac Morvan</t>
  </si>
  <si>
    <t>Val-d’Izé</t>
  </si>
  <si>
    <t>Montlouis-sur-Loire</t>
  </si>
  <si>
    <t>Notre Dame d’Oé</t>
  </si>
  <si>
    <t>La Ville aux Dames</t>
  </si>
  <si>
    <t>Charvieu Chavagnieu</t>
  </si>
  <si>
    <t>La Tour du Pin</t>
  </si>
  <si>
    <t>Montalieu vercieu</t>
  </si>
  <si>
    <t>St Quentin Fallavier</t>
  </si>
  <si>
    <t>St Savin</t>
  </si>
  <si>
    <t>VIENNE</t>
  </si>
  <si>
    <t>Vif</t>
  </si>
  <si>
    <t>Villard-de-Lans</t>
  </si>
  <si>
    <t>Villefontaine</t>
  </si>
  <si>
    <t>Vizille</t>
  </si>
  <si>
    <t>Voiron</t>
  </si>
  <si>
    <t>Voreppe</t>
  </si>
  <si>
    <t>AIRE SUR ADOUR</t>
  </si>
  <si>
    <t>SOORT HOSSEGOR</t>
  </si>
  <si>
    <t>Lamotte-Beuvron</t>
  </si>
  <si>
    <t>Selles sur Cher</t>
  </si>
  <si>
    <t>L’horme</t>
  </si>
  <si>
    <t>BASSE GOULAINE</t>
  </si>
  <si>
    <t>CLISSON (mutualisé avec GETIGNE et GORGES)</t>
  </si>
  <si>
    <t>EPCI Sud Estuaire (SAINT PERE EN RETZ-FROSSAY-CORSEPT)</t>
  </si>
  <si>
    <t>HERIC</t>
  </si>
  <si>
    <t>LA TURBALLE (mutualisé avec ASSERAC-SAINT MOLF)</t>
  </si>
  <si>
    <t>LOIREAUXENCE</t>
  </si>
  <si>
    <t>SAINT-JULIEN-DE-CONCELLES (mutualisé avec DIVATTE-SUR-LOIRE)</t>
  </si>
  <si>
    <t>Cléry Saint André</t>
  </si>
  <si>
    <t>Saint Hilaire Saint Mesmin</t>
  </si>
  <si>
    <t>Le Passage d’Agen  (pluricommunale Brax, Estillac, Roquefort)</t>
  </si>
  <si>
    <t>Nérac  (pluricommunale Barbaste et Lavardac)</t>
  </si>
  <si>
    <t>Langogne, MENDE</t>
  </si>
  <si>
    <t>Marvejols, MENDE</t>
  </si>
  <si>
    <t>Mende, MENDE</t>
  </si>
  <si>
    <t>Saint-Chély-d’Apcher, MENDE</t>
  </si>
  <si>
    <t>Communauté de communes Bellevue Blavet Ocean</t>
  </si>
  <si>
    <t>communauté d’agglomération de saint avold et synergie</t>
  </si>
  <si>
    <t>freyming merlebach</t>
  </si>
  <si>
    <t>Cosne cours sur Loire</t>
  </si>
  <si>
    <t>NEUVILLE SAINT REMY</t>
  </si>
  <si>
    <t>BRUAY-SUR l’ESCAUT</t>
  </si>
  <si>
    <t>BAGNOLE DE L’ORNE NORMANDIE</t>
  </si>
  <si>
    <t>MEURCHIN</t>
  </si>
  <si>
    <t>La Roche-Blanche</t>
  </si>
  <si>
    <t>Le Cendre</t>
  </si>
  <si>
    <t>Les Martres-de-Veyre</t>
  </si>
  <si>
    <t>SALIES-DE-BEARN</t>
  </si>
  <si>
    <t>TOTAL PYRÉNÉES-ATLANTIQUES</t>
  </si>
  <si>
    <t>VIC EN BIGORRE</t>
  </si>
  <si>
    <t>Pyrénées Orientales</t>
  </si>
  <si>
    <t>PERPIGNAN (chef-lieu)</t>
  </si>
  <si>
    <t>PIA</t>
  </si>
  <si>
    <t>TOTAL PYRÉNÉES ORIENTALES</t>
  </si>
  <si>
    <t>Esrstein</t>
  </si>
  <si>
    <t>Marckolsheim</t>
  </si>
  <si>
    <t>Pluricommunale Duttlenheim</t>
  </si>
  <si>
    <t>Pluricommunale Molsheim</t>
  </si>
  <si>
    <t>Pluricommunale Mutzig</t>
  </si>
  <si>
    <t>Pluricommunale Rosheim</t>
  </si>
  <si>
    <t>HORBOURG</t>
  </si>
  <si>
    <t>ST LOUIS</t>
  </si>
  <si>
    <t>STE CROIX EN PLAINE</t>
  </si>
  <si>
    <t>STE MARIE AUX MINES</t>
  </si>
  <si>
    <t>VOGELSHEIM</t>
  </si>
  <si>
    <t>Champagne-au-Mont-D’Or</t>
  </si>
  <si>
    <t>Parigné-l'Évêque</t>
  </si>
  <si>
    <t>Yvré-l'Évêque</t>
  </si>
  <si>
    <t>Aix les bains</t>
  </si>
  <si>
    <t>Allues</t>
  </si>
  <si>
    <t>Bourg Saint Maurice les Arcs</t>
  </si>
  <si>
    <t>Motte-Servolex (La)</t>
  </si>
  <si>
    <t>Moutiers</t>
  </si>
  <si>
    <t>Ravoire (La)</t>
  </si>
  <si>
    <t>Police pluricommunale de St-Julien-en-Genevois (Archamps, Beaumont, Feigères, Neydens, Présilly, Saint-Julien-en-Genevois [stockage des armes])</t>
  </si>
  <si>
    <t>Le Trait</t>
  </si>
  <si>
    <t>LES GRANDES VENTES</t>
  </si>
  <si>
    <t>Maromme</t>
  </si>
  <si>
    <t>OISSEL</t>
  </si>
  <si>
    <t>pavilly</t>
  </si>
  <si>
    <t>PETIT QUEVILLY</t>
  </si>
  <si>
    <t>VILLENNES SUR SEINE / MÉDAN</t>
  </si>
  <si>
    <t>Tarn-et-garonne</t>
  </si>
  <si>
    <t>Cogilin</t>
  </si>
  <si>
    <t>Crau(La)</t>
  </si>
  <si>
    <t>Garde (La)</t>
  </si>
  <si>
    <t>Londe (Le)</t>
  </si>
  <si>
    <t>Luc (Le)</t>
  </si>
  <si>
    <t>Motte(La)</t>
  </si>
  <si>
    <t>Nans-Les-Pins</t>
  </si>
  <si>
    <t>Ollioules</t>
  </si>
  <si>
    <t>Pierrefeu-du-Var</t>
  </si>
  <si>
    <t>Plan d ‘Aups-Sainte-Baume</t>
  </si>
  <si>
    <t>Poucieux</t>
  </si>
  <si>
    <t>Rayol-Canadel-sur-Mer</t>
  </si>
  <si>
    <t>Rrevest-les-Eaux (Le)</t>
  </si>
  <si>
    <t>Saint-Mandrier-sur-Mer</t>
  </si>
  <si>
    <t>Saint-Raphael</t>
  </si>
  <si>
    <t>Seyne-sur-Mer (La)</t>
  </si>
  <si>
    <t>Six-Fours-les-Plages</t>
  </si>
  <si>
    <t>TOULON</t>
  </si>
  <si>
    <t>Trans-en-rovence</t>
  </si>
  <si>
    <t>Val (Le)</t>
  </si>
  <si>
    <t>Valette-du-Var (LA)</t>
  </si>
  <si>
    <t>Vidauban</t>
  </si>
  <si>
    <t>TOTAL VAR</t>
  </si>
  <si>
    <t>Châteauneuf de Gadagne</t>
  </si>
  <si>
    <t>Châteauneuf du Pape</t>
  </si>
  <si>
    <t>Talmont Saint Hilaire</t>
  </si>
  <si>
    <t xml:space="preserve">SAINT YRIEIX LA PERCHE </t>
  </si>
  <si>
    <t>TOTAL YONNE</t>
  </si>
  <si>
    <t>NEUILLY SUR MARNE</t>
  </si>
  <si>
    <t>LES PAVILLONS SOUS BOIS</t>
  </si>
  <si>
    <t>Villeneuve-le-Roi / Ablon-sur-Seine</t>
  </si>
  <si>
    <t>BRUYERES SUR OISE</t>
  </si>
  <si>
    <t>ERGANY SUR OISE</t>
  </si>
  <si>
    <t>SAINT OUEN L'AUMONE</t>
  </si>
  <si>
    <t>SAINT-BRICE-SOUS-FORET</t>
  </si>
  <si>
    <t>SOISY SOUS MONTMORENCY</t>
  </si>
  <si>
    <t>Capesterre de Marie-Galante</t>
  </si>
  <si>
    <t>Terre-de-Bas</t>
  </si>
  <si>
    <t>LE PORT</t>
  </si>
  <si>
    <t>COMMUNAUTE DE COMMUNES DU SUD</t>
  </si>
  <si>
    <t>COMMUNAUTE DE COMUNES DE PETITE-TERRE</t>
  </si>
  <si>
    <t>/104</t>
  </si>
  <si>
    <t>Alpes-de-Haute-Provence </t>
  </si>
  <si>
    <t>Hautes-Alpes </t>
  </si>
  <si>
    <t>Alpes-Maritimes</t>
  </si>
  <si>
    <t>Ardèche </t>
  </si>
  <si>
    <t>Ardennes </t>
  </si>
  <si>
    <t>Ariège </t>
  </si>
  <si>
    <t>Aube </t>
  </si>
  <si>
    <t>Aude </t>
  </si>
  <si>
    <t>Corse-du-Sud </t>
  </si>
  <si>
    <t>Côte-d'Or</t>
  </si>
  <si>
    <t>Côtes d'Armor</t>
  </si>
  <si>
    <t>Indre-et-Loire </t>
  </si>
  <si>
    <t>0</t>
  </si>
  <si>
    <t>Val d'Oise</t>
  </si>
  <si>
    <t>TOTAL OATIOOAL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</si>
</sst>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40C]General"/>
    <numFmt numFmtId="165" formatCode="[$-40C]d/m/yy"/>
    <numFmt numFmtId="166" formatCode="&quot;BOOL&quot;yy&quot;AN&quot;"/>
    <numFmt numFmtId="167" formatCode="#,##0.00&quot;    &quot;;#,##0.00&quot;    &quot;;&quot;-&quot;#&quot;    &quot;;&quot; &quot;@&quot; &quot;"/>
    <numFmt numFmtId="168" formatCode="#,##0.00&quot; &quot;[$€-40C];[Red]&quot;-&quot;#,##0.00&quot; &quot;[$€-40C]"/>
  </numFmts>
  <fonts count="63">
    <font>
      <sz val="11"/>
      <color rgb="FF000000"/>
      <name val="Arial6"/>
    </font>
    <font>
      <b/>
      <sz val="10"/>
      <color rgb="FF000000"/>
      <name val="Liberation Sans1"/>
    </font>
    <font>
      <sz val="10"/>
      <color rgb="FFFFFFFF"/>
      <name val="Liberation Sans1"/>
    </font>
    <font>
      <sz val="10"/>
      <color rgb="FFFF0000"/>
      <name val="Liberation Sans1"/>
    </font>
    <font>
      <sz val="11"/>
      <color rgb="FF808080"/>
      <name val="Arial"/>
      <family val="2"/>
    </font>
    <font>
      <b/>
      <sz val="10"/>
      <color rgb="FFFFFFFF"/>
      <name val="Liberation Sans1"/>
    </font>
    <font>
      <sz val="10"/>
      <color rgb="FF000000"/>
      <name val="Arial1"/>
    </font>
    <font>
      <sz val="10"/>
      <color rgb="FF000000"/>
      <name val="Arial"/>
      <family val="2"/>
    </font>
    <font>
      <sz val="10"/>
      <color rgb="FF333333"/>
      <name val="Liberation Sans1"/>
    </font>
    <font>
      <i/>
      <sz val="10"/>
      <color rgb="FF808080"/>
      <name val="Liberation Sans1"/>
    </font>
    <font>
      <sz val="10"/>
      <color rgb="FF008000"/>
      <name val="Liberation Sans1"/>
    </font>
    <font>
      <b/>
      <i/>
      <sz val="16"/>
      <color rgb="FF000000"/>
      <name val="Arial"/>
      <family val="2"/>
    </font>
    <font>
      <b/>
      <sz val="24"/>
      <color rgb="FF000000"/>
      <name val="Liberation Sans1"/>
    </font>
    <font>
      <sz val="18"/>
      <color rgb="FF000000"/>
      <name val="Liberation Sans1"/>
    </font>
    <font>
      <sz val="12"/>
      <color rgb="FF000000"/>
      <name val="Liberation Sans1"/>
    </font>
    <font>
      <u/>
      <sz val="10"/>
      <color rgb="FF0000EE"/>
      <name val="Liberation Sans1"/>
    </font>
    <font>
      <sz val="10"/>
      <color rgb="FF993300"/>
      <name val="Liberation Sans1"/>
    </font>
    <font>
      <sz val="11"/>
      <color rgb="FF000000"/>
      <name val="Arial"/>
      <family val="2"/>
    </font>
    <font>
      <b/>
      <i/>
      <u/>
      <sz val="10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2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Liberation Sans1"/>
    </font>
    <font>
      <i/>
      <sz val="8"/>
      <color rgb="FF000000"/>
      <name val="Arial"/>
      <family val="2"/>
    </font>
    <font>
      <b/>
      <sz val="11"/>
      <color rgb="FF0000FF"/>
      <name val="Arial"/>
      <family val="2"/>
    </font>
    <font>
      <sz val="10"/>
      <color rgb="FF000000"/>
      <name val="Arial11"/>
    </font>
    <font>
      <b/>
      <sz val="10"/>
      <color rgb="FF0000FF"/>
      <name val="Arial11"/>
    </font>
    <font>
      <b/>
      <sz val="10"/>
      <color rgb="FFC00000"/>
      <name val="Arial"/>
      <family val="2"/>
    </font>
    <font>
      <b/>
      <sz val="10"/>
      <color rgb="FF000000"/>
      <name val="Arial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2"/>
    </font>
    <font>
      <b/>
      <i/>
      <sz val="8"/>
      <color rgb="FF000000"/>
      <name val="Arial11"/>
    </font>
    <font>
      <i/>
      <sz val="8"/>
      <color rgb="FF000000"/>
      <name val="Arial11"/>
    </font>
    <font>
      <b/>
      <sz val="10"/>
      <color rgb="FF000000"/>
      <name val="Arial11"/>
    </font>
    <font>
      <b/>
      <sz val="10"/>
      <color rgb="FFC00000"/>
      <name val="Arial11"/>
    </font>
    <font>
      <b/>
      <sz val="12"/>
      <color rgb="FF000000"/>
      <name val="Arial11"/>
    </font>
    <font>
      <b/>
      <sz val="10"/>
      <color rgb="FF999966"/>
      <name val="Arial11"/>
    </font>
    <font>
      <sz val="10"/>
      <color rgb="FF000000"/>
      <name val="Arial3"/>
    </font>
    <font>
      <b/>
      <sz val="11"/>
      <color rgb="FF000000"/>
      <name val="Arial11"/>
    </font>
    <font>
      <sz val="11"/>
      <color rgb="FF000000"/>
      <name val="Arial11"/>
    </font>
    <font>
      <b/>
      <sz val="10"/>
      <color rgb="FF000000"/>
      <name val="Arial3"/>
    </font>
    <font>
      <sz val="11"/>
      <color rgb="FF000000"/>
      <name val="Arial3"/>
    </font>
    <font>
      <sz val="10"/>
      <color rgb="FF000000"/>
      <name val="Times New Roman"/>
      <family val="1"/>
    </font>
    <font>
      <sz val="8"/>
      <color rgb="FF000000"/>
      <name val="Calibri"/>
      <family val="2"/>
    </font>
    <font>
      <b/>
      <sz val="11"/>
      <color rgb="FF000000"/>
      <name val="Arial4"/>
    </font>
    <font>
      <sz val="10"/>
      <color rgb="FF800000"/>
      <name val="Arial3"/>
    </font>
    <font>
      <sz val="9"/>
      <color rgb="FF000000"/>
      <name val="Arial"/>
      <family val="2"/>
    </font>
    <font>
      <sz val="10"/>
      <color rgb="FF000000"/>
      <name val="Marianne"/>
      <family val="3"/>
    </font>
    <font>
      <sz val="10"/>
      <color rgb="FF000066"/>
      <name val="Arial3"/>
    </font>
    <font>
      <sz val="11"/>
      <color rgb="FF000000"/>
      <name val="Arial1"/>
    </font>
    <font>
      <sz val="10"/>
      <color rgb="FFFF0000"/>
      <name val="Arial3"/>
    </font>
    <font>
      <sz val="10"/>
      <color rgb="FFFF0000"/>
      <name val="Arial11"/>
    </font>
    <font>
      <sz val="10"/>
      <color rgb="FF000000"/>
      <name val="Arial5"/>
    </font>
    <font>
      <sz val="10"/>
      <color rgb="FF333333"/>
      <name val="Arial3"/>
    </font>
    <font>
      <sz val="10"/>
      <color rgb="FFC00000"/>
      <name val="Arial11"/>
    </font>
    <font>
      <sz val="9"/>
      <color rgb="FF000000"/>
      <name val="Arial1"/>
    </font>
    <font>
      <i/>
      <sz val="10"/>
      <color rgb="FF000000"/>
      <name val="Arial11"/>
    </font>
    <font>
      <b/>
      <sz val="11"/>
      <color rgb="FFC00000"/>
      <name val="Arial"/>
      <family val="2"/>
    </font>
    <font>
      <b/>
      <sz val="10"/>
      <color rgb="FF999966"/>
      <name val="Arial3"/>
    </font>
    <font>
      <sz val="10"/>
      <color rgb="FF999966"/>
      <name val="Arial11"/>
    </font>
    <font>
      <b/>
      <sz val="11"/>
      <color rgb="FFC00000"/>
      <name val="Arial11"/>
    </font>
    <font>
      <sz val="10"/>
      <color rgb="FF11111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C0C0C0"/>
        <bgColor rgb="FFC0C0C0"/>
      </patternFill>
    </fill>
    <fill>
      <patternFill patternType="solid">
        <fgColor rgb="FFFF8080"/>
        <bgColor rgb="FFFF8080"/>
      </patternFill>
    </fill>
    <fill>
      <patternFill patternType="solid">
        <fgColor rgb="FFFF0000"/>
        <bgColor rgb="FFFF0000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CCCC99"/>
        <bgColor rgb="FFCCCC99"/>
      </patternFill>
    </fill>
    <fill>
      <patternFill patternType="solid">
        <fgColor rgb="FFDDDDDD"/>
        <bgColor rgb="FFDDDDDD"/>
      </patternFill>
    </fill>
    <fill>
      <patternFill patternType="solid">
        <fgColor rgb="FFF9F9C5"/>
        <bgColor rgb="FFF9F9C5"/>
      </patternFill>
    </fill>
    <fill>
      <patternFill patternType="solid">
        <fgColor rgb="FFADC5E7"/>
        <bgColor rgb="FFADC5E7"/>
      </patternFill>
    </fill>
    <fill>
      <patternFill patternType="solid">
        <fgColor rgb="FFCEFDCD"/>
        <bgColor rgb="FFCEFDCD"/>
      </patternFill>
    </fill>
    <fill>
      <patternFill patternType="solid">
        <fgColor rgb="FFFCD69D"/>
        <bgColor rgb="FFFCD69D"/>
      </patternFill>
    </fill>
    <fill>
      <patternFill patternType="solid">
        <fgColor rgb="FF669999"/>
        <bgColor rgb="FF669999"/>
      </patternFill>
    </fill>
    <fill>
      <patternFill patternType="solid">
        <fgColor rgb="FFB2B2B2"/>
        <bgColor rgb="FFB2B2B2"/>
      </patternFill>
    </fill>
    <fill>
      <patternFill patternType="solid">
        <fgColor rgb="FFAEAAAA"/>
        <bgColor rgb="FFAEAAAA"/>
      </patternFill>
    </fill>
    <fill>
      <patternFill patternType="solid">
        <fgColor rgb="FFC6E0B4"/>
        <bgColor rgb="FFC6E0B4"/>
      </patternFill>
    </fill>
    <fill>
      <patternFill patternType="solid">
        <fgColor rgb="FFFFFFFF"/>
        <bgColor rgb="FFFFFFFF"/>
      </patternFill>
    </fill>
    <fill>
      <patternFill patternType="solid">
        <fgColor rgb="FFBDD7EE"/>
        <bgColor rgb="FFBDD7EE"/>
      </patternFill>
    </fill>
    <fill>
      <patternFill patternType="solid">
        <fgColor rgb="FFFFF2CC"/>
        <bgColor rgb="FFFFF2CC"/>
      </patternFill>
    </fill>
    <fill>
      <patternFill patternType="solid">
        <fgColor rgb="FFE7E6E6"/>
        <bgColor rgb="FFE7E6E6"/>
      </patternFill>
    </fill>
    <fill>
      <patternFill patternType="solid">
        <fgColor rgb="FFD9D9D9"/>
        <bgColor rgb="FFD9D9D9"/>
      </patternFill>
    </fill>
    <fill>
      <patternFill patternType="solid">
        <fgColor rgb="FFCCCC99"/>
        <bgColor rgb="FFC2E0AE"/>
      </patternFill>
    </fill>
    <fill>
      <patternFill patternType="solid">
        <fgColor rgb="FFDDDDDD"/>
        <bgColor rgb="FFD9D9D9"/>
      </patternFill>
    </fill>
    <fill>
      <patternFill patternType="solid">
        <fgColor rgb="FFF9F9C5"/>
        <bgColor rgb="FFFFFFCC"/>
      </patternFill>
    </fill>
    <fill>
      <patternFill patternType="solid">
        <fgColor rgb="FFADC5E7"/>
        <bgColor rgb="FFBDD7EE"/>
      </patternFill>
    </fill>
    <fill>
      <patternFill patternType="solid">
        <fgColor rgb="FFCEFDCD"/>
        <bgColor rgb="FFCCFFCC"/>
      </patternFill>
    </fill>
    <fill>
      <patternFill patternType="solid">
        <fgColor rgb="FFFCD69D"/>
        <bgColor rgb="FFFFF2CC"/>
      </patternFill>
    </fill>
    <fill>
      <patternFill patternType="solid">
        <fgColor rgb="FF669999"/>
        <bgColor rgb="FF808080"/>
      </patternFill>
    </fill>
    <fill>
      <patternFill patternType="solid">
        <fgColor rgb="FFB2B2B2"/>
        <bgColor rgb="FFAEAAAA"/>
      </patternFill>
    </fill>
    <fill>
      <patternFill patternType="solid">
        <fgColor rgb="FFAEAAAA"/>
        <bgColor rgb="FFB2B2B2"/>
      </patternFill>
    </fill>
    <fill>
      <patternFill patternType="solid">
        <fgColor rgb="FFC2E0AE"/>
        <bgColor rgb="FFC6E0B4"/>
      </patternFill>
    </fill>
    <fill>
      <patternFill patternType="solid">
        <fgColor rgb="FFC6E0B4"/>
        <bgColor rgb="FFC2E0AE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EFDCD"/>
      </patternFill>
    </fill>
    <fill>
      <patternFill patternType="solid">
        <fgColor rgb="FFFFFFCC"/>
        <bgColor rgb="FFF9F9C5"/>
      </patternFill>
    </fill>
  </fills>
  <borders count="2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37">
    <xf numFmtId="0" fontId="0" fillId="0" borderId="0"/>
    <xf numFmtId="0" fontId="8" fillId="7" borderId="1" applyNumberFormat="0" applyProtection="0"/>
    <xf numFmtId="0" fontId="1" fillId="0" borderId="0" applyNumberFormat="0" applyBorder="0" applyProtection="0"/>
    <xf numFmtId="0" fontId="2" fillId="2" borderId="0" applyNumberFormat="0" applyBorder="0" applyProtection="0"/>
    <xf numFmtId="0" fontId="2" fillId="3" borderId="0" applyNumberFormat="0" applyBorder="0" applyProtection="0"/>
    <xf numFmtId="0" fontId="1" fillId="4" borderId="0" applyNumberFormat="0" applyBorder="0" applyProtection="0"/>
    <xf numFmtId="0" fontId="3" fillId="5" borderId="0" applyNumberFormat="0" applyBorder="0" applyProtection="0"/>
    <xf numFmtId="0" fontId="4" fillId="3" borderId="0" applyNumberFormat="0" applyBorder="0" applyProtection="0"/>
    <xf numFmtId="0" fontId="5" fillId="6" borderId="0" applyNumberFormat="0" applyBorder="0" applyProtection="0"/>
    <xf numFmtId="167" fontId="6" fillId="0" borderId="0" applyBorder="0" applyProtection="0"/>
    <xf numFmtId="0" fontId="7" fillId="0" borderId="0" applyNumberFormat="0" applyBorder="0" applyProtection="0"/>
    <xf numFmtId="0" fontId="8" fillId="7" borderId="1" applyNumberFormat="0" applyProtection="0"/>
    <xf numFmtId="0" fontId="9" fillId="0" borderId="0" applyNumberFormat="0" applyBorder="0" applyProtection="0"/>
    <xf numFmtId="0" fontId="10" fillId="8" borderId="0" applyNumberFormat="0" applyBorder="0" applyProtection="0"/>
    <xf numFmtId="0" fontId="11" fillId="0" borderId="0" applyNumberFormat="0" applyBorder="0" applyProtection="0">
      <alignment horizontal="center"/>
    </xf>
    <xf numFmtId="0" fontId="11" fillId="0" borderId="0" applyNumberFormat="0" applyBorder="0" applyProtection="0">
      <alignment horizontal="center"/>
    </xf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1" fillId="0" borderId="0" applyNumberFormat="0" applyBorder="0" applyProtection="0">
      <alignment horizontal="center" textRotation="90"/>
    </xf>
    <xf numFmtId="0" fontId="11" fillId="0" borderId="0" applyNumberFormat="0" applyBorder="0" applyProtection="0">
      <alignment horizontal="center" textRotation="90"/>
    </xf>
    <xf numFmtId="0" fontId="15" fillId="0" borderId="0" applyNumberFormat="0" applyBorder="0" applyProtection="0"/>
    <xf numFmtId="0" fontId="16" fillId="7" borderId="0" applyNumberFormat="0" applyBorder="0" applyProtection="0"/>
    <xf numFmtId="0" fontId="17" fillId="0" borderId="0" applyNumberFormat="0" applyBorder="0" applyProtection="0"/>
    <xf numFmtId="0" fontId="18" fillId="0" borderId="0" applyNumberFormat="0" applyBorder="0" applyProtection="0"/>
    <xf numFmtId="168" fontId="18" fillId="0" borderId="0" applyBorder="0" applyProtection="0"/>
    <xf numFmtId="0" fontId="19" fillId="0" borderId="0" applyNumberFormat="0" applyBorder="0" applyProtection="0"/>
    <xf numFmtId="0" fontId="19" fillId="0" borderId="0" applyNumberFormat="0" applyBorder="0" applyProtection="0"/>
    <xf numFmtId="168" fontId="19" fillId="0" borderId="0" applyBorder="0" applyProtection="0"/>
    <xf numFmtId="168" fontId="19" fillId="0" borderId="0" applyBorder="0" applyProtection="0"/>
    <xf numFmtId="0" fontId="20" fillId="0" borderId="0" applyNumberFormat="0" applyBorder="0" applyProtection="0"/>
    <xf numFmtId="0" fontId="21" fillId="0" borderId="0" applyNumberFormat="0" applyBorder="0" applyProtection="0"/>
    <xf numFmtId="0" fontId="22" fillId="0" borderId="0" applyNumberFormat="0" applyBorder="0" applyProtection="0"/>
    <xf numFmtId="0" fontId="17" fillId="0" borderId="0" applyNumberFormat="0" applyBorder="0" applyProtection="0">
      <alignment horizontal="left"/>
    </xf>
    <xf numFmtId="0" fontId="22" fillId="0" borderId="0" applyNumberFormat="0" applyBorder="0" applyProtection="0"/>
    <xf numFmtId="0" fontId="11" fillId="0" borderId="0" applyNumberFormat="0" applyBorder="0" applyProtection="0">
      <alignment horizontal="center" textRotation="90"/>
    </xf>
    <xf numFmtId="0" fontId="3" fillId="0" borderId="0" applyNumberFormat="0" applyBorder="0" applyProtection="0"/>
  </cellStyleXfs>
  <cellXfs count="294">
    <xf numFmtId="0" fontId="0" fillId="0" borderId="0" xfId="0"/>
    <xf numFmtId="0" fontId="0" fillId="9" borderId="0" xfId="0" applyFill="1"/>
    <xf numFmtId="0" fontId="21" fillId="9" borderId="0" xfId="0" applyFont="1" applyFill="1" applyAlignment="1">
      <alignment horizontal="right"/>
    </xf>
    <xf numFmtId="3" fontId="21" fillId="9" borderId="0" xfId="0" applyNumberFormat="1" applyFont="1" applyFill="1" applyAlignment="1">
      <alignment horizontal="center"/>
    </xf>
    <xf numFmtId="0" fontId="25" fillId="9" borderId="0" xfId="0" applyFont="1" applyFill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7" fillId="9" borderId="0" xfId="0" applyFont="1" applyFill="1"/>
    <xf numFmtId="0" fontId="28" fillId="9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13" borderId="4" xfId="0" applyFont="1" applyFill="1" applyBorder="1" applyAlignment="1">
      <alignment horizontal="center" vertical="center" wrapText="1"/>
    </xf>
    <xf numFmtId="0" fontId="28" fillId="13" borderId="4" xfId="0" applyFont="1" applyFill="1" applyBorder="1" applyAlignment="1">
      <alignment horizontal="center" vertical="center" wrapText="1"/>
    </xf>
    <xf numFmtId="49" fontId="21" fillId="10" borderId="4" xfId="0" applyNumberFormat="1" applyFont="1" applyFill="1" applyBorder="1" applyAlignment="1">
      <alignment horizontal="center" vertical="center" wrapText="1"/>
    </xf>
    <xf numFmtId="0" fontId="28" fillId="10" borderId="4" xfId="0" applyFont="1" applyFill="1" applyBorder="1" applyAlignment="1">
      <alignment horizontal="center" vertical="center" wrapText="1"/>
    </xf>
    <xf numFmtId="0" fontId="21" fillId="11" borderId="4" xfId="0" applyFont="1" applyFill="1" applyBorder="1" applyAlignment="1">
      <alignment horizontal="center" vertical="center" wrapText="1"/>
    </xf>
    <xf numFmtId="0" fontId="21" fillId="12" borderId="4" xfId="0" applyFont="1" applyFill="1" applyBorder="1" applyAlignment="1">
      <alignment horizontal="center" vertical="center" wrapText="1"/>
    </xf>
    <xf numFmtId="0" fontId="28" fillId="13" borderId="6" xfId="0" applyFont="1" applyFill="1" applyBorder="1" applyAlignment="1">
      <alignment horizontal="center" vertical="center" wrapText="1"/>
    </xf>
    <xf numFmtId="0" fontId="28" fillId="13" borderId="2" xfId="0" applyFont="1" applyFill="1" applyBorder="1" applyAlignment="1">
      <alignment horizontal="center" vertical="center" wrapText="1"/>
    </xf>
    <xf numFmtId="0" fontId="29" fillId="13" borderId="4" xfId="0" applyFont="1" applyFill="1" applyBorder="1" applyAlignment="1">
      <alignment horizontal="center" vertical="center" wrapText="1"/>
    </xf>
    <xf numFmtId="0" fontId="28" fillId="14" borderId="6" xfId="0" applyFont="1" applyFill="1" applyBorder="1" applyAlignment="1">
      <alignment horizontal="center" vertical="center" wrapText="1"/>
    </xf>
    <xf numFmtId="3" fontId="30" fillId="16" borderId="3" xfId="0" applyNumberFormat="1" applyFont="1" applyFill="1" applyBorder="1" applyAlignment="1">
      <alignment horizontal="center" vertical="center" wrapText="1"/>
    </xf>
    <xf numFmtId="3" fontId="30" fillId="17" borderId="2" xfId="0" applyNumberFormat="1" applyFont="1" applyFill="1" applyBorder="1" applyAlignment="1">
      <alignment horizontal="center" vertical="center" wrapText="1"/>
    </xf>
    <xf numFmtId="3" fontId="30" fillId="16" borderId="2" xfId="0" applyNumberFormat="1" applyFont="1" applyFill="1" applyBorder="1" applyAlignment="1">
      <alignment horizontal="center" vertical="center" wrapText="1"/>
    </xf>
    <xf numFmtId="0" fontId="33" fillId="9" borderId="0" xfId="0" applyFont="1" applyFill="1" applyAlignment="1">
      <alignment horizontal="left" vertical="center" wrapText="1"/>
    </xf>
    <xf numFmtId="0" fontId="33" fillId="9" borderId="0" xfId="0" applyFont="1" applyFill="1" applyAlignment="1">
      <alignment horizontal="center" vertical="center" wrapText="1"/>
    </xf>
    <xf numFmtId="0" fontId="34" fillId="9" borderId="0" xfId="0" applyFont="1" applyFill="1" applyAlignment="1">
      <alignment horizontal="center" vertical="center" wrapText="1"/>
    </xf>
    <xf numFmtId="0" fontId="35" fillId="9" borderId="0" xfId="0" applyFont="1" applyFill="1" applyAlignment="1">
      <alignment horizontal="left" vertical="center"/>
    </xf>
    <xf numFmtId="3" fontId="36" fillId="10" borderId="3" xfId="0" applyNumberFormat="1" applyFont="1" applyFill="1" applyBorder="1" applyAlignment="1">
      <alignment horizontal="center" vertical="center" wrapText="1"/>
    </xf>
    <xf numFmtId="0" fontId="36" fillId="16" borderId="3" xfId="0" applyFont="1" applyFill="1" applyBorder="1" applyAlignment="1">
      <alignment horizontal="center" vertical="center" wrapText="1"/>
    </xf>
    <xf numFmtId="0" fontId="25" fillId="16" borderId="7" xfId="0" applyFont="1" applyFill="1" applyBorder="1" applyAlignment="1">
      <alignment horizontal="center" vertical="center" wrapText="1"/>
    </xf>
    <xf numFmtId="0" fontId="25" fillId="16" borderId="8" xfId="0" applyFont="1" applyFill="1" applyBorder="1" applyAlignment="1">
      <alignment horizontal="center" vertical="center" wrapText="1"/>
    </xf>
    <xf numFmtId="0" fontId="25" fillId="16" borderId="9" xfId="0" applyFont="1" applyFill="1" applyBorder="1" applyAlignment="1">
      <alignment horizontal="center" vertical="center" wrapText="1"/>
    </xf>
    <xf numFmtId="0" fontId="37" fillId="9" borderId="0" xfId="0" applyFont="1" applyFill="1" applyAlignment="1">
      <alignment horizontal="center" vertical="center" wrapText="1"/>
    </xf>
    <xf numFmtId="0" fontId="0" fillId="0" borderId="3" xfId="0" applyFill="1" applyBorder="1" applyAlignment="1" applyProtection="1">
      <alignment horizontal="center"/>
      <protection locked="0"/>
    </xf>
    <xf numFmtId="0" fontId="38" fillId="0" borderId="4" xfId="0" applyFont="1" applyBorder="1" applyAlignment="1" applyProtection="1">
      <alignment horizontal="center" vertical="center" wrapText="1"/>
      <protection locked="0"/>
    </xf>
    <xf numFmtId="0" fontId="38" fillId="0" borderId="6" xfId="0" applyFont="1" applyBorder="1" applyAlignment="1" applyProtection="1">
      <alignment horizontal="center" vertical="center" wrapText="1"/>
      <protection locked="0"/>
    </xf>
    <xf numFmtId="0" fontId="38" fillId="0" borderId="3" xfId="0" applyFont="1" applyBorder="1" applyAlignment="1" applyProtection="1">
      <alignment horizontal="center" vertical="center" wrapText="1"/>
      <protection locked="0"/>
    </xf>
    <xf numFmtId="166" fontId="7" fillId="22" borderId="3" xfId="0" applyNumberFormat="1" applyFont="1" applyFill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38" fillId="0" borderId="4" xfId="0" applyFont="1" applyFill="1" applyBorder="1" applyAlignment="1" applyProtection="1">
      <alignment horizontal="center" vertical="center" wrapText="1"/>
      <protection locked="0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8" fillId="0" borderId="3" xfId="0" applyFont="1" applyFill="1" applyBorder="1" applyAlignment="1" applyProtection="1">
      <alignment horizontal="center" vertical="center" wrapText="1"/>
      <protection locked="0"/>
    </xf>
    <xf numFmtId="3" fontId="0" fillId="0" borderId="3" xfId="0" applyNumberFormat="1" applyBorder="1" applyAlignment="1" applyProtection="1">
      <alignment horizontal="center"/>
      <protection locked="0"/>
    </xf>
    <xf numFmtId="0" fontId="21" fillId="10" borderId="3" xfId="0" applyFont="1" applyFill="1" applyBorder="1" applyAlignment="1">
      <alignment horizontal="center" wrapText="1"/>
    </xf>
    <xf numFmtId="0" fontId="39" fillId="10" borderId="3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25" fillId="16" borderId="10" xfId="0" applyFont="1" applyFill="1" applyBorder="1" applyAlignment="1">
      <alignment horizontal="center" vertical="center" wrapText="1"/>
    </xf>
    <xf numFmtId="0" fontId="25" fillId="16" borderId="11" xfId="0" applyFont="1" applyFill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38" fillId="0" borderId="4" xfId="0" applyFont="1" applyBorder="1" applyAlignment="1" applyProtection="1">
      <alignment horizontal="center" vertical="top" wrapText="1"/>
      <protection locked="0"/>
    </xf>
    <xf numFmtId="0" fontId="38" fillId="0" borderId="3" xfId="0" applyFon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3" fontId="38" fillId="0" borderId="4" xfId="0" applyNumberFormat="1" applyFont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7" fillId="22" borderId="3" xfId="0" applyFont="1" applyFill="1" applyBorder="1" applyAlignment="1" applyProtection="1">
      <alignment horizontal="center" vertical="center" wrapText="1"/>
    </xf>
    <xf numFmtId="0" fontId="25" fillId="10" borderId="3" xfId="0" applyFont="1" applyFill="1" applyBorder="1" applyAlignment="1">
      <alignment horizontal="center" vertical="center" wrapText="1"/>
    </xf>
    <xf numFmtId="49" fontId="38" fillId="0" borderId="3" xfId="0" applyNumberFormat="1" applyFont="1" applyBorder="1" applyAlignment="1" applyProtection="1">
      <alignment horizontal="center"/>
      <protection locked="0"/>
    </xf>
    <xf numFmtId="49" fontId="41" fillId="0" borderId="3" xfId="0" applyNumberFormat="1" applyFont="1" applyBorder="1" applyAlignment="1" applyProtection="1">
      <alignment horizontal="center"/>
      <protection locked="0"/>
    </xf>
    <xf numFmtId="0" fontId="42" fillId="0" borderId="3" xfId="0" applyFont="1" applyBorder="1" applyAlignment="1" applyProtection="1">
      <alignment horizontal="center"/>
      <protection locked="0"/>
    </xf>
    <xf numFmtId="0" fontId="42" fillId="0" borderId="3" xfId="0" applyFont="1" applyFill="1" applyBorder="1" applyAlignment="1" applyProtection="1">
      <alignment horizontal="center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/>
      <protection locked="0"/>
    </xf>
    <xf numFmtId="0" fontId="21" fillId="10" borderId="3" xfId="0" applyFont="1" applyFill="1" applyBorder="1" applyAlignment="1">
      <alignment horizontal="center" vertical="center" wrapText="1"/>
    </xf>
    <xf numFmtId="0" fontId="38" fillId="0" borderId="4" xfId="0" applyFont="1" applyFill="1" applyBorder="1" applyAlignment="1" applyProtection="1">
      <alignment horizontal="center" vertical="top" wrapText="1"/>
      <protection locked="0"/>
    </xf>
    <xf numFmtId="0" fontId="38" fillId="0" borderId="3" xfId="0" applyFont="1" applyFill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7" fillId="0" borderId="6" xfId="10" applyFont="1" applyFill="1" applyBorder="1" applyAlignment="1" applyProtection="1">
      <alignment horizontal="center" vertical="center" wrapText="1"/>
      <protection locked="0"/>
    </xf>
    <xf numFmtId="0" fontId="7" fillId="0" borderId="3" xfId="10" applyFont="1" applyFill="1" applyBorder="1" applyAlignment="1" applyProtection="1">
      <alignment horizontal="center" vertical="center" wrapText="1"/>
      <protection locked="0"/>
    </xf>
    <xf numFmtId="0" fontId="45" fillId="10" borderId="3" xfId="0" applyFont="1" applyFill="1" applyBorder="1" applyAlignment="1">
      <alignment horizontal="center" wrapText="1"/>
    </xf>
    <xf numFmtId="0" fontId="45" fillId="10" borderId="3" xfId="0" applyFont="1" applyFill="1" applyBorder="1" applyAlignment="1">
      <alignment horizontal="center" vertical="center" wrapText="1"/>
    </xf>
    <xf numFmtId="0" fontId="7" fillId="16" borderId="10" xfId="0" applyFont="1" applyFill="1" applyBorder="1" applyAlignment="1">
      <alignment horizontal="center" vertical="center" wrapText="1"/>
    </xf>
    <xf numFmtId="0" fontId="7" fillId="16" borderId="11" xfId="0" applyFont="1" applyFill="1" applyBorder="1" applyAlignment="1">
      <alignment horizontal="center" vertical="center" wrapText="1"/>
    </xf>
    <xf numFmtId="0" fontId="7" fillId="16" borderId="9" xfId="0" applyFont="1" applyFill="1" applyBorder="1" applyAlignment="1">
      <alignment horizontal="center" vertical="center" wrapText="1"/>
    </xf>
    <xf numFmtId="0" fontId="38" fillId="0" borderId="3" xfId="0" applyFont="1" applyFill="1" applyBorder="1" applyAlignment="1" applyProtection="1">
      <alignment horizontal="center" vertical="center"/>
      <protection locked="0"/>
    </xf>
    <xf numFmtId="3" fontId="7" fillId="0" borderId="4" xfId="0" applyNumberFormat="1" applyFont="1" applyBorder="1" applyAlignment="1" applyProtection="1">
      <alignment horizontal="center" vertical="center" wrapText="1"/>
      <protection locked="0"/>
    </xf>
    <xf numFmtId="3" fontId="7" fillId="0" borderId="3" xfId="0" applyNumberFormat="1" applyFont="1" applyBorder="1" applyAlignment="1" applyProtection="1">
      <alignment horizontal="center" vertical="center" wrapText="1"/>
      <protection locked="0"/>
    </xf>
    <xf numFmtId="0" fontId="46" fillId="0" borderId="3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49" fontId="0" fillId="0" borderId="3" xfId="0" applyNumberFormat="1" applyBorder="1" applyAlignment="1" applyProtection="1">
      <alignment horizontal="center" vertical="center"/>
      <protection locked="0"/>
    </xf>
    <xf numFmtId="0" fontId="47" fillId="0" borderId="3" xfId="0" applyFont="1" applyFill="1" applyBorder="1" applyAlignment="1" applyProtection="1">
      <alignment horizontal="center"/>
      <protection locked="0"/>
    </xf>
    <xf numFmtId="0" fontId="0" fillId="0" borderId="3" xfId="0" applyFill="1" applyBorder="1" applyAlignment="1" applyProtection="1">
      <alignment horizontal="center" vertical="center" wrapText="1"/>
      <protection locked="0"/>
    </xf>
    <xf numFmtId="3" fontId="38" fillId="0" borderId="3" xfId="0" applyNumberFormat="1" applyFont="1" applyBorder="1" applyAlignment="1" applyProtection="1">
      <alignment horizontal="center" vertical="center" wrapText="1"/>
      <protection locked="0"/>
    </xf>
    <xf numFmtId="0" fontId="49" fillId="0" borderId="3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center" vertical="top" wrapText="1"/>
      <protection locked="0"/>
    </xf>
    <xf numFmtId="0" fontId="31" fillId="0" borderId="4" xfId="0" applyFont="1" applyFill="1" applyBorder="1" applyAlignment="1" applyProtection="1">
      <alignment horizontal="center" vertical="top" wrapText="1"/>
      <protection locked="0"/>
    </xf>
    <xf numFmtId="0" fontId="31" fillId="0" borderId="3" xfId="0" applyFont="1" applyFill="1" applyBorder="1" applyAlignment="1" applyProtection="1">
      <alignment horizontal="center"/>
      <protection locked="0"/>
    </xf>
    <xf numFmtId="0" fontId="6" fillId="0" borderId="3" xfId="0" applyFont="1" applyFill="1" applyBorder="1" applyAlignment="1" applyProtection="1">
      <alignment horizontal="center"/>
      <protection locked="0"/>
    </xf>
    <xf numFmtId="0" fontId="50" fillId="0" borderId="3" xfId="0" applyFont="1" applyFill="1" applyBorder="1" applyAlignment="1" applyProtection="1">
      <alignment horizontal="center"/>
      <protection locked="0"/>
    </xf>
    <xf numFmtId="0" fontId="40" fillId="19" borderId="3" xfId="0" applyFont="1" applyFill="1" applyBorder="1" applyAlignment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51" fillId="0" borderId="3" xfId="0" applyFont="1" applyBorder="1" applyAlignment="1" applyProtection="1">
      <alignment horizontal="center" vertical="center" wrapText="1"/>
      <protection locked="0"/>
    </xf>
    <xf numFmtId="0" fontId="51" fillId="0" borderId="4" xfId="0" applyFont="1" applyBorder="1" applyAlignment="1" applyProtection="1">
      <alignment horizontal="center" vertical="center" wrapText="1"/>
      <protection locked="0"/>
    </xf>
    <xf numFmtId="0" fontId="51" fillId="0" borderId="6" xfId="0" applyFont="1" applyBorder="1" applyAlignment="1" applyProtection="1">
      <alignment horizontal="center" vertical="center" wrapText="1"/>
      <protection locked="0"/>
    </xf>
    <xf numFmtId="0" fontId="52" fillId="10" borderId="3" xfId="0" applyFont="1" applyFill="1" applyBorder="1" applyAlignment="1">
      <alignment horizontal="center" vertical="center" wrapText="1"/>
    </xf>
    <xf numFmtId="0" fontId="53" fillId="0" borderId="4" xfId="0" applyFont="1" applyBorder="1" applyAlignment="1" applyProtection="1">
      <alignment horizontal="center" vertical="center" wrapText="1"/>
      <protection locked="0"/>
    </xf>
    <xf numFmtId="0" fontId="53" fillId="0" borderId="6" xfId="0" applyFont="1" applyBorder="1" applyAlignment="1" applyProtection="1">
      <alignment horizontal="center" vertical="center" wrapText="1"/>
      <protection locked="0"/>
    </xf>
    <xf numFmtId="0" fontId="53" fillId="0" borderId="3" xfId="0" applyFont="1" applyBorder="1" applyAlignment="1" applyProtection="1">
      <alignment horizontal="center" vertical="center" wrapText="1"/>
      <protection locked="0"/>
    </xf>
    <xf numFmtId="0" fontId="53" fillId="10" borderId="3" xfId="0" applyFont="1" applyFill="1" applyBorder="1" applyAlignment="1" applyProtection="1">
      <alignment horizontal="center" vertical="center" wrapText="1"/>
    </xf>
    <xf numFmtId="0" fontId="42" fillId="0" borderId="13" xfId="0" applyFont="1" applyFill="1" applyBorder="1" applyAlignment="1" applyProtection="1">
      <alignment horizontal="center"/>
      <protection locked="0"/>
    </xf>
    <xf numFmtId="0" fontId="42" fillId="0" borderId="3" xfId="0" applyFont="1" applyBorder="1" applyAlignment="1" applyProtection="1">
      <alignment horizontal="center" vertical="center" wrapText="1"/>
      <protection locked="0"/>
    </xf>
    <xf numFmtId="3" fontId="38" fillId="0" borderId="3" xfId="0" applyNumberFormat="1" applyFont="1" applyFill="1" applyBorder="1" applyAlignment="1" applyProtection="1">
      <alignment horizontal="center" vertical="center"/>
      <protection locked="0"/>
    </xf>
    <xf numFmtId="0" fontId="38" fillId="0" borderId="3" xfId="0" applyFont="1" applyBorder="1" applyAlignment="1" applyProtection="1">
      <alignment horizontal="center" vertical="center"/>
      <protection locked="0"/>
    </xf>
    <xf numFmtId="0" fontId="41" fillId="0" borderId="3" xfId="0" applyFont="1" applyFill="1" applyBorder="1" applyAlignment="1" applyProtection="1">
      <alignment horizontal="center" vertical="center"/>
      <protection locked="0"/>
    </xf>
    <xf numFmtId="0" fontId="54" fillId="0" borderId="6" xfId="0" applyFont="1" applyFill="1" applyBorder="1" applyAlignment="1" applyProtection="1">
      <alignment horizontal="center" vertical="center" wrapText="1"/>
      <protection locked="0"/>
    </xf>
    <xf numFmtId="0" fontId="54" fillId="0" borderId="3" xfId="0" applyFont="1" applyFill="1" applyBorder="1" applyAlignment="1" applyProtection="1">
      <alignment horizontal="center" vertical="center" wrapText="1"/>
      <protection locked="0"/>
    </xf>
    <xf numFmtId="0" fontId="42" fillId="0" borderId="3" xfId="0" applyFont="1" applyBorder="1" applyAlignment="1" applyProtection="1">
      <alignment horizontal="center" vertical="center"/>
      <protection locked="0"/>
    </xf>
    <xf numFmtId="3" fontId="39" fillId="10" borderId="3" xfId="0" applyNumberFormat="1" applyFont="1" applyFill="1" applyBorder="1" applyAlignment="1">
      <alignment horizontal="center" vertical="center" wrapText="1"/>
    </xf>
    <xf numFmtId="3" fontId="25" fillId="16" borderId="11" xfId="0" applyNumberFormat="1" applyFont="1" applyFill="1" applyBorder="1" applyAlignment="1">
      <alignment horizontal="center" vertical="center" wrapText="1"/>
    </xf>
    <xf numFmtId="3" fontId="25" fillId="16" borderId="9" xfId="0" applyNumberFormat="1" applyFont="1" applyFill="1" applyBorder="1" applyAlignment="1">
      <alignment horizontal="center" vertical="center" wrapText="1"/>
    </xf>
    <xf numFmtId="0" fontId="0" fillId="0" borderId="3" xfId="0" applyBorder="1" applyAlignment="1" applyProtection="1">
      <alignment wrapText="1"/>
      <protection locked="0"/>
    </xf>
    <xf numFmtId="0" fontId="35" fillId="16" borderId="10" xfId="0" applyFont="1" applyFill="1" applyBorder="1" applyAlignment="1">
      <alignment horizontal="center" vertical="center" wrapText="1"/>
    </xf>
    <xf numFmtId="3" fontId="55" fillId="16" borderId="11" xfId="0" applyNumberFormat="1" applyFont="1" applyFill="1" applyBorder="1" applyAlignment="1">
      <alignment horizontal="center" vertical="center" wrapText="1"/>
    </xf>
    <xf numFmtId="0" fontId="55" fillId="16" borderId="10" xfId="0" applyFont="1" applyFill="1" applyBorder="1" applyAlignment="1">
      <alignment horizontal="center" vertical="center" wrapText="1"/>
    </xf>
    <xf numFmtId="3" fontId="55" fillId="16" borderId="9" xfId="0" applyNumberFormat="1" applyFont="1" applyFill="1" applyBorder="1" applyAlignment="1">
      <alignment horizontal="center" vertical="center" wrapText="1"/>
    </xf>
    <xf numFmtId="0" fontId="55" fillId="16" borderId="9" xfId="0" applyFont="1" applyFill="1" applyBorder="1" applyAlignment="1">
      <alignment horizontal="center" vertical="center" wrapText="1"/>
    </xf>
    <xf numFmtId="164" fontId="0" fillId="0" borderId="3" xfId="0" applyNumberFormat="1" applyFill="1" applyBorder="1" applyAlignment="1" applyProtection="1">
      <alignment horizontal="center" vertical="center" wrapText="1"/>
      <protection locked="0"/>
    </xf>
    <xf numFmtId="165" fontId="0" fillId="0" borderId="3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56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41" fillId="0" borderId="3" xfId="0" applyFont="1" applyBorder="1" applyAlignment="1" applyProtection="1">
      <alignment horizontal="center" vertical="center" wrapText="1"/>
      <protection locked="0"/>
    </xf>
    <xf numFmtId="1" fontId="7" fillId="0" borderId="3" xfId="0" applyNumberFormat="1" applyFont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48" fillId="0" borderId="3" xfId="0" applyFont="1" applyBorder="1" applyAlignment="1" applyProtection="1">
      <alignment horizontal="center"/>
      <protection locked="0"/>
    </xf>
    <xf numFmtId="0" fontId="38" fillId="19" borderId="4" xfId="0" applyFont="1" applyFill="1" applyBorder="1" applyAlignment="1" applyProtection="1">
      <alignment horizontal="center" vertical="center" wrapText="1"/>
      <protection locked="0"/>
    </xf>
    <xf numFmtId="3" fontId="6" fillId="0" borderId="4" xfId="0" applyNumberFormat="1" applyFont="1" applyBorder="1" applyAlignment="1" applyProtection="1">
      <alignment horizontal="center" vertical="center" wrapText="1"/>
      <protection locked="0"/>
    </xf>
    <xf numFmtId="0" fontId="38" fillId="19" borderId="3" xfId="0" applyFont="1" applyFill="1" applyBorder="1" applyAlignment="1" applyProtection="1">
      <alignment horizontal="center" vertical="center" wrapText="1"/>
      <protection locked="0"/>
    </xf>
    <xf numFmtId="0" fontId="38" fillId="19" borderId="9" xfId="0" applyFont="1" applyFill="1" applyBorder="1" applyAlignment="1" applyProtection="1">
      <alignment horizontal="center" vertical="center" wrapText="1"/>
      <protection locked="0"/>
    </xf>
    <xf numFmtId="0" fontId="7" fillId="0" borderId="4" xfId="23" applyFont="1" applyFill="1" applyBorder="1" applyAlignment="1" applyProtection="1">
      <alignment horizontal="center" vertical="center" wrapText="1"/>
      <protection locked="0"/>
    </xf>
    <xf numFmtId="0" fontId="7" fillId="0" borderId="6" xfId="23" applyFont="1" applyFill="1" applyBorder="1" applyAlignment="1" applyProtection="1">
      <alignment horizontal="center" vertical="center" wrapText="1"/>
      <protection locked="0"/>
    </xf>
    <xf numFmtId="0" fontId="7" fillId="0" borderId="3" xfId="23" applyFont="1" applyFill="1" applyBorder="1" applyAlignment="1" applyProtection="1">
      <alignment horizontal="center" vertical="center" wrapText="1"/>
      <protection locked="0"/>
    </xf>
    <xf numFmtId="3" fontId="7" fillId="0" borderId="3" xfId="23" applyNumberFormat="1" applyFont="1" applyFill="1" applyBorder="1" applyAlignment="1" applyProtection="1">
      <alignment horizontal="center" vertical="center" wrapText="1"/>
      <protection locked="0"/>
    </xf>
    <xf numFmtId="0" fontId="17" fillId="0" borderId="3" xfId="23" applyFont="1" applyFill="1" applyBorder="1" applyAlignment="1" applyProtection="1">
      <alignment horizontal="center" vertical="center"/>
      <protection locked="0"/>
    </xf>
    <xf numFmtId="0" fontId="7" fillId="0" borderId="7" xfId="23" applyFont="1" applyFill="1" applyBorder="1" applyAlignment="1" applyProtection="1">
      <alignment horizontal="center" vertical="center" wrapText="1"/>
      <protection locked="0"/>
    </xf>
    <xf numFmtId="0" fontId="6" fillId="0" borderId="4" xfId="23" applyFont="1" applyFill="1" applyBorder="1" applyAlignment="1" applyProtection="1">
      <alignment horizontal="center" vertical="center" wrapText="1"/>
      <protection locked="0"/>
    </xf>
    <xf numFmtId="0" fontId="6" fillId="0" borderId="3" xfId="23" applyFont="1" applyFill="1" applyBorder="1" applyAlignment="1" applyProtection="1">
      <alignment horizontal="center" vertical="center" wrapText="1"/>
      <protection locked="0"/>
    </xf>
    <xf numFmtId="0" fontId="7" fillId="23" borderId="3" xfId="0" applyFont="1" applyFill="1" applyBorder="1" applyAlignment="1" applyProtection="1">
      <alignment horizontal="center" vertical="center" wrapText="1"/>
    </xf>
    <xf numFmtId="0" fontId="0" fillId="9" borderId="14" xfId="0" applyFill="1" applyBorder="1" applyAlignment="1"/>
    <xf numFmtId="0" fontId="7" fillId="0" borderId="3" xfId="0" applyFont="1" applyFill="1" applyBorder="1" applyAlignment="1">
      <alignment horizontal="center" vertical="center" wrapText="1"/>
    </xf>
    <xf numFmtId="0" fontId="0" fillId="9" borderId="12" xfId="0" applyFill="1" applyBorder="1" applyAlignment="1"/>
    <xf numFmtId="0" fontId="30" fillId="16" borderId="3" xfId="0" applyFont="1" applyFill="1" applyBorder="1" applyAlignment="1">
      <alignment horizontal="center" wrapText="1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22" borderId="3" xfId="0" applyFill="1" applyBorder="1" applyAlignment="1" applyProtection="1">
      <alignment horizontal="center" vertical="center" wrapText="1"/>
    </xf>
    <xf numFmtId="3" fontId="30" fillId="10" borderId="3" xfId="0" applyNumberFormat="1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57" fillId="9" borderId="0" xfId="0" applyFont="1" applyFill="1" applyAlignment="1">
      <alignment horizontal="center" vertical="center" wrapText="1"/>
    </xf>
    <xf numFmtId="0" fontId="26" fillId="9" borderId="0" xfId="0" applyFont="1" applyFill="1" applyAlignment="1">
      <alignment horizontal="right" vertical="top" wrapText="1"/>
    </xf>
    <xf numFmtId="0" fontId="35" fillId="0" borderId="0" xfId="0" applyFont="1" applyAlignment="1">
      <alignment horizontal="left" vertical="center"/>
    </xf>
    <xf numFmtId="0" fontId="58" fillId="0" borderId="0" xfId="0" applyFont="1" applyAlignment="1">
      <alignment horizontal="left"/>
    </xf>
    <xf numFmtId="0" fontId="40" fillId="9" borderId="0" xfId="0" applyFont="1" applyFill="1" applyAlignment="1">
      <alignment horizontal="center" vertical="center" wrapText="1"/>
    </xf>
    <xf numFmtId="0" fontId="36" fillId="10" borderId="3" xfId="0" applyFont="1" applyFill="1" applyBorder="1" applyAlignment="1">
      <alignment horizontal="center" vertical="center" wrapText="1"/>
    </xf>
    <xf numFmtId="3" fontId="25" fillId="16" borderId="8" xfId="0" applyNumberFormat="1" applyFont="1" applyFill="1" applyBorder="1" applyAlignment="1">
      <alignment horizontal="center" vertical="center" wrapText="1"/>
    </xf>
    <xf numFmtId="0" fontId="59" fillId="9" borderId="0" xfId="0" applyFont="1" applyFill="1" applyAlignment="1">
      <alignment horizontal="center" vertical="center" wrapText="1"/>
    </xf>
    <xf numFmtId="0" fontId="34" fillId="10" borderId="3" xfId="0" applyFont="1" applyFill="1" applyBorder="1" applyAlignment="1">
      <alignment horizontal="center" wrapText="1"/>
    </xf>
    <xf numFmtId="3" fontId="34" fillId="10" borderId="3" xfId="0" applyNumberFormat="1" applyFont="1" applyFill="1" applyBorder="1" applyAlignment="1">
      <alignment horizontal="center" vertical="center" wrapText="1"/>
    </xf>
    <xf numFmtId="49" fontId="38" fillId="0" borderId="3" xfId="0" applyNumberFormat="1" applyFont="1" applyFill="1" applyBorder="1" applyAlignment="1" applyProtection="1">
      <alignment horizontal="center"/>
      <protection locked="0"/>
    </xf>
    <xf numFmtId="0" fontId="25" fillId="0" borderId="3" xfId="0" applyFont="1" applyBorder="1" applyAlignment="1" applyProtection="1">
      <alignment horizontal="center" wrapText="1"/>
      <protection locked="0"/>
    </xf>
    <xf numFmtId="3" fontId="25" fillId="0" borderId="3" xfId="0" applyNumberFormat="1" applyFont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 vertical="top" wrapText="1"/>
      <protection locked="0"/>
    </xf>
    <xf numFmtId="0" fontId="7" fillId="0" borderId="3" xfId="0" applyFont="1" applyFill="1" applyBorder="1" applyAlignment="1" applyProtection="1">
      <alignment horizontal="center" vertical="top" wrapText="1"/>
      <protection locked="0"/>
    </xf>
    <xf numFmtId="0" fontId="7" fillId="0" borderId="3" xfId="0" applyFont="1" applyFill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 wrapText="1"/>
      <protection locked="0"/>
    </xf>
    <xf numFmtId="3" fontId="3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25" fillId="0" borderId="0" xfId="0" applyFont="1" applyFill="1" applyAlignment="1">
      <alignment horizontal="center" vertical="center" wrapText="1"/>
    </xf>
    <xf numFmtId="0" fontId="0" fillId="0" borderId="0" xfId="0" applyFill="1"/>
    <xf numFmtId="3" fontId="38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2" fillId="0" borderId="3" xfId="0" applyFont="1" applyFill="1" applyBorder="1" applyAlignment="1" applyProtection="1">
      <alignment horizontal="center" vertical="center" wrapText="1"/>
      <protection locked="0"/>
    </xf>
    <xf numFmtId="3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0" fillId="9" borderId="0" xfId="0" applyFont="1" applyFill="1" applyAlignment="1">
      <alignment horizontal="center" vertical="center" wrapText="1"/>
    </xf>
    <xf numFmtId="0" fontId="25" fillId="0" borderId="4" xfId="0" applyFont="1" applyFill="1" applyBorder="1" applyAlignment="1" applyProtection="1">
      <alignment horizontal="center" vertical="center" wrapText="1"/>
      <protection locked="0"/>
    </xf>
    <xf numFmtId="0" fontId="34" fillId="16" borderId="7" xfId="0" applyFont="1" applyFill="1" applyBorder="1" applyAlignment="1">
      <alignment horizontal="center" vertical="center" wrapText="1"/>
    </xf>
    <xf numFmtId="0" fontId="0" fillId="0" borderId="3" xfId="0" applyBorder="1" applyAlignment="1" applyProtection="1">
      <alignment horizontal="center" wrapText="1"/>
      <protection locked="0"/>
    </xf>
    <xf numFmtId="0" fontId="38" fillId="19" borderId="3" xfId="0" applyFont="1" applyFill="1" applyBorder="1" applyAlignment="1" applyProtection="1">
      <alignment horizontal="center" vertical="center"/>
      <protection locked="0"/>
    </xf>
    <xf numFmtId="0" fontId="48" fillId="0" borderId="3" xfId="0" applyFont="1" applyFill="1" applyBorder="1" applyAlignment="1" applyProtection="1">
      <alignment horizontal="center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35" fillId="16" borderId="7" xfId="0" applyFont="1" applyFill="1" applyBorder="1" applyAlignment="1">
      <alignment horizontal="center" vertical="center" wrapText="1"/>
    </xf>
    <xf numFmtId="0" fontId="34" fillId="9" borderId="14" xfId="0" applyFont="1" applyFill="1" applyBorder="1" applyAlignment="1">
      <alignment horizontal="right" vertical="center" wrapText="1"/>
    </xf>
    <xf numFmtId="0" fontId="34" fillId="9" borderId="12" xfId="0" applyFont="1" applyFill="1" applyBorder="1" applyAlignment="1">
      <alignment horizontal="right" vertical="center" wrapText="1"/>
    </xf>
    <xf numFmtId="0" fontId="34" fillId="9" borderId="7" xfId="0" applyFont="1" applyFill="1" applyBorder="1" applyAlignment="1">
      <alignment horizontal="right" vertical="center" wrapText="1"/>
    </xf>
    <xf numFmtId="0" fontId="61" fillId="9" borderId="0" xfId="0" applyFont="1" applyFill="1" applyAlignment="1">
      <alignment horizontal="left" vertical="center"/>
    </xf>
    <xf numFmtId="0" fontId="61" fillId="0" borderId="0" xfId="0" applyFont="1" applyAlignment="1">
      <alignment horizontal="left" vertical="center"/>
    </xf>
    <xf numFmtId="0" fontId="23" fillId="9" borderId="0" xfId="0" applyFont="1" applyFill="1"/>
    <xf numFmtId="0" fontId="24" fillId="9" borderId="0" xfId="0" applyFont="1" applyFill="1" applyAlignment="1">
      <alignment horizontal="center" vertical="center"/>
    </xf>
    <xf numFmtId="0" fontId="26" fillId="9" borderId="0" xfId="0" applyFont="1" applyFill="1" applyAlignment="1">
      <alignment horizontal="center" vertical="center" wrapText="1"/>
    </xf>
    <xf numFmtId="0" fontId="21" fillId="10" borderId="2" xfId="0" applyFont="1" applyFill="1" applyBorder="1" applyAlignment="1">
      <alignment horizontal="center" vertical="center" wrapText="1"/>
    </xf>
    <xf numFmtId="0" fontId="21" fillId="11" borderId="2" xfId="0" applyFont="1" applyFill="1" applyBorder="1" applyAlignment="1">
      <alignment horizontal="center" vertical="center" wrapText="1"/>
    </xf>
    <xf numFmtId="0" fontId="21" fillId="12" borderId="2" xfId="0" applyFont="1" applyFill="1" applyBorder="1" applyAlignment="1">
      <alignment horizontal="center" vertical="center" wrapText="1"/>
    </xf>
    <xf numFmtId="0" fontId="21" fillId="13" borderId="2" xfId="0" applyFont="1" applyFill="1" applyBorder="1" applyAlignment="1">
      <alignment horizontal="center" vertical="center" wrapText="1"/>
    </xf>
    <xf numFmtId="0" fontId="21" fillId="14" borderId="2" xfId="0" applyFont="1" applyFill="1" applyBorder="1" applyAlignment="1">
      <alignment horizontal="center" vertical="center" wrapText="1"/>
    </xf>
    <xf numFmtId="0" fontId="21" fillId="15" borderId="3" xfId="0" applyFont="1" applyFill="1" applyBorder="1" applyAlignment="1">
      <alignment horizontal="center" vertical="center" wrapText="1"/>
    </xf>
    <xf numFmtId="0" fontId="21" fillId="13" borderId="3" xfId="0" applyFont="1" applyFill="1" applyBorder="1" applyAlignment="1">
      <alignment horizontal="center" vertical="center" wrapText="1"/>
    </xf>
    <xf numFmtId="0" fontId="21" fillId="13" borderId="0" xfId="0" applyFont="1" applyFill="1" applyAlignment="1">
      <alignment horizontal="center" vertical="center" wrapText="1"/>
    </xf>
    <xf numFmtId="0" fontId="21" fillId="13" borderId="4" xfId="0" applyFont="1" applyFill="1" applyBorder="1" applyAlignment="1">
      <alignment horizontal="center" vertical="center" wrapText="1"/>
    </xf>
    <xf numFmtId="0" fontId="21" fillId="13" borderId="5" xfId="0" applyFont="1" applyFill="1" applyBorder="1" applyAlignment="1">
      <alignment horizontal="center" vertical="center" wrapText="1"/>
    </xf>
    <xf numFmtId="0" fontId="28" fillId="13" borderId="4" xfId="0" applyFont="1" applyFill="1" applyBorder="1" applyAlignment="1">
      <alignment horizontal="center" vertical="center" wrapText="1"/>
    </xf>
    <xf numFmtId="3" fontId="30" fillId="16" borderId="3" xfId="0" applyNumberFormat="1" applyFont="1" applyFill="1" applyBorder="1" applyAlignment="1">
      <alignment horizontal="center" vertical="center" wrapText="1"/>
    </xf>
    <xf numFmtId="0" fontId="28" fillId="13" borderId="5" xfId="0" applyFont="1" applyFill="1" applyBorder="1" applyAlignment="1">
      <alignment horizontal="center" vertical="center" wrapText="1"/>
    </xf>
    <xf numFmtId="49" fontId="30" fillId="16" borderId="3" xfId="0" applyNumberFormat="1" applyFont="1" applyFill="1" applyBorder="1" applyAlignment="1">
      <alignment horizontal="right" vertical="center" wrapText="1"/>
    </xf>
    <xf numFmtId="0" fontId="34" fillId="10" borderId="5" xfId="0" applyFont="1" applyFill="1" applyBorder="1" applyAlignment="1">
      <alignment horizontal="center" vertical="center" wrapText="1"/>
    </xf>
    <xf numFmtId="0" fontId="34" fillId="10" borderId="4" xfId="0" applyFont="1" applyFill="1" applyBorder="1" applyAlignment="1">
      <alignment horizontal="center" vertical="center" wrapText="1"/>
    </xf>
    <xf numFmtId="0" fontId="34" fillId="10" borderId="14" xfId="0" applyFont="1" applyFill="1" applyBorder="1" applyAlignment="1">
      <alignment horizontal="center" vertical="center" wrapText="1"/>
    </xf>
    <xf numFmtId="0" fontId="34" fillId="10" borderId="16" xfId="0" applyFont="1" applyFill="1" applyBorder="1" applyAlignment="1">
      <alignment horizontal="center" vertical="center" wrapText="1"/>
    </xf>
    <xf numFmtId="0" fontId="34" fillId="10" borderId="15" xfId="0" applyFont="1" applyFill="1" applyBorder="1" applyAlignment="1">
      <alignment horizontal="center" vertical="center" wrapText="1"/>
    </xf>
    <xf numFmtId="0" fontId="34" fillId="21" borderId="2" xfId="0" applyFont="1" applyFill="1" applyBorder="1" applyAlignment="1">
      <alignment horizontal="center" vertical="center" wrapText="1"/>
    </xf>
    <xf numFmtId="0" fontId="34" fillId="21" borderId="5" xfId="0" applyFont="1" applyFill="1" applyBorder="1" applyAlignment="1">
      <alignment horizontal="center" vertical="center" wrapText="1"/>
    </xf>
    <xf numFmtId="0" fontId="34" fillId="21" borderId="4" xfId="0" applyFont="1" applyFill="1" applyBorder="1" applyAlignment="1">
      <alignment horizontal="center" vertical="center" wrapText="1"/>
    </xf>
    <xf numFmtId="0" fontId="29" fillId="20" borderId="2" xfId="0" applyFont="1" applyFill="1" applyBorder="1" applyAlignment="1">
      <alignment horizontal="center" vertical="center" wrapText="1"/>
    </xf>
    <xf numFmtId="0" fontId="29" fillId="20" borderId="5" xfId="0" applyFont="1" applyFill="1" applyBorder="1" applyAlignment="1">
      <alignment horizontal="center" vertical="center" wrapText="1"/>
    </xf>
    <xf numFmtId="0" fontId="29" fillId="20" borderId="4" xfId="0" applyFont="1" applyFill="1" applyBorder="1" applyAlignment="1">
      <alignment horizontal="center" vertical="center" wrapText="1"/>
    </xf>
    <xf numFmtId="0" fontId="29" fillId="18" borderId="2" xfId="0" applyFont="1" applyFill="1" applyBorder="1" applyAlignment="1">
      <alignment horizontal="center" vertical="center" wrapText="1"/>
    </xf>
    <xf numFmtId="0" fontId="29" fillId="18" borderId="5" xfId="0" applyFont="1" applyFill="1" applyBorder="1" applyAlignment="1">
      <alignment horizontal="center" vertical="center" wrapText="1"/>
    </xf>
    <xf numFmtId="0" fontId="29" fillId="18" borderId="4" xfId="0" applyFont="1" applyFill="1" applyBorder="1" applyAlignment="1">
      <alignment horizontal="center" vertical="center" wrapText="1"/>
    </xf>
    <xf numFmtId="0" fontId="32" fillId="9" borderId="0" xfId="0" applyFont="1" applyFill="1" applyAlignment="1">
      <alignment horizontal="left" vertical="center" wrapText="1"/>
    </xf>
    <xf numFmtId="0" fontId="34" fillId="10" borderId="2" xfId="0" applyFont="1" applyFill="1" applyBorder="1" applyAlignment="1">
      <alignment horizontal="center" vertical="center" wrapText="1"/>
    </xf>
    <xf numFmtId="0" fontId="34" fillId="10" borderId="3" xfId="0" applyFont="1" applyFill="1" applyBorder="1" applyAlignment="1">
      <alignment horizontal="center" vertical="center" wrapText="1"/>
    </xf>
    <xf numFmtId="0" fontId="36" fillId="10" borderId="3" xfId="0" applyFont="1" applyFill="1" applyBorder="1" applyAlignment="1">
      <alignment horizontal="right" vertical="center" wrapText="1"/>
    </xf>
    <xf numFmtId="0" fontId="36" fillId="16" borderId="3" xfId="0" applyFont="1" applyFill="1" applyBorder="1" applyAlignment="1">
      <alignment horizontal="center" vertical="center" wrapText="1"/>
    </xf>
    <xf numFmtId="0" fontId="21" fillId="10" borderId="3" xfId="0" applyFont="1" applyFill="1" applyBorder="1" applyAlignment="1">
      <alignment horizontal="right" wrapText="1"/>
    </xf>
    <xf numFmtId="49" fontId="34" fillId="10" borderId="4" xfId="0" applyNumberFormat="1" applyFont="1" applyFill="1" applyBorder="1" applyAlignment="1">
      <alignment horizontal="center" vertical="center" wrapText="1"/>
    </xf>
    <xf numFmtId="0" fontId="45" fillId="10" borderId="3" xfId="0" applyFont="1" applyFill="1" applyBorder="1" applyAlignment="1">
      <alignment horizontal="right" wrapText="1"/>
    </xf>
    <xf numFmtId="0" fontId="30" fillId="10" borderId="3" xfId="0" applyFont="1" applyFill="1" applyBorder="1" applyAlignment="1">
      <alignment horizontal="right" vertical="center" wrapText="1"/>
    </xf>
    <xf numFmtId="0" fontId="33" fillId="9" borderId="0" xfId="0" applyFont="1" applyFill="1" applyAlignment="1">
      <alignment horizontal="left" vertical="center" wrapText="1"/>
    </xf>
    <xf numFmtId="0" fontId="34" fillId="10" borderId="3" xfId="0" applyFont="1" applyFill="1" applyBorder="1" applyAlignment="1">
      <alignment horizontal="right" vertical="center" wrapText="1"/>
    </xf>
    <xf numFmtId="49" fontId="25" fillId="10" borderId="4" xfId="0" applyNumberFormat="1" applyFont="1" applyFill="1" applyBorder="1" applyAlignment="1">
      <alignment horizontal="center" vertical="center" wrapText="1"/>
    </xf>
    <xf numFmtId="0" fontId="25" fillId="10" borderId="4" xfId="0" applyFont="1" applyFill="1" applyBorder="1" applyAlignment="1">
      <alignment horizontal="center" vertical="center" wrapText="1"/>
    </xf>
    <xf numFmtId="0" fontId="23" fillId="24" borderId="0" xfId="0" applyFont="1" applyFill="1"/>
    <xf numFmtId="0" fontId="0" fillId="24" borderId="0" xfId="0" applyFill="1"/>
    <xf numFmtId="0" fontId="24" fillId="24" borderId="0" xfId="0" applyFont="1" applyFill="1" applyAlignment="1">
      <alignment horizontal="center" vertical="center"/>
    </xf>
    <xf numFmtId="0" fontId="21" fillId="24" borderId="0" xfId="0" applyFont="1" applyFill="1" applyAlignment="1">
      <alignment horizontal="right"/>
    </xf>
    <xf numFmtId="3" fontId="21" fillId="24" borderId="0" xfId="0" applyNumberFormat="1" applyFont="1" applyFill="1" applyAlignment="1">
      <alignment horizontal="center"/>
    </xf>
    <xf numFmtId="0" fontId="25" fillId="24" borderId="0" xfId="0" applyFont="1" applyFill="1" applyAlignment="1">
      <alignment horizontal="center" vertical="center" wrapText="1"/>
    </xf>
    <xf numFmtId="0" fontId="26" fillId="24" borderId="0" xfId="0" applyFont="1" applyFill="1" applyAlignment="1">
      <alignment horizontal="center" vertical="center" wrapText="1"/>
    </xf>
    <xf numFmtId="0" fontId="27" fillId="24" borderId="0" xfId="0" applyFont="1" applyFill="1"/>
    <xf numFmtId="0" fontId="28" fillId="24" borderId="0" xfId="0" applyFont="1" applyFill="1" applyAlignment="1">
      <alignment horizontal="center"/>
    </xf>
    <xf numFmtId="0" fontId="21" fillId="25" borderId="17" xfId="0" applyFont="1" applyFill="1" applyBorder="1" applyAlignment="1">
      <alignment horizontal="center" vertical="center" wrapText="1"/>
    </xf>
    <xf numFmtId="0" fontId="21" fillId="26" borderId="17" xfId="0" applyFont="1" applyFill="1" applyBorder="1" applyAlignment="1">
      <alignment horizontal="center" vertical="center" wrapText="1"/>
    </xf>
    <xf numFmtId="0" fontId="21" fillId="27" borderId="17" xfId="0" applyFont="1" applyFill="1" applyBorder="1" applyAlignment="1">
      <alignment horizontal="center" vertical="center" wrapText="1"/>
    </xf>
    <xf numFmtId="0" fontId="21" fillId="28" borderId="17" xfId="0" applyFont="1" applyFill="1" applyBorder="1" applyAlignment="1">
      <alignment horizontal="center" vertical="center" wrapText="1"/>
    </xf>
    <xf numFmtId="0" fontId="21" fillId="29" borderId="17" xfId="0" applyFont="1" applyFill="1" applyBorder="1" applyAlignment="1">
      <alignment horizontal="center" vertical="center" wrapText="1"/>
    </xf>
    <xf numFmtId="0" fontId="21" fillId="30" borderId="18" xfId="0" applyFont="1" applyFill="1" applyBorder="1" applyAlignment="1">
      <alignment horizontal="center" vertical="center" wrapText="1"/>
    </xf>
    <xf numFmtId="0" fontId="0" fillId="24" borderId="0" xfId="0" applyFill="1" applyAlignment="1">
      <alignment horizontal="center" vertical="center" wrapText="1"/>
    </xf>
    <xf numFmtId="0" fontId="21" fillId="28" borderId="18" xfId="0" applyFont="1" applyFill="1" applyBorder="1" applyAlignment="1">
      <alignment horizontal="center" vertical="center" wrapText="1"/>
    </xf>
    <xf numFmtId="0" fontId="21" fillId="28" borderId="0" xfId="0" applyFont="1" applyFill="1" applyAlignment="1">
      <alignment horizontal="center" vertical="center" wrapText="1"/>
    </xf>
    <xf numFmtId="0" fontId="21" fillId="28" borderId="19" xfId="0" applyFont="1" applyFill="1" applyBorder="1" applyAlignment="1">
      <alignment horizontal="center" vertical="center" wrapText="1"/>
    </xf>
    <xf numFmtId="0" fontId="21" fillId="28" borderId="20" xfId="0" applyFont="1" applyFill="1" applyBorder="1" applyAlignment="1">
      <alignment horizontal="center" vertical="center" wrapText="1"/>
    </xf>
    <xf numFmtId="0" fontId="28" fillId="28" borderId="20" xfId="0" applyFont="1" applyFill="1" applyBorder="1" applyAlignment="1">
      <alignment horizontal="center" vertical="center" wrapText="1"/>
    </xf>
    <xf numFmtId="0" fontId="28" fillId="28" borderId="19" xfId="0" applyFont="1" applyFill="1" applyBorder="1" applyAlignment="1">
      <alignment horizontal="center" vertical="center" wrapText="1"/>
    </xf>
    <xf numFmtId="49" fontId="21" fillId="25" borderId="19" xfId="0" applyNumberFormat="1" applyFont="1" applyFill="1" applyBorder="1" applyAlignment="1">
      <alignment horizontal="center" vertical="center" wrapText="1"/>
    </xf>
    <xf numFmtId="0" fontId="28" fillId="25" borderId="19" xfId="0" applyFont="1" applyFill="1" applyBorder="1" applyAlignment="1">
      <alignment horizontal="center" vertical="center" wrapText="1"/>
    </xf>
    <xf numFmtId="0" fontId="21" fillId="26" borderId="19" xfId="0" applyFont="1" applyFill="1" applyBorder="1" applyAlignment="1">
      <alignment horizontal="center" vertical="center" wrapText="1"/>
    </xf>
    <xf numFmtId="0" fontId="21" fillId="27" borderId="19" xfId="0" applyFont="1" applyFill="1" applyBorder="1" applyAlignment="1">
      <alignment horizontal="center" vertical="center" wrapText="1"/>
    </xf>
    <xf numFmtId="0" fontId="28" fillId="28" borderId="21" xfId="0" applyFont="1" applyFill="1" applyBorder="1" applyAlignment="1">
      <alignment horizontal="center" vertical="center" wrapText="1"/>
    </xf>
    <xf numFmtId="0" fontId="28" fillId="28" borderId="17" xfId="0" applyFont="1" applyFill="1" applyBorder="1" applyAlignment="1">
      <alignment horizontal="center" vertical="center" wrapText="1"/>
    </xf>
    <xf numFmtId="0" fontId="28" fillId="28" borderId="19" xfId="0" applyFont="1" applyFill="1" applyBorder="1" applyAlignment="1">
      <alignment horizontal="center" vertical="center" wrapText="1"/>
    </xf>
    <xf numFmtId="0" fontId="29" fillId="28" borderId="19" xfId="0" applyFont="1" applyFill="1" applyBorder="1" applyAlignment="1">
      <alignment horizontal="center" vertical="center" wrapText="1"/>
    </xf>
    <xf numFmtId="0" fontId="21" fillId="28" borderId="19" xfId="0" applyFont="1" applyFill="1" applyBorder="1" applyAlignment="1">
      <alignment horizontal="center" vertical="center" wrapText="1"/>
    </xf>
    <xf numFmtId="0" fontId="28" fillId="29" borderId="21" xfId="0" applyFont="1" applyFill="1" applyBorder="1" applyAlignment="1">
      <alignment horizontal="center" vertical="center" wrapText="1"/>
    </xf>
    <xf numFmtId="49" fontId="30" fillId="31" borderId="18" xfId="0" applyNumberFormat="1" applyFont="1" applyFill="1" applyBorder="1" applyAlignment="1">
      <alignment horizontal="right" vertical="center" wrapText="1"/>
    </xf>
    <xf numFmtId="3" fontId="30" fillId="31" borderId="18" xfId="0" applyNumberFormat="1" applyFont="1" applyFill="1" applyBorder="1" applyAlignment="1">
      <alignment horizontal="center" vertical="center" wrapText="1"/>
    </xf>
    <xf numFmtId="3" fontId="30" fillId="31" borderId="18" xfId="0" applyNumberFormat="1" applyFont="1" applyFill="1" applyBorder="1" applyAlignment="1">
      <alignment horizontal="center" vertical="center" wrapText="1"/>
    </xf>
    <xf numFmtId="3" fontId="30" fillId="32" borderId="17" xfId="0" applyNumberFormat="1" applyFont="1" applyFill="1" applyBorder="1" applyAlignment="1">
      <alignment horizontal="center" vertical="center" wrapText="1"/>
    </xf>
    <xf numFmtId="3" fontId="30" fillId="31" borderId="17" xfId="0" applyNumberFormat="1" applyFont="1" applyFill="1" applyBorder="1" applyAlignment="1">
      <alignment horizontal="center" vertical="center" wrapText="1"/>
    </xf>
    <xf numFmtId="0" fontId="7" fillId="25" borderId="18" xfId="0" applyFont="1" applyFill="1" applyBorder="1" applyAlignment="1">
      <alignment horizontal="center" vertical="center"/>
    </xf>
    <xf numFmtId="0" fontId="7" fillId="25" borderId="18" xfId="0" applyFont="1" applyFill="1" applyBorder="1" applyAlignment="1">
      <alignment horizontal="center" vertical="center" wrapText="1"/>
    </xf>
    <xf numFmtId="3" fontId="0" fillId="26" borderId="18" xfId="0" applyNumberFormat="1" applyFill="1" applyBorder="1" applyAlignment="1">
      <alignment horizontal="center" vertical="center" wrapText="1"/>
    </xf>
    <xf numFmtId="3" fontId="0" fillId="27" borderId="18" xfId="0" applyNumberFormat="1" applyFill="1" applyBorder="1" applyAlignment="1">
      <alignment horizontal="center" vertical="center" wrapText="1"/>
    </xf>
    <xf numFmtId="3" fontId="0" fillId="33" borderId="18" xfId="0" applyNumberFormat="1" applyFill="1" applyBorder="1" applyAlignment="1" applyProtection="1">
      <alignment horizontal="center" vertical="center" wrapText="1"/>
      <protection locked="0"/>
    </xf>
    <xf numFmtId="3" fontId="0" fillId="34" borderId="18" xfId="0" applyNumberFormat="1" applyFill="1" applyBorder="1" applyAlignment="1">
      <alignment horizontal="center" vertical="center" wrapText="1"/>
    </xf>
    <xf numFmtId="3" fontId="0" fillId="35" borderId="18" xfId="0" applyNumberFormat="1" applyFill="1" applyBorder="1" applyAlignment="1" applyProtection="1">
      <alignment horizontal="center" vertical="center" wrapText="1"/>
      <protection locked="0"/>
    </xf>
    <xf numFmtId="3" fontId="0" fillId="28" borderId="18" xfId="0" applyNumberFormat="1" applyFill="1" applyBorder="1" applyAlignment="1">
      <alignment horizontal="center" vertical="center" wrapText="1"/>
    </xf>
    <xf numFmtId="3" fontId="0" fillId="36" borderId="18" xfId="0" applyNumberFormat="1" applyFill="1" applyBorder="1" applyAlignment="1">
      <alignment horizontal="center" vertical="center" wrapText="1"/>
    </xf>
    <xf numFmtId="3" fontId="0" fillId="0" borderId="18" xfId="0" applyNumberFormat="1" applyBorder="1" applyAlignment="1" applyProtection="1">
      <alignment horizontal="center" vertical="center" wrapText="1"/>
      <protection locked="0"/>
    </xf>
    <xf numFmtId="0" fontId="4" fillId="24" borderId="0" xfId="0" applyFont="1" applyFill="1" applyAlignment="1">
      <alignment horizontal="left" vertical="center" wrapText="1"/>
    </xf>
    <xf numFmtId="3" fontId="0" fillId="37" borderId="18" xfId="0" applyNumberFormat="1" applyFill="1" applyBorder="1" applyAlignment="1">
      <alignment horizontal="center" vertical="center"/>
    </xf>
    <xf numFmtId="3" fontId="0" fillId="27" borderId="18" xfId="0" applyNumberFormat="1" applyFill="1" applyBorder="1" applyAlignment="1">
      <alignment horizontal="center" vertical="center"/>
    </xf>
    <xf numFmtId="3" fontId="0" fillId="34" borderId="18" xfId="0" applyNumberFormat="1" applyFill="1" applyBorder="1" applyAlignment="1">
      <alignment horizontal="center" vertical="center"/>
    </xf>
    <xf numFmtId="3" fontId="0" fillId="35" borderId="18" xfId="0" applyNumberFormat="1" applyFill="1" applyBorder="1" applyAlignment="1" applyProtection="1">
      <alignment horizontal="center" vertical="center"/>
      <protection locked="0"/>
    </xf>
    <xf numFmtId="3" fontId="0" fillId="36" borderId="18" xfId="0" applyNumberFormat="1" applyFill="1" applyBorder="1" applyAlignment="1">
      <alignment horizontal="center" vertical="center"/>
    </xf>
    <xf numFmtId="3" fontId="0" fillId="0" borderId="18" xfId="0" applyNumberFormat="1" applyBorder="1" applyAlignment="1" applyProtection="1">
      <alignment horizontal="center" vertical="center"/>
      <protection locked="0"/>
    </xf>
    <xf numFmtId="0" fontId="62" fillId="25" borderId="18" xfId="0" applyFont="1" applyFill="1" applyBorder="1" applyAlignment="1">
      <alignment horizontal="center" vertical="center"/>
    </xf>
    <xf numFmtId="0" fontId="62" fillId="25" borderId="18" xfId="0" applyFont="1" applyFill="1" applyBorder="1" applyAlignment="1">
      <alignment horizontal="center" vertical="center" wrapText="1"/>
    </xf>
    <xf numFmtId="0" fontId="7" fillId="25" borderId="17" xfId="0" applyFont="1" applyFill="1" applyBorder="1" applyAlignment="1">
      <alignment horizontal="center" vertical="center" wrapText="1"/>
    </xf>
    <xf numFmtId="0" fontId="30" fillId="31" borderId="18" xfId="0" applyFont="1" applyFill="1" applyBorder="1" applyAlignment="1">
      <alignment horizontal="right" vertical="center"/>
    </xf>
    <xf numFmtId="3" fontId="4" fillId="24" borderId="0" xfId="0" applyNumberFormat="1" applyFont="1" applyFill="1" applyAlignment="1">
      <alignment horizontal="left" vertical="center"/>
    </xf>
    <xf numFmtId="3" fontId="0" fillId="0" borderId="0" xfId="0" applyNumberFormat="1"/>
  </cellXfs>
  <cellStyles count="37">
    <cellStyle name="Accent" xfId="2"/>
    <cellStyle name="Accent 1" xfId="3"/>
    <cellStyle name="Accent 2" xfId="4"/>
    <cellStyle name="Accent 3" xfId="5"/>
    <cellStyle name="Bad" xfId="6"/>
    <cellStyle name="ConditionalStyle_1" xfId="7"/>
    <cellStyle name="Error" xfId="8"/>
    <cellStyle name="Excel Built-in Comma" xfId="9"/>
    <cellStyle name="Excel Built-in Normal" xfId="10"/>
    <cellStyle name="Excel_BuiltIn_Note" xfId="11"/>
    <cellStyle name="Footnote" xfId="12"/>
    <cellStyle name="Good" xfId="13"/>
    <cellStyle name="Heading" xfId="14"/>
    <cellStyle name="Heading (user)" xfId="15"/>
    <cellStyle name="Heading (user) (user)" xfId="16"/>
    <cellStyle name="Heading 1" xfId="17"/>
    <cellStyle name="Heading 2" xfId="18"/>
    <cellStyle name="Heading1" xfId="19"/>
    <cellStyle name="Heading1 (user)" xfId="20"/>
    <cellStyle name="Hyperlink" xfId="21"/>
    <cellStyle name="Neutral" xfId="22"/>
    <cellStyle name="Normal" xfId="0" builtinId="0" customBuiltin="1"/>
    <cellStyle name="Normal 2" xfId="23"/>
    <cellStyle name="Note" xfId="1" builtinId="10" customBuiltin="1"/>
    <cellStyle name="Result" xfId="26"/>
    <cellStyle name="Result (user)" xfId="27"/>
    <cellStyle name="Result2" xfId="28"/>
    <cellStyle name="Result2 (user)" xfId="29"/>
    <cellStyle name="Résultat 1" xfId="24"/>
    <cellStyle name="Résultat2 1" xfId="25"/>
    <cellStyle name="row_style" xfId="30"/>
    <cellStyle name="Sans nom1" xfId="31"/>
    <cellStyle name="Status" xfId="32"/>
    <cellStyle name="Table du pilote - Catégorie" xfId="33"/>
    <cellStyle name="Text" xfId="34"/>
    <cellStyle name="Titre1 1" xfId="35"/>
    <cellStyle name="Warning" xfId="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10"/>
  <sheetViews>
    <sheetView topLeftCell="K1" zoomScale="70" zoomScaleNormal="70" workbookViewId="0">
      <selection activeCell="AC8" sqref="AC8"/>
    </sheetView>
  </sheetViews>
  <sheetFormatPr baseColWidth="10" defaultColWidth="10" defaultRowHeight="14.25"/>
  <cols>
    <col min="1" max="1" width="13.75" customWidth="1"/>
    <col min="2" max="2" width="23.625" customWidth="1"/>
    <col min="3" max="4" width="12.75" customWidth="1"/>
    <col min="5" max="5" width="15.5" customWidth="1"/>
    <col min="6" max="12" width="12.75" customWidth="1"/>
    <col min="13" max="13" width="14.75" customWidth="1"/>
    <col min="14" max="27" width="12.75" customWidth="1"/>
    <col min="28" max="257" width="10.25" customWidth="1"/>
    <col min="258" max="1021" width="10.625" customWidth="1"/>
    <col min="1022" max="1022" width="11" customWidth="1"/>
    <col min="1023" max="1023" width="10" customWidth="1"/>
  </cols>
  <sheetData>
    <row r="1" spans="1:1020">
      <c r="A1" s="190" t="s">
        <v>0</v>
      </c>
      <c r="B1" s="190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1020" ht="22.5" customHeight="1">
      <c r="A2" s="1"/>
      <c r="B2" s="191" t="s">
        <v>1</v>
      </c>
      <c r="C2" s="191"/>
      <c r="D2" s="191"/>
      <c r="E2" s="191"/>
      <c r="F2" s="1"/>
      <c r="G2" s="1"/>
      <c r="H2" s="1"/>
      <c r="I2" s="1"/>
      <c r="J2" s="1"/>
      <c r="K2" s="1"/>
      <c r="L2" s="1"/>
      <c r="M2" s="1"/>
      <c r="N2" s="1"/>
      <c r="O2" s="2" t="s">
        <v>2</v>
      </c>
      <c r="P2" s="3"/>
      <c r="Q2" s="2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1020" s="5" customFormat="1" ht="20.85" customHeight="1">
      <c r="A3" s="4"/>
      <c r="B3" s="192" t="s">
        <v>3</v>
      </c>
      <c r="C3" s="192"/>
      <c r="D3" s="192"/>
      <c r="E3" s="192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1020" ht="14.65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1"/>
      <c r="R4" s="1"/>
      <c r="S4" s="1"/>
      <c r="T4" s="1"/>
      <c r="U4" s="1"/>
      <c r="V4" s="1"/>
      <c r="W4" s="1"/>
      <c r="X4" s="1"/>
      <c r="Y4" s="1"/>
      <c r="Z4" s="7"/>
      <c r="AA4" s="7"/>
      <c r="AB4" s="1"/>
    </row>
    <row r="5" spans="1:1020" ht="25.5" customHeight="1">
      <c r="A5" s="193" t="s">
        <v>5</v>
      </c>
      <c r="B5" s="193"/>
      <c r="C5" s="194" t="s">
        <v>6</v>
      </c>
      <c r="D5" s="194"/>
      <c r="E5" s="195" t="s">
        <v>7</v>
      </c>
      <c r="F5" s="196" t="s">
        <v>8</v>
      </c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7" t="s">
        <v>9</v>
      </c>
      <c r="AA5" s="198" t="s">
        <v>10</v>
      </c>
      <c r="AB5" s="8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</row>
    <row r="6" spans="1:1020" ht="15" customHeight="1">
      <c r="A6" s="193"/>
      <c r="B6" s="193"/>
      <c r="C6" s="194"/>
      <c r="D6" s="194"/>
      <c r="E6" s="195"/>
      <c r="F6" s="199" t="s">
        <v>11</v>
      </c>
      <c r="G6" s="199"/>
      <c r="H6" s="199"/>
      <c r="I6" s="199"/>
      <c r="J6" s="199"/>
      <c r="K6" s="199"/>
      <c r="L6" s="199" t="s">
        <v>12</v>
      </c>
      <c r="M6" s="199"/>
      <c r="N6" s="199" t="s">
        <v>13</v>
      </c>
      <c r="O6" s="199"/>
      <c r="P6" s="199"/>
      <c r="Q6" s="200" t="s">
        <v>14</v>
      </c>
      <c r="R6" s="200"/>
      <c r="S6" s="200"/>
      <c r="T6" s="200"/>
      <c r="U6" s="200"/>
      <c r="V6" s="200"/>
      <c r="W6" s="200"/>
      <c r="X6" s="201" t="s">
        <v>15</v>
      </c>
      <c r="Y6" s="202" t="s">
        <v>16</v>
      </c>
      <c r="Z6" s="197"/>
      <c r="AA6" s="198"/>
      <c r="AB6" s="8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</row>
    <row r="7" spans="1:1020" ht="51" customHeight="1">
      <c r="A7" s="193"/>
      <c r="B7" s="193"/>
      <c r="C7" s="194"/>
      <c r="D7" s="194"/>
      <c r="E7" s="195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205" t="s">
        <v>17</v>
      </c>
      <c r="R7" s="205"/>
      <c r="S7" s="205"/>
      <c r="T7" s="205"/>
      <c r="U7" s="203" t="s">
        <v>18</v>
      </c>
      <c r="V7" s="203" t="s">
        <v>19</v>
      </c>
      <c r="W7" s="203" t="s">
        <v>20</v>
      </c>
      <c r="X7" s="201"/>
      <c r="Y7" s="202"/>
      <c r="Z7" s="197"/>
      <c r="AA7" s="198"/>
      <c r="AB7" s="8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</row>
    <row r="8" spans="1:1020" ht="168" customHeight="1">
      <c r="A8" s="12" t="s">
        <v>21</v>
      </c>
      <c r="B8" s="13" t="s">
        <v>22</v>
      </c>
      <c r="C8" s="14" t="s">
        <v>23</v>
      </c>
      <c r="D8" s="14" t="s">
        <v>24</v>
      </c>
      <c r="E8" s="15" t="s">
        <v>25</v>
      </c>
      <c r="F8" s="16" t="s">
        <v>26</v>
      </c>
      <c r="G8" s="16" t="s">
        <v>27</v>
      </c>
      <c r="H8" s="16" t="s">
        <v>28</v>
      </c>
      <c r="I8" s="16" t="s">
        <v>29</v>
      </c>
      <c r="J8" s="16" t="s">
        <v>30</v>
      </c>
      <c r="K8" s="16" t="s">
        <v>31</v>
      </c>
      <c r="L8" s="17" t="s">
        <v>32</v>
      </c>
      <c r="M8" s="17" t="s">
        <v>33</v>
      </c>
      <c r="N8" s="16" t="s">
        <v>34</v>
      </c>
      <c r="O8" s="16" t="s">
        <v>35</v>
      </c>
      <c r="P8" s="16" t="s">
        <v>36</v>
      </c>
      <c r="Q8" s="11" t="s">
        <v>37</v>
      </c>
      <c r="R8" s="18" t="s">
        <v>38</v>
      </c>
      <c r="S8" s="11" t="s">
        <v>39</v>
      </c>
      <c r="T8" s="11" t="s">
        <v>40</v>
      </c>
      <c r="U8" s="203"/>
      <c r="V8" s="203"/>
      <c r="W8" s="203"/>
      <c r="X8" s="201"/>
      <c r="Y8" s="10" t="s">
        <v>41</v>
      </c>
      <c r="Z8" s="19" t="s">
        <v>42</v>
      </c>
      <c r="AA8" s="198"/>
      <c r="AB8" s="8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</row>
    <row r="9" spans="1:1020" ht="24.6" customHeight="1">
      <c r="A9" s="206" t="s">
        <v>43</v>
      </c>
      <c r="B9" s="206"/>
      <c r="C9" s="204">
        <v>679</v>
      </c>
      <c r="D9" s="204">
        <v>229</v>
      </c>
      <c r="E9" s="204">
        <v>8068</v>
      </c>
      <c r="F9" s="20">
        <v>1863</v>
      </c>
      <c r="G9" s="20">
        <v>1320</v>
      </c>
      <c r="H9" s="20">
        <v>490</v>
      </c>
      <c r="I9" s="20">
        <v>421</v>
      </c>
      <c r="J9" s="20">
        <v>27</v>
      </c>
      <c r="K9" s="20">
        <v>325</v>
      </c>
      <c r="L9" s="21">
        <v>304</v>
      </c>
      <c r="M9" s="22">
        <v>65</v>
      </c>
      <c r="N9" s="204">
        <v>202</v>
      </c>
      <c r="O9" s="204">
        <v>896</v>
      </c>
      <c r="P9" s="204">
        <v>25466</v>
      </c>
      <c r="Q9" s="204">
        <v>14819</v>
      </c>
      <c r="R9" s="204">
        <v>5025</v>
      </c>
      <c r="S9" s="204">
        <v>4351</v>
      </c>
      <c r="T9" s="204">
        <v>12709</v>
      </c>
      <c r="U9" s="204">
        <v>405</v>
      </c>
      <c r="V9" s="204">
        <v>18424</v>
      </c>
      <c r="W9" s="204">
        <v>19912</v>
      </c>
      <c r="X9" s="204">
        <v>26219</v>
      </c>
      <c r="Y9" s="204">
        <v>232</v>
      </c>
      <c r="Z9" s="204">
        <v>3018</v>
      </c>
      <c r="AA9" s="204">
        <v>93</v>
      </c>
      <c r="AB9" s="8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</row>
    <row r="10" spans="1:1020" ht="24.6" customHeight="1">
      <c r="A10" s="206"/>
      <c r="B10" s="206"/>
      <c r="C10" s="204"/>
      <c r="D10" s="204"/>
      <c r="E10" s="204"/>
      <c r="F10" s="204">
        <f>F9+G9+H9+I9+J9+K9</f>
        <v>4446</v>
      </c>
      <c r="G10" s="204"/>
      <c r="H10" s="204"/>
      <c r="I10" s="204"/>
      <c r="J10" s="204"/>
      <c r="K10" s="204"/>
      <c r="L10" s="204">
        <f>L9+M9</f>
        <v>369</v>
      </c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8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</row>
  </sheetData>
  <mergeCells count="39">
    <mergeCell ref="AA9:AA10"/>
    <mergeCell ref="F10:K10"/>
    <mergeCell ref="L10:M10"/>
    <mergeCell ref="V9:V10"/>
    <mergeCell ref="W9:W10"/>
    <mergeCell ref="X9:X10"/>
    <mergeCell ref="Y9:Y10"/>
    <mergeCell ref="Z9:Z10"/>
    <mergeCell ref="P9:P10"/>
    <mergeCell ref="Q9:Q10"/>
    <mergeCell ref="R9:R10"/>
    <mergeCell ref="S9:S10"/>
    <mergeCell ref="O9:O10"/>
    <mergeCell ref="T9:T10"/>
    <mergeCell ref="U9:U10"/>
    <mergeCell ref="Q7:T7"/>
    <mergeCell ref="U7:U8"/>
    <mergeCell ref="A9:B10"/>
    <mergeCell ref="C9:C10"/>
    <mergeCell ref="D9:D10"/>
    <mergeCell ref="E9:E10"/>
    <mergeCell ref="N9:N10"/>
    <mergeCell ref="F5:Y5"/>
    <mergeCell ref="Z5:Z7"/>
    <mergeCell ref="AA5:AA8"/>
    <mergeCell ref="F6:K7"/>
    <mergeCell ref="L6:M7"/>
    <mergeCell ref="N6:P7"/>
    <mergeCell ref="Q6:W6"/>
    <mergeCell ref="X6:X8"/>
    <mergeCell ref="Y6:Y7"/>
    <mergeCell ref="W7:W8"/>
    <mergeCell ref="V7:V8"/>
    <mergeCell ref="A1:B1"/>
    <mergeCell ref="B2:E2"/>
    <mergeCell ref="B3:E3"/>
    <mergeCell ref="A5:B7"/>
    <mergeCell ref="C5:D7"/>
    <mergeCell ref="E5:E7"/>
  </mergeCells>
  <printOptions horizontalCentered="1" verticalCentered="1"/>
  <pageMargins left="0.25" right="0.25" top="0.75" bottom="0.75" header="0.30000000000000004" footer="0.30000000000000004"/>
  <pageSetup paperSize="0" scale="39" fitToWidth="0" fitToHeight="0" pageOrder="overThenDown" orientation="landscape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731"/>
  <sheetViews>
    <sheetView topLeftCell="A55" zoomScale="70" zoomScaleNormal="70" workbookViewId="0">
      <selection activeCell="E27" sqref="E27"/>
    </sheetView>
  </sheetViews>
  <sheetFormatPr baseColWidth="10" defaultColWidth="10" defaultRowHeight="14.25"/>
  <cols>
    <col min="1" max="1" width="12.625" style="149" customWidth="1"/>
    <col min="2" max="2" width="23.625" style="5" customWidth="1"/>
    <col min="3" max="3" width="2.5" style="5" customWidth="1"/>
    <col min="4" max="4" width="47" style="5" customWidth="1"/>
    <col min="5" max="5" width="16.5" style="5" customWidth="1"/>
    <col min="6" max="11" width="14.625" style="5" customWidth="1"/>
    <col min="12" max="57" width="10.25" style="5" customWidth="1"/>
    <col min="58" max="1018" width="11" customWidth="1"/>
    <col min="1019" max="1019" width="10" customWidth="1"/>
  </cols>
  <sheetData>
    <row r="1" spans="1:12">
      <c r="A1" s="221" t="s">
        <v>0</v>
      </c>
      <c r="B1" s="221"/>
      <c r="C1" s="23"/>
      <c r="D1" s="24"/>
      <c r="E1" s="4"/>
      <c r="F1" s="4"/>
      <c r="G1" s="4"/>
      <c r="H1" s="4"/>
      <c r="I1" s="4"/>
      <c r="J1" s="4"/>
      <c r="K1" s="4"/>
      <c r="L1" s="4"/>
    </row>
    <row r="2" spans="1:12" ht="22.5" customHeight="1">
      <c r="A2" s="25"/>
      <c r="B2" s="192" t="s">
        <v>1</v>
      </c>
      <c r="C2" s="192"/>
      <c r="D2" s="192"/>
      <c r="E2" s="192"/>
      <c r="F2" s="4"/>
      <c r="G2" s="4"/>
      <c r="H2" s="4"/>
      <c r="I2" s="4"/>
      <c r="J2" s="4"/>
      <c r="K2" s="4"/>
      <c r="L2" s="4"/>
    </row>
    <row r="3" spans="1:12" ht="20.85" customHeight="1">
      <c r="A3" s="25"/>
      <c r="B3" s="192" t="s">
        <v>137</v>
      </c>
      <c r="C3" s="192"/>
      <c r="D3" s="192"/>
      <c r="E3" s="192"/>
      <c r="F3" s="4"/>
      <c r="G3" s="4"/>
      <c r="H3" s="4"/>
      <c r="I3" s="4"/>
      <c r="J3" s="4"/>
      <c r="K3" s="4"/>
      <c r="L3" s="4"/>
    </row>
    <row r="4" spans="1:12">
      <c r="A4" s="26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ht="21.75" customHeight="1">
      <c r="A5" s="222" t="s">
        <v>5</v>
      </c>
      <c r="B5" s="222"/>
      <c r="C5" s="222"/>
      <c r="D5" s="223" t="s">
        <v>138</v>
      </c>
      <c r="E5" s="223" t="s">
        <v>139</v>
      </c>
      <c r="F5" s="218" t="s">
        <v>140</v>
      </c>
      <c r="G5" s="215" t="s">
        <v>141</v>
      </c>
      <c r="H5" s="212" t="s">
        <v>142</v>
      </c>
      <c r="I5" s="209" t="s">
        <v>16</v>
      </c>
      <c r="J5" s="210"/>
      <c r="K5" s="211"/>
      <c r="L5" s="4"/>
    </row>
    <row r="6" spans="1:12" ht="41.1" customHeight="1">
      <c r="A6" s="227" t="s">
        <v>21</v>
      </c>
      <c r="B6" s="208" t="s">
        <v>22</v>
      </c>
      <c r="C6" s="208"/>
      <c r="D6" s="223"/>
      <c r="E6" s="223"/>
      <c r="F6" s="219"/>
      <c r="G6" s="216"/>
      <c r="H6" s="213"/>
      <c r="I6" s="207" t="s">
        <v>143</v>
      </c>
      <c r="J6" s="207" t="s">
        <v>144</v>
      </c>
      <c r="K6" s="207" t="s">
        <v>41</v>
      </c>
      <c r="L6" s="4"/>
    </row>
    <row r="7" spans="1:12" ht="27" customHeight="1">
      <c r="A7" s="227"/>
      <c r="B7" s="208"/>
      <c r="C7" s="208"/>
      <c r="D7" s="223"/>
      <c r="E7" s="223"/>
      <c r="F7" s="220"/>
      <c r="G7" s="217"/>
      <c r="H7" s="214"/>
      <c r="I7" s="208"/>
      <c r="J7" s="208"/>
      <c r="K7" s="208"/>
      <c r="L7" s="4"/>
    </row>
    <row r="8" spans="1:12" ht="32.25" customHeight="1">
      <c r="A8" s="224" t="s">
        <v>43</v>
      </c>
      <c r="B8" s="224"/>
      <c r="C8" s="224"/>
      <c r="D8" s="27">
        <f t="shared" ref="D8:K8" si="0">D4730</f>
        <v>4452</v>
      </c>
      <c r="E8" s="27">
        <f t="shared" si="0"/>
        <v>51538471</v>
      </c>
      <c r="F8" s="27">
        <f t="shared" si="0"/>
        <v>25466</v>
      </c>
      <c r="G8" s="27">
        <f t="shared" si="0"/>
        <v>8067.5</v>
      </c>
      <c r="H8" s="27">
        <f t="shared" si="0"/>
        <v>679</v>
      </c>
      <c r="I8" s="27">
        <f t="shared" si="0"/>
        <v>456</v>
      </c>
      <c r="J8" s="27">
        <f t="shared" si="0"/>
        <v>448</v>
      </c>
      <c r="K8" s="27">
        <f t="shared" si="0"/>
        <v>232</v>
      </c>
      <c r="L8" s="4"/>
    </row>
    <row r="9" spans="1:12" ht="15.75">
      <c r="A9" s="28"/>
      <c r="B9" s="225" t="s">
        <v>44</v>
      </c>
      <c r="C9" s="225"/>
      <c r="D9" s="29"/>
      <c r="E9" s="30"/>
      <c r="F9" s="30"/>
      <c r="G9" s="30"/>
      <c r="H9" s="30"/>
      <c r="I9" s="30"/>
      <c r="J9" s="31"/>
      <c r="K9" s="31"/>
      <c r="L9" s="4"/>
    </row>
    <row r="10" spans="1:12" ht="15.75" customHeight="1">
      <c r="A10" s="28">
        <v>1</v>
      </c>
      <c r="B10" s="25"/>
      <c r="C10" s="32">
        <f t="shared" ref="C10:C41" si="1">IF(D10="",0,1)</f>
        <v>1</v>
      </c>
      <c r="D10" s="33" t="s">
        <v>145</v>
      </c>
      <c r="E10" s="34">
        <v>14586</v>
      </c>
      <c r="F10" s="35">
        <v>8</v>
      </c>
      <c r="G10" s="35">
        <v>0</v>
      </c>
      <c r="H10" s="35">
        <v>0</v>
      </c>
      <c r="I10" s="35">
        <v>0</v>
      </c>
      <c r="J10" s="36">
        <v>0</v>
      </c>
      <c r="K10" s="37" t="str">
        <f t="shared" ref="K10:K41" si="2">IF(OR(I10="",I10&lt;1),"0","1")</f>
        <v>0</v>
      </c>
      <c r="L10" s="4"/>
    </row>
    <row r="11" spans="1:12" ht="15.75" customHeight="1">
      <c r="A11" s="28">
        <v>1</v>
      </c>
      <c r="B11" s="25"/>
      <c r="C11" s="32">
        <f t="shared" si="1"/>
        <v>1</v>
      </c>
      <c r="D11" s="33" t="s">
        <v>146</v>
      </c>
      <c r="E11" s="34">
        <v>1792</v>
      </c>
      <c r="F11" s="35">
        <v>0</v>
      </c>
      <c r="G11" s="35">
        <v>0</v>
      </c>
      <c r="H11" s="35">
        <v>1</v>
      </c>
      <c r="I11" s="35">
        <v>0</v>
      </c>
      <c r="J11" s="36">
        <v>0</v>
      </c>
      <c r="K11" s="37" t="str">
        <f t="shared" si="2"/>
        <v>0</v>
      </c>
      <c r="L11" s="4"/>
    </row>
    <row r="12" spans="1:12" ht="15.75" customHeight="1">
      <c r="A12" s="28">
        <v>1</v>
      </c>
      <c r="B12" s="25"/>
      <c r="C12" s="32">
        <f t="shared" si="1"/>
        <v>1</v>
      </c>
      <c r="D12" s="33" t="s">
        <v>147</v>
      </c>
      <c r="E12" s="34">
        <v>2915</v>
      </c>
      <c r="F12" s="35">
        <v>0</v>
      </c>
      <c r="G12" s="35">
        <v>1</v>
      </c>
      <c r="H12" s="35">
        <v>0</v>
      </c>
      <c r="I12" s="35">
        <v>0</v>
      </c>
      <c r="J12" s="36">
        <v>0</v>
      </c>
      <c r="K12" s="37" t="str">
        <f t="shared" si="2"/>
        <v>0</v>
      </c>
      <c r="L12" s="4"/>
    </row>
    <row r="13" spans="1:12" ht="15.75" customHeight="1">
      <c r="A13" s="28">
        <v>1</v>
      </c>
      <c r="B13" s="25"/>
      <c r="C13" s="32">
        <f t="shared" si="1"/>
        <v>1</v>
      </c>
      <c r="D13" s="33" t="s">
        <v>148</v>
      </c>
      <c r="E13" s="34">
        <v>1130</v>
      </c>
      <c r="F13" s="35">
        <v>0</v>
      </c>
      <c r="G13" s="35">
        <v>1</v>
      </c>
      <c r="H13" s="35">
        <v>0</v>
      </c>
      <c r="I13" s="35">
        <v>0</v>
      </c>
      <c r="J13" s="36">
        <v>0</v>
      </c>
      <c r="K13" s="37" t="str">
        <f t="shared" si="2"/>
        <v>0</v>
      </c>
      <c r="L13" s="4"/>
    </row>
    <row r="14" spans="1:12" ht="15.75" customHeight="1">
      <c r="A14" s="28">
        <v>1</v>
      </c>
      <c r="B14" s="25"/>
      <c r="C14" s="32">
        <f t="shared" si="1"/>
        <v>1</v>
      </c>
      <c r="D14" s="33" t="s">
        <v>149</v>
      </c>
      <c r="E14" s="40">
        <v>3367</v>
      </c>
      <c r="F14" s="41">
        <v>3</v>
      </c>
      <c r="G14" s="41">
        <v>0</v>
      </c>
      <c r="H14" s="41">
        <v>0</v>
      </c>
      <c r="I14" s="41">
        <v>0</v>
      </c>
      <c r="J14" s="42">
        <v>0</v>
      </c>
      <c r="K14" s="37" t="str">
        <f t="shared" si="2"/>
        <v>0</v>
      </c>
      <c r="L14" s="4"/>
    </row>
    <row r="15" spans="1:12" ht="15.75" customHeight="1">
      <c r="A15" s="28">
        <v>1</v>
      </c>
      <c r="B15" s="25"/>
      <c r="C15" s="32">
        <f t="shared" si="1"/>
        <v>1</v>
      </c>
      <c r="D15" s="33" t="s">
        <v>150</v>
      </c>
      <c r="E15" s="40">
        <v>3300</v>
      </c>
      <c r="F15" s="41">
        <v>1</v>
      </c>
      <c r="G15" s="41">
        <v>0</v>
      </c>
      <c r="H15" s="41">
        <v>0</v>
      </c>
      <c r="I15" s="41">
        <v>0</v>
      </c>
      <c r="J15" s="42">
        <v>0</v>
      </c>
      <c r="K15" s="37" t="str">
        <f t="shared" si="2"/>
        <v>0</v>
      </c>
      <c r="L15" s="4"/>
    </row>
    <row r="16" spans="1:12" ht="15.75" customHeight="1">
      <c r="A16" s="28">
        <v>1</v>
      </c>
      <c r="B16" s="25"/>
      <c r="C16" s="32">
        <f t="shared" si="1"/>
        <v>1</v>
      </c>
      <c r="D16" s="33" t="s">
        <v>151</v>
      </c>
      <c r="E16" s="34">
        <v>4171</v>
      </c>
      <c r="F16" s="35">
        <v>1</v>
      </c>
      <c r="G16" s="35">
        <v>0</v>
      </c>
      <c r="H16" s="35">
        <v>0</v>
      </c>
      <c r="I16" s="35">
        <v>0</v>
      </c>
      <c r="J16" s="36">
        <v>0</v>
      </c>
      <c r="K16" s="37" t="str">
        <f t="shared" si="2"/>
        <v>0</v>
      </c>
      <c r="L16" s="4"/>
    </row>
    <row r="17" spans="1:12" ht="15.75" customHeight="1">
      <c r="A17" s="28">
        <v>1</v>
      </c>
      <c r="B17" s="25"/>
      <c r="C17" s="32">
        <f t="shared" si="1"/>
        <v>1</v>
      </c>
      <c r="D17" s="33" t="s">
        <v>152</v>
      </c>
      <c r="E17" s="34">
        <v>2615</v>
      </c>
      <c r="F17" s="36">
        <v>1</v>
      </c>
      <c r="G17" s="36">
        <v>0</v>
      </c>
      <c r="H17" s="35">
        <v>0</v>
      </c>
      <c r="I17" s="35">
        <v>0</v>
      </c>
      <c r="J17" s="36">
        <v>0</v>
      </c>
      <c r="K17" s="37" t="str">
        <f t="shared" si="2"/>
        <v>0</v>
      </c>
      <c r="L17" s="4"/>
    </row>
    <row r="18" spans="1:12" ht="15.75" customHeight="1">
      <c r="A18" s="28">
        <v>1</v>
      </c>
      <c r="B18" s="25"/>
      <c r="C18" s="32">
        <f t="shared" si="1"/>
        <v>1</v>
      </c>
      <c r="D18" s="33" t="s">
        <v>153</v>
      </c>
      <c r="E18" s="36">
        <v>9520</v>
      </c>
      <c r="F18" s="36">
        <v>5</v>
      </c>
      <c r="G18" s="36">
        <v>2</v>
      </c>
      <c r="H18" s="36">
        <v>0</v>
      </c>
      <c r="I18" s="36">
        <v>0</v>
      </c>
      <c r="J18" s="36">
        <v>0</v>
      </c>
      <c r="K18" s="37" t="str">
        <f t="shared" si="2"/>
        <v>0</v>
      </c>
      <c r="L18" s="4"/>
    </row>
    <row r="19" spans="1:12" ht="15.75" customHeight="1">
      <c r="A19" s="28">
        <v>1</v>
      </c>
      <c r="B19" s="25"/>
      <c r="C19" s="32">
        <f t="shared" si="1"/>
        <v>1</v>
      </c>
      <c r="D19" s="33" t="s">
        <v>154</v>
      </c>
      <c r="E19" s="36">
        <v>3800</v>
      </c>
      <c r="F19" s="36">
        <v>3</v>
      </c>
      <c r="G19" s="36">
        <v>0</v>
      </c>
      <c r="H19" s="36">
        <v>0</v>
      </c>
      <c r="I19" s="36">
        <v>0</v>
      </c>
      <c r="J19" s="36">
        <v>0</v>
      </c>
      <c r="K19" s="37" t="str">
        <f t="shared" si="2"/>
        <v>0</v>
      </c>
      <c r="L19" s="4"/>
    </row>
    <row r="20" spans="1:12" ht="15.75" customHeight="1">
      <c r="A20" s="28">
        <v>1</v>
      </c>
      <c r="B20" s="25"/>
      <c r="C20" s="32">
        <f t="shared" si="1"/>
        <v>1</v>
      </c>
      <c r="D20" s="33" t="s">
        <v>155</v>
      </c>
      <c r="E20" s="36">
        <v>4800</v>
      </c>
      <c r="F20" s="36">
        <v>4</v>
      </c>
      <c r="G20" s="36">
        <v>1</v>
      </c>
      <c r="H20" s="36">
        <v>0</v>
      </c>
      <c r="I20" s="36">
        <v>0</v>
      </c>
      <c r="J20" s="36">
        <v>0</v>
      </c>
      <c r="K20" s="37" t="str">
        <f t="shared" si="2"/>
        <v>0</v>
      </c>
      <c r="L20" s="4"/>
    </row>
    <row r="21" spans="1:12" ht="15.75" customHeight="1">
      <c r="A21" s="28">
        <v>1</v>
      </c>
      <c r="B21" s="25"/>
      <c r="C21" s="32">
        <f t="shared" si="1"/>
        <v>1</v>
      </c>
      <c r="D21" s="33" t="s">
        <v>156</v>
      </c>
      <c r="E21" s="36">
        <v>903</v>
      </c>
      <c r="F21" s="36">
        <v>0</v>
      </c>
      <c r="G21" s="36">
        <v>0</v>
      </c>
      <c r="H21" s="36">
        <v>1</v>
      </c>
      <c r="I21" s="36">
        <v>0</v>
      </c>
      <c r="J21" s="36">
        <v>0</v>
      </c>
      <c r="K21" s="37" t="str">
        <f t="shared" si="2"/>
        <v>0</v>
      </c>
      <c r="L21" s="4"/>
    </row>
    <row r="22" spans="1:12" ht="15.75" customHeight="1">
      <c r="A22" s="28">
        <v>1</v>
      </c>
      <c r="B22" s="25"/>
      <c r="C22" s="32">
        <f t="shared" si="1"/>
        <v>1</v>
      </c>
      <c r="D22" s="33" t="s">
        <v>157</v>
      </c>
      <c r="E22" s="36">
        <v>41527</v>
      </c>
      <c r="F22" s="36">
        <v>26</v>
      </c>
      <c r="G22" s="36">
        <v>9</v>
      </c>
      <c r="H22" s="36">
        <v>0</v>
      </c>
      <c r="I22" s="36">
        <v>3</v>
      </c>
      <c r="J22" s="36">
        <v>3</v>
      </c>
      <c r="K22" s="37" t="str">
        <f t="shared" si="2"/>
        <v>1</v>
      </c>
      <c r="L22" s="4"/>
    </row>
    <row r="23" spans="1:12" ht="15.75" customHeight="1">
      <c r="A23" s="28">
        <v>1</v>
      </c>
      <c r="B23" s="25"/>
      <c r="C23" s="32">
        <f t="shared" si="1"/>
        <v>1</v>
      </c>
      <c r="D23" s="36" t="s">
        <v>158</v>
      </c>
      <c r="E23" s="36">
        <v>790</v>
      </c>
      <c r="F23" s="36">
        <v>0</v>
      </c>
      <c r="G23" s="36">
        <v>0</v>
      </c>
      <c r="H23" s="36">
        <v>1</v>
      </c>
      <c r="I23" s="36">
        <v>0</v>
      </c>
      <c r="J23" s="36">
        <v>0</v>
      </c>
      <c r="K23" s="37" t="str">
        <f t="shared" si="2"/>
        <v>0</v>
      </c>
      <c r="L23" s="4"/>
    </row>
    <row r="24" spans="1:12" ht="15.75" customHeight="1">
      <c r="A24" s="28">
        <v>1</v>
      </c>
      <c r="B24" s="25"/>
      <c r="C24" s="32">
        <f t="shared" si="1"/>
        <v>1</v>
      </c>
      <c r="D24" s="33" t="s">
        <v>159</v>
      </c>
      <c r="E24" s="36">
        <v>4808</v>
      </c>
      <c r="F24" s="36">
        <v>3</v>
      </c>
      <c r="G24" s="36">
        <v>0</v>
      </c>
      <c r="H24" s="36">
        <v>0</v>
      </c>
      <c r="I24" s="36">
        <v>0</v>
      </c>
      <c r="J24" s="36">
        <v>0</v>
      </c>
      <c r="K24" s="37" t="str">
        <f t="shared" si="2"/>
        <v>0</v>
      </c>
      <c r="L24" s="4"/>
    </row>
    <row r="25" spans="1:12" ht="15.75" customHeight="1">
      <c r="A25" s="28">
        <v>1</v>
      </c>
      <c r="B25" s="25"/>
      <c r="C25" s="32">
        <f t="shared" si="1"/>
        <v>1</v>
      </c>
      <c r="D25" s="33" t="s">
        <v>160</v>
      </c>
      <c r="E25" s="34">
        <v>3200</v>
      </c>
      <c r="F25" s="35">
        <v>1</v>
      </c>
      <c r="G25" s="36">
        <v>0</v>
      </c>
      <c r="H25" s="36">
        <v>0</v>
      </c>
      <c r="I25" s="36">
        <v>0</v>
      </c>
      <c r="J25" s="36">
        <v>0</v>
      </c>
      <c r="K25" s="37" t="str">
        <f t="shared" si="2"/>
        <v>0</v>
      </c>
      <c r="L25" s="4"/>
    </row>
    <row r="26" spans="1:12" ht="15.75" customHeight="1">
      <c r="A26" s="28">
        <v>1</v>
      </c>
      <c r="B26" s="25"/>
      <c r="C26" s="32">
        <f t="shared" si="1"/>
        <v>1</v>
      </c>
      <c r="D26" s="33" t="s">
        <v>161</v>
      </c>
      <c r="E26" s="36">
        <v>2484</v>
      </c>
      <c r="F26" s="36">
        <v>0</v>
      </c>
      <c r="G26" s="36">
        <v>1</v>
      </c>
      <c r="H26" s="36">
        <v>0</v>
      </c>
      <c r="I26" s="36">
        <v>0</v>
      </c>
      <c r="J26" s="36">
        <v>0</v>
      </c>
      <c r="K26" s="37" t="str">
        <f t="shared" si="2"/>
        <v>0</v>
      </c>
      <c r="L26" s="4"/>
    </row>
    <row r="27" spans="1:12" ht="15.75" customHeight="1">
      <c r="A27" s="28">
        <v>1</v>
      </c>
      <c r="B27" s="25"/>
      <c r="C27" s="32">
        <f t="shared" si="1"/>
        <v>1</v>
      </c>
      <c r="D27" s="33" t="s">
        <v>162</v>
      </c>
      <c r="E27" s="34">
        <v>5200</v>
      </c>
      <c r="F27" s="35">
        <v>3</v>
      </c>
      <c r="G27" s="35">
        <v>1</v>
      </c>
      <c r="H27" s="36">
        <v>0</v>
      </c>
      <c r="I27" s="36">
        <v>0</v>
      </c>
      <c r="J27" s="36">
        <v>0</v>
      </c>
      <c r="K27" s="37" t="str">
        <f t="shared" si="2"/>
        <v>0</v>
      </c>
      <c r="L27" s="4"/>
    </row>
    <row r="28" spans="1:12" ht="15.75" customHeight="1">
      <c r="A28" s="28">
        <v>1</v>
      </c>
      <c r="B28" s="25"/>
      <c r="C28" s="32">
        <f t="shared" si="1"/>
        <v>1</v>
      </c>
      <c r="D28" s="33" t="s">
        <v>163</v>
      </c>
      <c r="E28" s="34">
        <v>1882</v>
      </c>
      <c r="F28" s="35">
        <v>0</v>
      </c>
      <c r="G28" s="36">
        <v>0</v>
      </c>
      <c r="H28" s="36">
        <v>1</v>
      </c>
      <c r="I28" s="36">
        <v>0</v>
      </c>
      <c r="J28" s="36">
        <v>0</v>
      </c>
      <c r="K28" s="37" t="str">
        <f t="shared" si="2"/>
        <v>0</v>
      </c>
      <c r="L28" s="4"/>
    </row>
    <row r="29" spans="1:12" ht="15.75" customHeight="1">
      <c r="A29" s="28">
        <v>1</v>
      </c>
      <c r="B29" s="25"/>
      <c r="C29" s="32">
        <f t="shared" si="1"/>
        <v>1</v>
      </c>
      <c r="D29" s="33" t="s">
        <v>164</v>
      </c>
      <c r="E29" s="36">
        <v>1200</v>
      </c>
      <c r="F29" s="36">
        <v>1</v>
      </c>
      <c r="G29" s="36">
        <v>0</v>
      </c>
      <c r="H29" s="36">
        <v>0</v>
      </c>
      <c r="I29" s="36">
        <v>0</v>
      </c>
      <c r="J29" s="36">
        <v>0</v>
      </c>
      <c r="K29" s="37" t="str">
        <f t="shared" si="2"/>
        <v>0</v>
      </c>
      <c r="L29" s="4"/>
    </row>
    <row r="30" spans="1:12" ht="15.75" customHeight="1">
      <c r="A30" s="28">
        <v>1</v>
      </c>
      <c r="B30" s="25"/>
      <c r="C30" s="32">
        <f t="shared" si="1"/>
        <v>1</v>
      </c>
      <c r="D30" s="33" t="s">
        <v>165</v>
      </c>
      <c r="E30" s="34">
        <v>6200</v>
      </c>
      <c r="F30" s="35">
        <v>2</v>
      </c>
      <c r="G30" s="36">
        <v>0</v>
      </c>
      <c r="H30" s="36">
        <v>0</v>
      </c>
      <c r="I30" s="36">
        <v>0</v>
      </c>
      <c r="J30" s="36">
        <v>0</v>
      </c>
      <c r="K30" s="37" t="str">
        <f t="shared" si="2"/>
        <v>0</v>
      </c>
      <c r="L30" s="4"/>
    </row>
    <row r="31" spans="1:12" ht="15.75" customHeight="1">
      <c r="A31" s="28">
        <v>1</v>
      </c>
      <c r="B31" s="25"/>
      <c r="C31" s="32">
        <f t="shared" si="1"/>
        <v>1</v>
      </c>
      <c r="D31" s="33" t="s">
        <v>166</v>
      </c>
      <c r="E31" s="36">
        <v>25759</v>
      </c>
      <c r="F31" s="36">
        <v>2</v>
      </c>
      <c r="G31" s="36">
        <v>0</v>
      </c>
      <c r="H31" s="36">
        <v>0</v>
      </c>
      <c r="I31" s="36">
        <v>0</v>
      </c>
      <c r="J31" s="36">
        <v>0</v>
      </c>
      <c r="K31" s="37" t="str">
        <f t="shared" si="2"/>
        <v>0</v>
      </c>
      <c r="L31" s="4"/>
    </row>
    <row r="32" spans="1:12" ht="15.75" customHeight="1">
      <c r="A32" s="28">
        <v>1</v>
      </c>
      <c r="B32" s="25"/>
      <c r="C32" s="32">
        <f t="shared" si="1"/>
        <v>1</v>
      </c>
      <c r="D32" s="33" t="s">
        <v>167</v>
      </c>
      <c r="E32" s="36">
        <v>22000</v>
      </c>
      <c r="F32" s="36">
        <v>9</v>
      </c>
      <c r="G32" s="36">
        <v>0</v>
      </c>
      <c r="H32" s="36">
        <v>0</v>
      </c>
      <c r="I32" s="36">
        <v>0</v>
      </c>
      <c r="J32" s="36">
        <v>0</v>
      </c>
      <c r="K32" s="37" t="str">
        <f t="shared" si="2"/>
        <v>0</v>
      </c>
      <c r="L32" s="4"/>
    </row>
    <row r="33" spans="1:12" ht="15.75" customHeight="1">
      <c r="A33" s="28">
        <v>1</v>
      </c>
      <c r="B33" s="25"/>
      <c r="C33" s="32">
        <f t="shared" si="1"/>
        <v>1</v>
      </c>
      <c r="D33" s="33" t="s">
        <v>168</v>
      </c>
      <c r="E33" s="36">
        <v>3068</v>
      </c>
      <c r="F33" s="36">
        <v>2</v>
      </c>
      <c r="G33" s="36">
        <v>0</v>
      </c>
      <c r="H33" s="36">
        <v>0</v>
      </c>
      <c r="I33" s="36">
        <v>0</v>
      </c>
      <c r="J33" s="36">
        <v>0</v>
      </c>
      <c r="K33" s="37" t="str">
        <f t="shared" si="2"/>
        <v>0</v>
      </c>
      <c r="L33" s="4"/>
    </row>
    <row r="34" spans="1:12" ht="15.75" customHeight="1">
      <c r="A34" s="28">
        <v>1</v>
      </c>
      <c r="B34" s="25"/>
      <c r="C34" s="32">
        <f t="shared" si="1"/>
        <v>1</v>
      </c>
      <c r="D34" s="33" t="s">
        <v>169</v>
      </c>
      <c r="E34" s="36">
        <v>4834</v>
      </c>
      <c r="F34" s="36">
        <v>1</v>
      </c>
      <c r="G34" s="36">
        <v>0</v>
      </c>
      <c r="H34" s="36">
        <v>0</v>
      </c>
      <c r="I34" s="36">
        <v>0</v>
      </c>
      <c r="J34" s="36">
        <v>0</v>
      </c>
      <c r="K34" s="37" t="str">
        <f t="shared" si="2"/>
        <v>0</v>
      </c>
      <c r="L34" s="4"/>
    </row>
    <row r="35" spans="1:12" ht="15.75" customHeight="1">
      <c r="A35" s="28">
        <v>1</v>
      </c>
      <c r="B35" s="25"/>
      <c r="C35" s="32">
        <f t="shared" si="1"/>
        <v>1</v>
      </c>
      <c r="D35" s="33" t="s">
        <v>170</v>
      </c>
      <c r="E35" s="36">
        <v>10190</v>
      </c>
      <c r="F35" s="36">
        <v>9</v>
      </c>
      <c r="G35" s="36">
        <v>0</v>
      </c>
      <c r="H35" s="36">
        <v>0</v>
      </c>
      <c r="I35" s="36">
        <v>0</v>
      </c>
      <c r="J35" s="36">
        <v>0</v>
      </c>
      <c r="K35" s="37" t="str">
        <f t="shared" si="2"/>
        <v>0</v>
      </c>
      <c r="L35" s="4"/>
    </row>
    <row r="36" spans="1:12" ht="15.75" customHeight="1">
      <c r="A36" s="28">
        <v>1</v>
      </c>
      <c r="B36" s="25"/>
      <c r="C36" s="32">
        <f t="shared" si="1"/>
        <v>1</v>
      </c>
      <c r="D36" s="33" t="s">
        <v>171</v>
      </c>
      <c r="E36" s="36">
        <v>1905</v>
      </c>
      <c r="F36" s="36">
        <v>1</v>
      </c>
      <c r="G36" s="36">
        <v>0</v>
      </c>
      <c r="H36" s="36">
        <v>0</v>
      </c>
      <c r="I36" s="36">
        <v>0</v>
      </c>
      <c r="J36" s="36">
        <v>0</v>
      </c>
      <c r="K36" s="37" t="str">
        <f t="shared" si="2"/>
        <v>0</v>
      </c>
      <c r="L36" s="4"/>
    </row>
    <row r="37" spans="1:12" ht="15.75" customHeight="1">
      <c r="A37" s="28">
        <v>1</v>
      </c>
      <c r="B37" s="25"/>
      <c r="C37" s="32">
        <f t="shared" si="1"/>
        <v>1</v>
      </c>
      <c r="D37" s="33" t="s">
        <v>172</v>
      </c>
      <c r="E37" s="36">
        <v>10026</v>
      </c>
      <c r="F37" s="36">
        <v>6</v>
      </c>
      <c r="G37" s="36">
        <v>2</v>
      </c>
      <c r="H37" s="36">
        <v>0</v>
      </c>
      <c r="I37" s="36">
        <v>0</v>
      </c>
      <c r="J37" s="36">
        <v>0</v>
      </c>
      <c r="K37" s="37" t="str">
        <f t="shared" si="2"/>
        <v>0</v>
      </c>
      <c r="L37" s="4"/>
    </row>
    <row r="38" spans="1:12" ht="15.75" customHeight="1">
      <c r="A38" s="28">
        <v>1</v>
      </c>
      <c r="B38" s="25"/>
      <c r="C38" s="32">
        <f t="shared" si="1"/>
        <v>1</v>
      </c>
      <c r="D38" s="33" t="s">
        <v>173</v>
      </c>
      <c r="E38" s="36">
        <v>13391</v>
      </c>
      <c r="F38" s="36">
        <v>7</v>
      </c>
      <c r="G38" s="36">
        <v>1</v>
      </c>
      <c r="H38" s="36">
        <v>0</v>
      </c>
      <c r="I38" s="36">
        <v>1</v>
      </c>
      <c r="J38" s="36">
        <v>1</v>
      </c>
      <c r="K38" s="37" t="str">
        <f t="shared" si="2"/>
        <v>1</v>
      </c>
      <c r="L38" s="4"/>
    </row>
    <row r="39" spans="1:12" ht="15.75" customHeight="1">
      <c r="A39" s="28">
        <v>1</v>
      </c>
      <c r="B39" s="25"/>
      <c r="C39" s="32">
        <f t="shared" si="1"/>
        <v>1</v>
      </c>
      <c r="D39" s="33" t="s">
        <v>174</v>
      </c>
      <c r="E39" s="36">
        <v>1291</v>
      </c>
      <c r="F39" s="36">
        <v>0</v>
      </c>
      <c r="G39" s="36">
        <v>0</v>
      </c>
      <c r="H39" s="36">
        <v>1</v>
      </c>
      <c r="I39" s="36">
        <v>0</v>
      </c>
      <c r="J39" s="36">
        <v>0</v>
      </c>
      <c r="K39" s="37" t="str">
        <f t="shared" si="2"/>
        <v>0</v>
      </c>
      <c r="L39" s="4"/>
    </row>
    <row r="40" spans="1:12" ht="15.75" customHeight="1">
      <c r="A40" s="28">
        <v>1</v>
      </c>
      <c r="B40" s="25"/>
      <c r="C40" s="32">
        <f t="shared" si="1"/>
        <v>1</v>
      </c>
      <c r="D40" s="33" t="s">
        <v>175</v>
      </c>
      <c r="E40" s="36">
        <v>6458</v>
      </c>
      <c r="F40" s="36">
        <v>4</v>
      </c>
      <c r="G40" s="36">
        <v>1</v>
      </c>
      <c r="H40" s="36">
        <v>0</v>
      </c>
      <c r="I40" s="36">
        <v>0</v>
      </c>
      <c r="J40" s="36">
        <v>0</v>
      </c>
      <c r="K40" s="37" t="str">
        <f t="shared" si="2"/>
        <v>0</v>
      </c>
      <c r="L40" s="4"/>
    </row>
    <row r="41" spans="1:12" ht="15.75" customHeight="1">
      <c r="A41" s="28">
        <v>1</v>
      </c>
      <c r="B41" s="25"/>
      <c r="C41" s="32">
        <f t="shared" si="1"/>
        <v>1</v>
      </c>
      <c r="D41" s="33" t="s">
        <v>176</v>
      </c>
      <c r="E41" s="36">
        <v>3200</v>
      </c>
      <c r="F41" s="36">
        <v>1</v>
      </c>
      <c r="G41" s="36">
        <v>0</v>
      </c>
      <c r="H41" s="36">
        <v>0</v>
      </c>
      <c r="I41" s="36">
        <v>0</v>
      </c>
      <c r="J41" s="36">
        <v>0</v>
      </c>
      <c r="K41" s="37" t="str">
        <f t="shared" si="2"/>
        <v>0</v>
      </c>
      <c r="L41" s="4"/>
    </row>
    <row r="42" spans="1:12" ht="15.75" customHeight="1">
      <c r="A42" s="28">
        <v>1</v>
      </c>
      <c r="B42" s="25"/>
      <c r="C42" s="32">
        <f t="shared" ref="C42:C73" si="3">IF(D42="",0,1)</f>
        <v>1</v>
      </c>
      <c r="D42" s="33" t="s">
        <v>177</v>
      </c>
      <c r="E42" s="36">
        <v>7404</v>
      </c>
      <c r="F42" s="36">
        <v>0</v>
      </c>
      <c r="G42" s="36">
        <v>1</v>
      </c>
      <c r="H42" s="36">
        <v>1</v>
      </c>
      <c r="I42" s="36">
        <v>0</v>
      </c>
      <c r="J42" s="36">
        <v>0</v>
      </c>
      <c r="K42" s="37" t="str">
        <f t="shared" ref="K42:K73" si="4">IF(OR(I42="",I42&lt;1),"0","1")</f>
        <v>0</v>
      </c>
      <c r="L42" s="4"/>
    </row>
    <row r="43" spans="1:12" ht="15.75" customHeight="1">
      <c r="A43" s="28">
        <v>1</v>
      </c>
      <c r="B43" s="25"/>
      <c r="C43" s="32">
        <f t="shared" si="3"/>
        <v>1</v>
      </c>
      <c r="D43" s="33" t="s">
        <v>178</v>
      </c>
      <c r="E43" s="36">
        <v>3500</v>
      </c>
      <c r="F43" s="36">
        <v>1</v>
      </c>
      <c r="G43" s="36">
        <v>0</v>
      </c>
      <c r="H43" s="36">
        <v>0</v>
      </c>
      <c r="I43" s="36">
        <v>0</v>
      </c>
      <c r="J43" s="36">
        <v>0</v>
      </c>
      <c r="K43" s="37" t="str">
        <f t="shared" si="4"/>
        <v>0</v>
      </c>
      <c r="L43" s="4"/>
    </row>
    <row r="44" spans="1:12" ht="15.75" customHeight="1">
      <c r="A44" s="28">
        <v>1</v>
      </c>
      <c r="B44" s="25"/>
      <c r="C44" s="32">
        <f t="shared" si="3"/>
        <v>1</v>
      </c>
      <c r="D44" s="33" t="s">
        <v>179</v>
      </c>
      <c r="E44" s="36">
        <v>1996</v>
      </c>
      <c r="F44" s="36">
        <v>1</v>
      </c>
      <c r="G44" s="36">
        <v>0</v>
      </c>
      <c r="H44" s="36">
        <v>0</v>
      </c>
      <c r="I44" s="36">
        <v>0</v>
      </c>
      <c r="J44" s="36">
        <v>0</v>
      </c>
      <c r="K44" s="37" t="str">
        <f t="shared" si="4"/>
        <v>0</v>
      </c>
      <c r="L44" s="4"/>
    </row>
    <row r="45" spans="1:12" ht="15.75" customHeight="1">
      <c r="A45" s="28">
        <v>1</v>
      </c>
      <c r="B45" s="25"/>
      <c r="C45" s="32">
        <f t="shared" si="3"/>
        <v>1</v>
      </c>
      <c r="D45" s="33" t="s">
        <v>180</v>
      </c>
      <c r="E45" s="36">
        <v>2700</v>
      </c>
      <c r="F45" s="36">
        <v>1</v>
      </c>
      <c r="G45" s="36">
        <v>0</v>
      </c>
      <c r="H45" s="36">
        <v>0</v>
      </c>
      <c r="I45" s="36">
        <v>0</v>
      </c>
      <c r="J45" s="36">
        <v>0</v>
      </c>
      <c r="K45" s="37" t="str">
        <f t="shared" si="4"/>
        <v>0</v>
      </c>
      <c r="L45" s="4"/>
    </row>
    <row r="46" spans="1:12" ht="15.75" customHeight="1">
      <c r="A46" s="28">
        <v>1</v>
      </c>
      <c r="B46" s="25"/>
      <c r="C46" s="32">
        <f t="shared" si="3"/>
        <v>1</v>
      </c>
      <c r="D46" s="33" t="s">
        <v>181</v>
      </c>
      <c r="E46" s="36">
        <v>8001</v>
      </c>
      <c r="F46" s="36">
        <v>2</v>
      </c>
      <c r="G46" s="36">
        <v>1</v>
      </c>
      <c r="H46" s="36">
        <v>0</v>
      </c>
      <c r="I46" s="36">
        <v>0</v>
      </c>
      <c r="J46" s="36">
        <v>0</v>
      </c>
      <c r="K46" s="37" t="str">
        <f t="shared" si="4"/>
        <v>0</v>
      </c>
      <c r="L46" s="4"/>
    </row>
    <row r="47" spans="1:12" ht="15.75" customHeight="1">
      <c r="A47" s="28">
        <v>1</v>
      </c>
      <c r="B47" s="25"/>
      <c r="C47" s="32">
        <f t="shared" si="3"/>
        <v>1</v>
      </c>
      <c r="D47" s="33" t="s">
        <v>182</v>
      </c>
      <c r="E47" s="36">
        <v>2300</v>
      </c>
      <c r="F47" s="36">
        <v>1</v>
      </c>
      <c r="G47" s="36">
        <v>0</v>
      </c>
      <c r="H47" s="36">
        <v>0</v>
      </c>
      <c r="I47" s="36">
        <v>0</v>
      </c>
      <c r="J47" s="36">
        <v>0</v>
      </c>
      <c r="K47" s="37" t="str">
        <f t="shared" si="4"/>
        <v>0</v>
      </c>
      <c r="L47" s="4"/>
    </row>
    <row r="48" spans="1:12" ht="15.75" customHeight="1">
      <c r="A48" s="28">
        <v>1</v>
      </c>
      <c r="B48" s="25"/>
      <c r="C48" s="32">
        <f t="shared" si="3"/>
        <v>1</v>
      </c>
      <c r="D48" s="33" t="s">
        <v>183</v>
      </c>
      <c r="E48" s="36">
        <v>10122</v>
      </c>
      <c r="F48" s="36">
        <v>4</v>
      </c>
      <c r="G48" s="36">
        <v>0</v>
      </c>
      <c r="H48" s="36">
        <v>0</v>
      </c>
      <c r="I48" s="36">
        <v>0</v>
      </c>
      <c r="J48" s="36">
        <v>0</v>
      </c>
      <c r="K48" s="37" t="str">
        <f t="shared" si="4"/>
        <v>0</v>
      </c>
      <c r="L48" s="4"/>
    </row>
    <row r="49" spans="1:12" ht="15.75" customHeight="1">
      <c r="A49" s="28">
        <v>1</v>
      </c>
      <c r="B49" s="25"/>
      <c r="C49" s="32">
        <f t="shared" si="3"/>
        <v>1</v>
      </c>
      <c r="D49" s="33" t="s">
        <v>184</v>
      </c>
      <c r="E49" s="36">
        <v>7000</v>
      </c>
      <c r="F49" s="36">
        <v>2</v>
      </c>
      <c r="G49" s="36">
        <v>2</v>
      </c>
      <c r="H49" s="36">
        <v>0</v>
      </c>
      <c r="I49" s="36">
        <v>0</v>
      </c>
      <c r="J49" s="36">
        <v>0</v>
      </c>
      <c r="K49" s="37" t="str">
        <f t="shared" si="4"/>
        <v>0</v>
      </c>
      <c r="L49" s="4"/>
    </row>
    <row r="50" spans="1:12" ht="15.75" customHeight="1">
      <c r="A50" s="28">
        <v>1</v>
      </c>
      <c r="B50" s="25"/>
      <c r="C50" s="32">
        <f t="shared" si="3"/>
        <v>1</v>
      </c>
      <c r="D50" s="33" t="s">
        <v>185</v>
      </c>
      <c r="E50" s="36">
        <v>3794</v>
      </c>
      <c r="F50" s="36">
        <v>1</v>
      </c>
      <c r="G50" s="36">
        <v>0</v>
      </c>
      <c r="H50" s="36">
        <v>0</v>
      </c>
      <c r="I50" s="36">
        <v>0</v>
      </c>
      <c r="J50" s="36">
        <v>0</v>
      </c>
      <c r="K50" s="37" t="str">
        <f t="shared" si="4"/>
        <v>0</v>
      </c>
      <c r="L50" s="4"/>
    </row>
    <row r="51" spans="1:12" ht="15.75" customHeight="1">
      <c r="A51" s="28">
        <v>1</v>
      </c>
      <c r="B51" s="25"/>
      <c r="C51" s="32">
        <f t="shared" si="3"/>
        <v>1</v>
      </c>
      <c r="D51" s="33" t="s">
        <v>186</v>
      </c>
      <c r="E51" s="36">
        <v>3456</v>
      </c>
      <c r="F51" s="36">
        <v>2</v>
      </c>
      <c r="G51" s="36">
        <v>0</v>
      </c>
      <c r="H51" s="36">
        <v>0</v>
      </c>
      <c r="I51" s="36">
        <v>0</v>
      </c>
      <c r="J51" s="36">
        <v>0</v>
      </c>
      <c r="K51" s="37" t="str">
        <f t="shared" si="4"/>
        <v>0</v>
      </c>
      <c r="L51" s="4"/>
    </row>
    <row r="52" spans="1:12" ht="15.75" customHeight="1">
      <c r="A52" s="28">
        <v>1</v>
      </c>
      <c r="B52" s="25"/>
      <c r="C52" s="32">
        <f t="shared" si="3"/>
        <v>1</v>
      </c>
      <c r="D52" s="33" t="s">
        <v>187</v>
      </c>
      <c r="E52" s="36">
        <v>2556</v>
      </c>
      <c r="F52" s="36">
        <v>0</v>
      </c>
      <c r="G52" s="36">
        <v>1</v>
      </c>
      <c r="H52" s="36">
        <v>0</v>
      </c>
      <c r="I52" s="36">
        <v>0</v>
      </c>
      <c r="J52" s="36">
        <v>0</v>
      </c>
      <c r="K52" s="37" t="str">
        <f t="shared" si="4"/>
        <v>0</v>
      </c>
      <c r="L52" s="4"/>
    </row>
    <row r="53" spans="1:12" ht="15.75" customHeight="1">
      <c r="A53" s="28">
        <v>1</v>
      </c>
      <c r="B53" s="25"/>
      <c r="C53" s="32">
        <f t="shared" si="3"/>
        <v>1</v>
      </c>
      <c r="D53" s="33" t="s">
        <v>188</v>
      </c>
      <c r="E53" s="36">
        <v>3324</v>
      </c>
      <c r="F53" s="36">
        <v>1</v>
      </c>
      <c r="G53" s="36">
        <v>1</v>
      </c>
      <c r="H53" s="36">
        <v>0</v>
      </c>
      <c r="I53" s="36">
        <v>0</v>
      </c>
      <c r="J53" s="36">
        <v>0</v>
      </c>
      <c r="K53" s="37" t="str">
        <f t="shared" si="4"/>
        <v>0</v>
      </c>
      <c r="L53" s="4"/>
    </row>
    <row r="54" spans="1:12" ht="15.75" customHeight="1">
      <c r="A54" s="28">
        <v>1</v>
      </c>
      <c r="B54" s="25"/>
      <c r="C54" s="32">
        <f t="shared" si="3"/>
        <v>1</v>
      </c>
      <c r="D54" s="33" t="s">
        <v>189</v>
      </c>
      <c r="E54" s="36">
        <v>2569</v>
      </c>
      <c r="F54" s="36">
        <v>1</v>
      </c>
      <c r="G54" s="36">
        <v>0</v>
      </c>
      <c r="H54" s="36">
        <v>0</v>
      </c>
      <c r="I54" s="36">
        <v>0</v>
      </c>
      <c r="J54" s="36">
        <v>0</v>
      </c>
      <c r="K54" s="37" t="str">
        <f t="shared" si="4"/>
        <v>0</v>
      </c>
      <c r="L54" s="4"/>
    </row>
    <row r="55" spans="1:12" ht="15.75" customHeight="1">
      <c r="A55" s="28">
        <v>1</v>
      </c>
      <c r="B55" s="25"/>
      <c r="C55" s="32">
        <f t="shared" si="3"/>
        <v>1</v>
      </c>
      <c r="D55" s="33" t="s">
        <v>190</v>
      </c>
      <c r="E55" s="36">
        <v>1605</v>
      </c>
      <c r="F55" s="36">
        <v>0</v>
      </c>
      <c r="G55" s="36">
        <v>1</v>
      </c>
      <c r="H55" s="36">
        <v>0</v>
      </c>
      <c r="I55" s="36">
        <v>0</v>
      </c>
      <c r="J55" s="36">
        <v>0</v>
      </c>
      <c r="K55" s="37" t="str">
        <f t="shared" si="4"/>
        <v>0</v>
      </c>
      <c r="L55" s="4"/>
    </row>
    <row r="56" spans="1:12" ht="15.75" customHeight="1">
      <c r="A56" s="28">
        <v>1</v>
      </c>
      <c r="B56" s="25"/>
      <c r="C56" s="32">
        <f t="shared" si="3"/>
        <v>1</v>
      </c>
      <c r="D56" s="33" t="s">
        <v>191</v>
      </c>
      <c r="E56" s="36">
        <v>4653</v>
      </c>
      <c r="F56" s="36">
        <v>2</v>
      </c>
      <c r="G56" s="36">
        <v>1</v>
      </c>
      <c r="H56" s="36">
        <v>0</v>
      </c>
      <c r="I56" s="36">
        <v>0</v>
      </c>
      <c r="J56" s="36">
        <v>0</v>
      </c>
      <c r="K56" s="37" t="str">
        <f t="shared" si="4"/>
        <v>0</v>
      </c>
      <c r="L56" s="4"/>
    </row>
    <row r="57" spans="1:12" ht="15.75" customHeight="1">
      <c r="A57" s="28">
        <v>1</v>
      </c>
      <c r="B57" s="25"/>
      <c r="C57" s="32">
        <f t="shared" si="3"/>
        <v>1</v>
      </c>
      <c r="D57" s="33" t="s">
        <v>192</v>
      </c>
      <c r="E57" s="34">
        <v>22392</v>
      </c>
      <c r="F57" s="35">
        <v>23</v>
      </c>
      <c r="G57" s="35">
        <v>7</v>
      </c>
      <c r="H57" s="36">
        <v>0</v>
      </c>
      <c r="I57" s="36">
        <v>4</v>
      </c>
      <c r="J57" s="36">
        <v>4</v>
      </c>
      <c r="K57" s="37" t="str">
        <f t="shared" si="4"/>
        <v>1</v>
      </c>
      <c r="L57" s="4"/>
    </row>
    <row r="58" spans="1:12" ht="15.75" customHeight="1">
      <c r="A58" s="28">
        <v>1</v>
      </c>
      <c r="B58" s="25"/>
      <c r="C58" s="32">
        <f t="shared" si="3"/>
        <v>1</v>
      </c>
      <c r="D58" s="33" t="s">
        <v>193</v>
      </c>
      <c r="E58" s="43">
        <v>6500</v>
      </c>
      <c r="F58" s="36">
        <v>2</v>
      </c>
      <c r="G58" s="36">
        <v>0</v>
      </c>
      <c r="H58" s="36">
        <v>0</v>
      </c>
      <c r="I58" s="36">
        <v>0</v>
      </c>
      <c r="J58" s="36">
        <v>0</v>
      </c>
      <c r="K58" s="37" t="str">
        <f t="shared" si="4"/>
        <v>0</v>
      </c>
      <c r="L58" s="4"/>
    </row>
    <row r="59" spans="1:12" ht="15.75" customHeight="1">
      <c r="A59" s="28">
        <v>1</v>
      </c>
      <c r="B59" s="25"/>
      <c r="C59" s="32">
        <f t="shared" si="3"/>
        <v>1</v>
      </c>
      <c r="D59" s="33" t="s">
        <v>194</v>
      </c>
      <c r="E59" s="36">
        <v>3050</v>
      </c>
      <c r="F59" s="36">
        <v>1</v>
      </c>
      <c r="G59" s="36">
        <v>0</v>
      </c>
      <c r="H59" s="36">
        <v>0</v>
      </c>
      <c r="I59" s="36">
        <v>0</v>
      </c>
      <c r="J59" s="36">
        <v>0</v>
      </c>
      <c r="K59" s="37" t="str">
        <f t="shared" si="4"/>
        <v>0</v>
      </c>
      <c r="L59" s="4"/>
    </row>
    <row r="60" spans="1:12" ht="15.75" customHeight="1">
      <c r="A60" s="28">
        <v>1</v>
      </c>
      <c r="B60" s="25"/>
      <c r="C60" s="32">
        <f t="shared" si="3"/>
        <v>1</v>
      </c>
      <c r="D60" s="33" t="s">
        <v>195</v>
      </c>
      <c r="E60" s="36">
        <v>1760</v>
      </c>
      <c r="F60" s="36">
        <v>0</v>
      </c>
      <c r="G60" s="36">
        <v>0</v>
      </c>
      <c r="H60" s="36">
        <v>1</v>
      </c>
      <c r="I60" s="36">
        <v>0</v>
      </c>
      <c r="J60" s="36">
        <v>0</v>
      </c>
      <c r="K60" s="37" t="str">
        <f t="shared" si="4"/>
        <v>0</v>
      </c>
      <c r="L60" s="4"/>
    </row>
    <row r="61" spans="1:12" ht="15.75" customHeight="1">
      <c r="A61" s="28">
        <v>1</v>
      </c>
      <c r="B61" s="25"/>
      <c r="C61" s="32">
        <f t="shared" si="3"/>
        <v>1</v>
      </c>
      <c r="D61" s="33" t="s">
        <v>196</v>
      </c>
      <c r="E61" s="36">
        <v>2977</v>
      </c>
      <c r="F61" s="36">
        <v>1</v>
      </c>
      <c r="G61" s="36">
        <v>0</v>
      </c>
      <c r="H61" s="36">
        <v>0</v>
      </c>
      <c r="I61" s="36">
        <v>0</v>
      </c>
      <c r="J61" s="36">
        <v>0</v>
      </c>
      <c r="K61" s="37" t="str">
        <f t="shared" si="4"/>
        <v>0</v>
      </c>
      <c r="L61" s="4"/>
    </row>
    <row r="62" spans="1:12" ht="15.75" customHeight="1">
      <c r="A62" s="28">
        <v>1</v>
      </c>
      <c r="B62" s="25"/>
      <c r="C62" s="32">
        <f t="shared" si="3"/>
        <v>1</v>
      </c>
      <c r="D62" s="33" t="s">
        <v>197</v>
      </c>
      <c r="E62" s="36">
        <v>2200</v>
      </c>
      <c r="F62" s="36">
        <v>1</v>
      </c>
      <c r="G62" s="36">
        <v>1</v>
      </c>
      <c r="H62" s="36">
        <v>0</v>
      </c>
      <c r="I62" s="36">
        <v>0</v>
      </c>
      <c r="J62" s="36">
        <v>0</v>
      </c>
      <c r="K62" s="37" t="str">
        <f t="shared" si="4"/>
        <v>0</v>
      </c>
      <c r="L62" s="4"/>
    </row>
    <row r="63" spans="1:12" ht="15.75" customHeight="1">
      <c r="A63" s="28">
        <v>1</v>
      </c>
      <c r="B63" s="25"/>
      <c r="C63" s="32">
        <f t="shared" si="3"/>
        <v>1</v>
      </c>
      <c r="D63" s="33" t="s">
        <v>198</v>
      </c>
      <c r="E63" s="36">
        <v>8711</v>
      </c>
      <c r="F63" s="36">
        <v>4</v>
      </c>
      <c r="G63" s="36">
        <v>0</v>
      </c>
      <c r="H63" s="36">
        <v>0</v>
      </c>
      <c r="I63" s="36">
        <v>0</v>
      </c>
      <c r="J63" s="36">
        <v>0</v>
      </c>
      <c r="K63" s="37" t="str">
        <f t="shared" si="4"/>
        <v>0</v>
      </c>
      <c r="L63" s="4"/>
    </row>
    <row r="64" spans="1:12" ht="15.75" customHeight="1">
      <c r="A64" s="28">
        <v>1</v>
      </c>
      <c r="B64" s="25"/>
      <c r="C64" s="32">
        <f t="shared" si="3"/>
        <v>1</v>
      </c>
      <c r="D64" s="33" t="s">
        <v>199</v>
      </c>
      <c r="E64" s="36">
        <v>5160</v>
      </c>
      <c r="F64" s="36">
        <v>2</v>
      </c>
      <c r="G64" s="36">
        <v>0</v>
      </c>
      <c r="H64" s="36">
        <v>0</v>
      </c>
      <c r="I64" s="36">
        <v>0</v>
      </c>
      <c r="J64" s="36">
        <v>0</v>
      </c>
      <c r="K64" s="37" t="str">
        <f t="shared" si="4"/>
        <v>0</v>
      </c>
      <c r="L64" s="4"/>
    </row>
    <row r="65" spans="1:12" ht="15.75" customHeight="1">
      <c r="A65" s="28">
        <v>1</v>
      </c>
      <c r="B65" s="25"/>
      <c r="C65" s="32">
        <f t="shared" si="3"/>
        <v>1</v>
      </c>
      <c r="D65" s="33" t="s">
        <v>200</v>
      </c>
      <c r="E65" s="36">
        <v>3386</v>
      </c>
      <c r="F65" s="36">
        <v>1</v>
      </c>
      <c r="G65" s="36">
        <v>0</v>
      </c>
      <c r="H65" s="36">
        <v>0</v>
      </c>
      <c r="I65" s="36">
        <v>0</v>
      </c>
      <c r="J65" s="36">
        <v>0</v>
      </c>
      <c r="K65" s="37" t="str">
        <f t="shared" si="4"/>
        <v>0</v>
      </c>
      <c r="L65" s="4"/>
    </row>
    <row r="66" spans="1:12" ht="15.75" customHeight="1">
      <c r="A66" s="28">
        <v>1</v>
      </c>
      <c r="B66" s="25"/>
      <c r="C66" s="32">
        <f t="shared" si="3"/>
        <v>1</v>
      </c>
      <c r="D66" s="33" t="s">
        <v>201</v>
      </c>
      <c r="E66" s="36">
        <v>1506</v>
      </c>
      <c r="F66" s="36">
        <v>0</v>
      </c>
      <c r="G66" s="36">
        <v>0</v>
      </c>
      <c r="H66" s="36">
        <v>2</v>
      </c>
      <c r="I66" s="36">
        <v>0</v>
      </c>
      <c r="J66" s="36">
        <v>0</v>
      </c>
      <c r="K66" s="37" t="str">
        <f t="shared" si="4"/>
        <v>0</v>
      </c>
      <c r="L66" s="4"/>
    </row>
    <row r="67" spans="1:12" ht="15.75" customHeight="1">
      <c r="A67" s="28">
        <v>1</v>
      </c>
      <c r="B67" s="25"/>
      <c r="C67" s="32">
        <f t="shared" si="3"/>
        <v>1</v>
      </c>
      <c r="D67" s="33" t="s">
        <v>202</v>
      </c>
      <c r="E67" s="36">
        <v>2288</v>
      </c>
      <c r="F67" s="36">
        <v>1</v>
      </c>
      <c r="G67" s="36">
        <v>0</v>
      </c>
      <c r="H67" s="36">
        <v>0</v>
      </c>
      <c r="I67" s="36">
        <v>0</v>
      </c>
      <c r="J67" s="36">
        <v>0</v>
      </c>
      <c r="K67" s="37" t="str">
        <f t="shared" si="4"/>
        <v>0</v>
      </c>
      <c r="L67" s="4"/>
    </row>
    <row r="68" spans="1:12" ht="15.75" customHeight="1">
      <c r="A68" s="28">
        <v>1</v>
      </c>
      <c r="B68" s="25"/>
      <c r="C68" s="32">
        <f t="shared" si="3"/>
        <v>1</v>
      </c>
      <c r="D68" s="33" t="s">
        <v>203</v>
      </c>
      <c r="E68" s="36">
        <v>5870</v>
      </c>
      <c r="F68" s="36">
        <v>1</v>
      </c>
      <c r="G68" s="36">
        <v>0</v>
      </c>
      <c r="H68" s="36">
        <v>0</v>
      </c>
      <c r="I68" s="36">
        <v>0</v>
      </c>
      <c r="J68" s="36">
        <v>0</v>
      </c>
      <c r="K68" s="37" t="str">
        <f t="shared" si="4"/>
        <v>0</v>
      </c>
      <c r="L68" s="4"/>
    </row>
    <row r="69" spans="1:12" ht="15.75" customHeight="1">
      <c r="A69" s="28">
        <v>1</v>
      </c>
      <c r="B69" s="25"/>
      <c r="C69" s="32">
        <f t="shared" si="3"/>
        <v>1</v>
      </c>
      <c r="D69" s="33" t="s">
        <v>204</v>
      </c>
      <c r="E69" s="36">
        <v>2960</v>
      </c>
      <c r="F69" s="36">
        <v>1</v>
      </c>
      <c r="G69" s="36">
        <v>0</v>
      </c>
      <c r="H69" s="36">
        <v>0</v>
      </c>
      <c r="I69" s="36">
        <v>0</v>
      </c>
      <c r="J69" s="36">
        <v>0</v>
      </c>
      <c r="K69" s="37" t="str">
        <f t="shared" si="4"/>
        <v>0</v>
      </c>
      <c r="L69" s="4"/>
    </row>
    <row r="70" spans="1:12" ht="15.75" customHeight="1">
      <c r="A70" s="28">
        <v>1</v>
      </c>
      <c r="B70" s="25"/>
      <c r="C70" s="32">
        <f t="shared" si="3"/>
        <v>1</v>
      </c>
      <c r="D70" s="33" t="s">
        <v>205</v>
      </c>
      <c r="E70" s="36">
        <v>12725</v>
      </c>
      <c r="F70" s="36">
        <v>4</v>
      </c>
      <c r="G70" s="36">
        <v>2</v>
      </c>
      <c r="H70" s="36">
        <v>0</v>
      </c>
      <c r="I70" s="36">
        <v>0</v>
      </c>
      <c r="J70" s="36">
        <v>0</v>
      </c>
      <c r="K70" s="37" t="str">
        <f t="shared" si="4"/>
        <v>0</v>
      </c>
      <c r="L70" s="4"/>
    </row>
    <row r="71" spans="1:12" ht="15.75" customHeight="1">
      <c r="A71" s="28">
        <v>1</v>
      </c>
      <c r="B71" s="25"/>
      <c r="C71" s="32">
        <f t="shared" si="3"/>
        <v>1</v>
      </c>
      <c r="D71" s="33" t="s">
        <v>206</v>
      </c>
      <c r="E71" s="36">
        <v>2000</v>
      </c>
      <c r="F71" s="36">
        <v>1</v>
      </c>
      <c r="G71" s="36">
        <v>0</v>
      </c>
      <c r="H71" s="36">
        <v>0</v>
      </c>
      <c r="I71" s="36">
        <v>0</v>
      </c>
      <c r="J71" s="36">
        <v>0</v>
      </c>
      <c r="K71" s="37" t="str">
        <f t="shared" si="4"/>
        <v>0</v>
      </c>
      <c r="L71" s="4"/>
    </row>
    <row r="72" spans="1:12" ht="15.75" customHeight="1">
      <c r="A72" s="28">
        <v>1</v>
      </c>
      <c r="B72" s="25"/>
      <c r="C72" s="32">
        <f t="shared" si="3"/>
        <v>1</v>
      </c>
      <c r="D72" s="33" t="s">
        <v>207</v>
      </c>
      <c r="E72" s="36">
        <v>1717</v>
      </c>
      <c r="F72" s="36">
        <v>1</v>
      </c>
      <c r="G72" s="36">
        <v>0</v>
      </c>
      <c r="H72" s="36">
        <v>0</v>
      </c>
      <c r="I72" s="36">
        <v>0</v>
      </c>
      <c r="J72" s="36">
        <v>0</v>
      </c>
      <c r="K72" s="37" t="str">
        <f t="shared" si="4"/>
        <v>0</v>
      </c>
      <c r="L72" s="4"/>
    </row>
    <row r="73" spans="1:12" ht="15.75" customHeight="1">
      <c r="A73" s="28">
        <v>1</v>
      </c>
      <c r="B73" s="25"/>
      <c r="C73" s="32">
        <f t="shared" si="3"/>
        <v>1</v>
      </c>
      <c r="D73" s="33" t="s">
        <v>208</v>
      </c>
      <c r="E73" s="36">
        <v>4001</v>
      </c>
      <c r="F73" s="36">
        <v>4</v>
      </c>
      <c r="G73" s="36">
        <v>0</v>
      </c>
      <c r="H73" s="36">
        <v>0</v>
      </c>
      <c r="I73" s="36">
        <v>0</v>
      </c>
      <c r="J73" s="36">
        <v>0</v>
      </c>
      <c r="K73" s="37" t="str">
        <f t="shared" si="4"/>
        <v>0</v>
      </c>
      <c r="L73" s="4"/>
    </row>
    <row r="74" spans="1:12" ht="15.75" customHeight="1">
      <c r="A74" s="28">
        <v>1</v>
      </c>
      <c r="B74" s="25"/>
      <c r="C74" s="32">
        <f t="shared" ref="C74:C86" si="5">IF(D74="",0,1)</f>
        <v>1</v>
      </c>
      <c r="D74" s="33" t="s">
        <v>209</v>
      </c>
      <c r="E74" s="36">
        <v>2221</v>
      </c>
      <c r="F74" s="36">
        <v>0</v>
      </c>
      <c r="G74" s="36">
        <v>1</v>
      </c>
      <c r="H74" s="36">
        <v>0</v>
      </c>
      <c r="I74" s="36">
        <v>0</v>
      </c>
      <c r="J74" s="36">
        <v>0</v>
      </c>
      <c r="K74" s="37" t="str">
        <f t="shared" ref="K74:K86" si="6">IF(OR(I74="",I74&lt;1),"0","1")</f>
        <v>0</v>
      </c>
      <c r="L74" s="4"/>
    </row>
    <row r="75" spans="1:12" ht="15.75" customHeight="1">
      <c r="A75" s="28">
        <v>1</v>
      </c>
      <c r="B75" s="25"/>
      <c r="C75" s="32">
        <f t="shared" si="5"/>
        <v>1</v>
      </c>
      <c r="D75" s="33" t="s">
        <v>210</v>
      </c>
      <c r="E75" s="36">
        <v>1112</v>
      </c>
      <c r="F75" s="36">
        <v>0</v>
      </c>
      <c r="G75" s="36">
        <v>1</v>
      </c>
      <c r="H75" s="36">
        <v>0</v>
      </c>
      <c r="I75" s="36">
        <v>0</v>
      </c>
      <c r="J75" s="36">
        <v>0</v>
      </c>
      <c r="K75" s="37" t="str">
        <f t="shared" si="6"/>
        <v>0</v>
      </c>
      <c r="L75" s="4"/>
    </row>
    <row r="76" spans="1:12" ht="15.75" customHeight="1">
      <c r="A76" s="28">
        <v>1</v>
      </c>
      <c r="B76" s="25"/>
      <c r="C76" s="32">
        <f t="shared" si="5"/>
        <v>1</v>
      </c>
      <c r="D76" s="33" t="s">
        <v>211</v>
      </c>
      <c r="E76" s="36">
        <v>980</v>
      </c>
      <c r="F76" s="36">
        <v>0</v>
      </c>
      <c r="G76" s="36">
        <v>0</v>
      </c>
      <c r="H76" s="36">
        <v>1</v>
      </c>
      <c r="I76" s="36">
        <v>0</v>
      </c>
      <c r="J76" s="36">
        <v>0</v>
      </c>
      <c r="K76" s="37" t="str">
        <f t="shared" si="6"/>
        <v>0</v>
      </c>
      <c r="L76" s="4"/>
    </row>
    <row r="77" spans="1:12" ht="15.75" customHeight="1">
      <c r="A77" s="28">
        <v>1</v>
      </c>
      <c r="B77" s="25"/>
      <c r="C77" s="32">
        <f t="shared" si="5"/>
        <v>1</v>
      </c>
      <c r="D77" s="33" t="s">
        <v>212</v>
      </c>
      <c r="E77" s="36">
        <v>1012</v>
      </c>
      <c r="F77" s="36">
        <v>0</v>
      </c>
      <c r="G77" s="36">
        <v>2</v>
      </c>
      <c r="H77" s="36">
        <v>0</v>
      </c>
      <c r="I77" s="36">
        <v>0</v>
      </c>
      <c r="J77" s="36">
        <v>0</v>
      </c>
      <c r="K77" s="37" t="str">
        <f t="shared" si="6"/>
        <v>0</v>
      </c>
      <c r="L77" s="4"/>
    </row>
    <row r="78" spans="1:12" ht="15.75" customHeight="1">
      <c r="A78" s="28">
        <v>1</v>
      </c>
      <c r="B78" s="25"/>
      <c r="C78" s="32">
        <f t="shared" si="5"/>
        <v>1</v>
      </c>
      <c r="D78" s="33" t="s">
        <v>213</v>
      </c>
      <c r="E78" s="36">
        <v>6900</v>
      </c>
      <c r="F78" s="36">
        <v>4</v>
      </c>
      <c r="G78" s="36">
        <v>1</v>
      </c>
      <c r="H78" s="36">
        <v>0</v>
      </c>
      <c r="I78" s="36">
        <v>0</v>
      </c>
      <c r="J78" s="36">
        <v>0</v>
      </c>
      <c r="K78" s="37" t="str">
        <f t="shared" si="6"/>
        <v>0</v>
      </c>
      <c r="L78" s="4"/>
    </row>
    <row r="79" spans="1:12" ht="15.75" customHeight="1">
      <c r="A79" s="28">
        <v>1</v>
      </c>
      <c r="B79" s="25"/>
      <c r="C79" s="32">
        <f t="shared" si="5"/>
        <v>1</v>
      </c>
      <c r="D79" s="33" t="s">
        <v>214</v>
      </c>
      <c r="E79" s="36">
        <v>1698</v>
      </c>
      <c r="F79" s="36">
        <v>0</v>
      </c>
      <c r="G79" s="36">
        <v>1</v>
      </c>
      <c r="H79" s="36">
        <v>0</v>
      </c>
      <c r="I79" s="36">
        <v>0</v>
      </c>
      <c r="J79" s="36">
        <v>0</v>
      </c>
      <c r="K79" s="37" t="str">
        <f t="shared" si="6"/>
        <v>0</v>
      </c>
      <c r="L79" s="4"/>
    </row>
    <row r="80" spans="1:12" ht="15.75" customHeight="1">
      <c r="A80" s="28">
        <v>1</v>
      </c>
      <c r="B80" s="25"/>
      <c r="C80" s="32">
        <f t="shared" si="5"/>
        <v>1</v>
      </c>
      <c r="D80" s="33" t="s">
        <v>215</v>
      </c>
      <c r="E80" s="36">
        <v>7055</v>
      </c>
      <c r="F80" s="36">
        <v>3</v>
      </c>
      <c r="G80" s="36">
        <v>0</v>
      </c>
      <c r="H80" s="36">
        <v>0</v>
      </c>
      <c r="I80" s="36">
        <v>0</v>
      </c>
      <c r="J80" s="36">
        <v>0</v>
      </c>
      <c r="K80" s="37" t="str">
        <f t="shared" si="6"/>
        <v>0</v>
      </c>
      <c r="L80" s="4"/>
    </row>
    <row r="81" spans="1:57" ht="15.75" customHeight="1">
      <c r="A81" s="28">
        <v>1</v>
      </c>
      <c r="B81" s="25"/>
      <c r="C81" s="32">
        <f t="shared" si="5"/>
        <v>1</v>
      </c>
      <c r="D81" s="33" t="s">
        <v>216</v>
      </c>
      <c r="E81" s="36">
        <v>16300</v>
      </c>
      <c r="F81" s="36">
        <v>0</v>
      </c>
      <c r="G81" s="36">
        <v>3</v>
      </c>
      <c r="H81" s="36">
        <v>0</v>
      </c>
      <c r="I81" s="36">
        <v>0</v>
      </c>
      <c r="J81" s="36">
        <v>0</v>
      </c>
      <c r="K81" s="37" t="str">
        <f t="shared" si="6"/>
        <v>0</v>
      </c>
      <c r="L81" s="4"/>
    </row>
    <row r="82" spans="1:57" ht="15.75" customHeight="1">
      <c r="A82" s="28">
        <v>1</v>
      </c>
      <c r="B82" s="25"/>
      <c r="C82" s="32">
        <f t="shared" si="5"/>
        <v>1</v>
      </c>
      <c r="D82" s="33" t="s">
        <v>217</v>
      </c>
      <c r="E82" s="36">
        <v>2213</v>
      </c>
      <c r="F82" s="36">
        <v>0</v>
      </c>
      <c r="G82" s="36">
        <v>0</v>
      </c>
      <c r="H82" s="36">
        <v>1</v>
      </c>
      <c r="I82" s="36">
        <v>0</v>
      </c>
      <c r="J82" s="36">
        <v>0</v>
      </c>
      <c r="K82" s="37" t="str">
        <f t="shared" si="6"/>
        <v>0</v>
      </c>
      <c r="L82" s="4"/>
    </row>
    <row r="83" spans="1:57" ht="15.75" customHeight="1">
      <c r="A83" s="28">
        <v>1</v>
      </c>
      <c r="B83" s="25"/>
      <c r="C83" s="32">
        <f t="shared" si="5"/>
        <v>1</v>
      </c>
      <c r="D83" s="33" t="s">
        <v>218</v>
      </c>
      <c r="E83" s="36">
        <v>5073</v>
      </c>
      <c r="F83" s="36">
        <v>2</v>
      </c>
      <c r="G83" s="36">
        <v>0</v>
      </c>
      <c r="H83" s="36">
        <v>0</v>
      </c>
      <c r="I83" s="36">
        <v>0</v>
      </c>
      <c r="J83" s="36">
        <v>0</v>
      </c>
      <c r="K83" s="37" t="str">
        <f t="shared" si="6"/>
        <v>0</v>
      </c>
      <c r="L83" s="4"/>
    </row>
    <row r="84" spans="1:57" ht="15.75" customHeight="1">
      <c r="A84" s="28">
        <v>1</v>
      </c>
      <c r="B84" s="25"/>
      <c r="C84" s="32">
        <f t="shared" si="5"/>
        <v>1</v>
      </c>
      <c r="D84" s="33" t="s">
        <v>219</v>
      </c>
      <c r="E84" s="36">
        <v>3751</v>
      </c>
      <c r="F84" s="36">
        <v>1</v>
      </c>
      <c r="G84" s="36">
        <v>0</v>
      </c>
      <c r="H84" s="36">
        <v>0</v>
      </c>
      <c r="I84" s="36">
        <v>0</v>
      </c>
      <c r="J84" s="36">
        <v>0</v>
      </c>
      <c r="K84" s="37" t="str">
        <f t="shared" si="6"/>
        <v>0</v>
      </c>
      <c r="L84" s="4"/>
    </row>
    <row r="85" spans="1:57" ht="15.75" customHeight="1">
      <c r="A85" s="28">
        <v>1</v>
      </c>
      <c r="B85" s="25"/>
      <c r="C85" s="32">
        <f t="shared" si="5"/>
        <v>1</v>
      </c>
      <c r="D85" s="33" t="s">
        <v>220</v>
      </c>
      <c r="E85" s="34">
        <v>6745</v>
      </c>
      <c r="F85" s="35">
        <v>1</v>
      </c>
      <c r="G85" s="35">
        <v>0</v>
      </c>
      <c r="H85" s="35">
        <v>0</v>
      </c>
      <c r="I85" s="36">
        <v>0</v>
      </c>
      <c r="J85" s="36">
        <v>0</v>
      </c>
      <c r="K85" s="37" t="str">
        <f t="shared" si="6"/>
        <v>0</v>
      </c>
      <c r="L85" s="4"/>
    </row>
    <row r="86" spans="1:57" ht="15.75" customHeight="1">
      <c r="A86" s="28">
        <v>1</v>
      </c>
      <c r="B86" s="25"/>
      <c r="C86" s="32">
        <f t="shared" si="5"/>
        <v>1</v>
      </c>
      <c r="D86" s="33" t="s">
        <v>221</v>
      </c>
      <c r="E86" s="36">
        <v>3240</v>
      </c>
      <c r="F86" s="36">
        <v>0</v>
      </c>
      <c r="G86" s="36">
        <v>1</v>
      </c>
      <c r="H86" s="36">
        <v>1</v>
      </c>
      <c r="I86" s="36">
        <v>0</v>
      </c>
      <c r="J86" s="36">
        <v>0</v>
      </c>
      <c r="K86" s="37" t="str">
        <f t="shared" si="6"/>
        <v>0</v>
      </c>
      <c r="L86" s="4"/>
    </row>
    <row r="87" spans="1:57" ht="15">
      <c r="A87" s="226" t="s">
        <v>222</v>
      </c>
      <c r="B87" s="226"/>
      <c r="C87" s="226"/>
      <c r="D87" s="44">
        <f>SUM(C10:C86)</f>
        <v>77</v>
      </c>
      <c r="E87" s="45">
        <f t="shared" ref="E87:J87" si="7">SUM(E10:E86)</f>
        <v>434795</v>
      </c>
      <c r="F87" s="45">
        <f t="shared" si="7"/>
        <v>182</v>
      </c>
      <c r="G87" s="45">
        <f t="shared" si="7"/>
        <v>48</v>
      </c>
      <c r="H87" s="45">
        <f t="shared" si="7"/>
        <v>12</v>
      </c>
      <c r="I87" s="45">
        <f t="shared" si="7"/>
        <v>8</v>
      </c>
      <c r="J87" s="45">
        <f t="shared" si="7"/>
        <v>8</v>
      </c>
      <c r="K87" s="45">
        <f>K10+K11+K12+K13+K14+K15+K16+K17+K18+K19+K20+K21+K22+K23+K24+K25+K26+K27+K28+K29+K30+K31+K32+K33+K34+K35+K36+K37+K38+K39+K40+K41+K42+K43+K44+K45+K46+K47+K48+K49+K50+K51+K52+K53+K54+K55+K56+K57+K58+K59+K60+K61+K62++K63+K64+K65+K66+K67+K68+K69+K70+K71+K72+K73+K74+K75+K76+K77+K78+K79+K80+K81+K82+K83+K84+K85+K86</f>
        <v>3</v>
      </c>
      <c r="L87" s="4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</row>
    <row r="88" spans="1:57" ht="15.75">
      <c r="A88" s="28"/>
      <c r="B88" s="225" t="s">
        <v>45</v>
      </c>
      <c r="C88" s="225"/>
      <c r="D88" s="47"/>
      <c r="E88" s="48"/>
      <c r="F88" s="47"/>
      <c r="G88" s="48"/>
      <c r="H88" s="48"/>
      <c r="I88" s="48"/>
      <c r="J88" s="31"/>
      <c r="K88" s="31"/>
      <c r="L88" s="4"/>
    </row>
    <row r="89" spans="1:57" ht="15.75">
      <c r="A89" s="28">
        <v>2</v>
      </c>
      <c r="B89" s="25"/>
      <c r="C89" s="32">
        <f t="shared" ref="C89:C121" si="8">IF(D89="",0,1)</f>
        <v>1</v>
      </c>
      <c r="D89" s="49" t="s">
        <v>223</v>
      </c>
      <c r="E89" s="49">
        <v>2666</v>
      </c>
      <c r="F89" s="38">
        <v>0</v>
      </c>
      <c r="G89" s="38">
        <v>1</v>
      </c>
      <c r="H89" s="38">
        <v>0</v>
      </c>
      <c r="I89" s="38">
        <v>0</v>
      </c>
      <c r="J89" s="39">
        <v>0</v>
      </c>
      <c r="K89" s="37" t="str">
        <f t="shared" ref="K89:K121" si="9">IF(OR(I89="",I89&lt;1),"0","1")</f>
        <v>0</v>
      </c>
      <c r="L89" s="4"/>
    </row>
    <row r="90" spans="1:57" ht="15.75">
      <c r="A90" s="28">
        <v>2</v>
      </c>
      <c r="B90" s="25"/>
      <c r="C90" s="32">
        <f t="shared" si="8"/>
        <v>1</v>
      </c>
      <c r="D90" s="49" t="s">
        <v>224</v>
      </c>
      <c r="E90" s="49">
        <v>2749</v>
      </c>
      <c r="F90" s="38">
        <v>0</v>
      </c>
      <c r="G90" s="38">
        <v>0</v>
      </c>
      <c r="H90" s="38">
        <v>1</v>
      </c>
      <c r="I90" s="38">
        <v>0</v>
      </c>
      <c r="J90" s="39">
        <v>0</v>
      </c>
      <c r="K90" s="37" t="str">
        <f t="shared" si="9"/>
        <v>0</v>
      </c>
      <c r="L90" s="4"/>
    </row>
    <row r="91" spans="1:57" ht="15.75">
      <c r="A91" s="28">
        <v>2</v>
      </c>
      <c r="B91" s="25"/>
      <c r="C91" s="32">
        <f t="shared" si="8"/>
        <v>1</v>
      </c>
      <c r="D91" s="49" t="s">
        <v>225</v>
      </c>
      <c r="E91" s="49">
        <v>3820</v>
      </c>
      <c r="F91" s="38">
        <v>1</v>
      </c>
      <c r="G91" s="38">
        <v>0</v>
      </c>
      <c r="H91" s="38">
        <v>0</v>
      </c>
      <c r="I91" s="38">
        <v>0</v>
      </c>
      <c r="J91" s="39">
        <v>0</v>
      </c>
      <c r="K91" s="37" t="str">
        <f t="shared" si="9"/>
        <v>0</v>
      </c>
      <c r="L91" s="4"/>
    </row>
    <row r="92" spans="1:57" ht="15.75">
      <c r="A92" s="28">
        <v>2</v>
      </c>
      <c r="B92" s="25"/>
      <c r="C92" s="32">
        <f t="shared" si="8"/>
        <v>1</v>
      </c>
      <c r="D92" s="49" t="s">
        <v>226</v>
      </c>
      <c r="E92" s="49">
        <v>5700</v>
      </c>
      <c r="F92" s="38">
        <v>1</v>
      </c>
      <c r="G92" s="38">
        <v>0</v>
      </c>
      <c r="H92" s="38">
        <v>0</v>
      </c>
      <c r="I92" s="38">
        <v>0</v>
      </c>
      <c r="J92" s="39">
        <v>0</v>
      </c>
      <c r="K92" s="37" t="str">
        <f t="shared" si="9"/>
        <v>0</v>
      </c>
      <c r="L92" s="4"/>
    </row>
    <row r="93" spans="1:57" ht="15.75">
      <c r="A93" s="28">
        <v>2</v>
      </c>
      <c r="B93" s="25"/>
      <c r="C93" s="32">
        <f t="shared" si="8"/>
        <v>1</v>
      </c>
      <c r="D93" s="49" t="s">
        <v>227</v>
      </c>
      <c r="E93" s="49">
        <v>2260</v>
      </c>
      <c r="F93" s="38">
        <v>0</v>
      </c>
      <c r="G93" s="38">
        <v>1</v>
      </c>
      <c r="H93" s="38">
        <v>0</v>
      </c>
      <c r="I93" s="38">
        <v>0</v>
      </c>
      <c r="J93" s="39">
        <v>0</v>
      </c>
      <c r="K93" s="37" t="str">
        <f t="shared" si="9"/>
        <v>0</v>
      </c>
      <c r="L93" s="4"/>
    </row>
    <row r="94" spans="1:57" ht="15.75">
      <c r="A94" s="28">
        <v>2</v>
      </c>
      <c r="B94" s="25"/>
      <c r="C94" s="32">
        <f t="shared" si="8"/>
        <v>1</v>
      </c>
      <c r="D94" s="49" t="s">
        <v>228</v>
      </c>
      <c r="E94" s="49">
        <v>2690</v>
      </c>
      <c r="F94" s="38">
        <v>0</v>
      </c>
      <c r="G94" s="38">
        <v>2</v>
      </c>
      <c r="H94" s="38">
        <v>0</v>
      </c>
      <c r="I94" s="38">
        <v>0</v>
      </c>
      <c r="J94" s="39">
        <v>0</v>
      </c>
      <c r="K94" s="37" t="str">
        <f t="shared" si="9"/>
        <v>0</v>
      </c>
      <c r="L94" s="4"/>
    </row>
    <row r="95" spans="1:57" ht="15.75">
      <c r="A95" s="28">
        <v>2</v>
      </c>
      <c r="B95" s="25"/>
      <c r="C95" s="32">
        <f t="shared" si="8"/>
        <v>1</v>
      </c>
      <c r="D95" s="49" t="s">
        <v>229</v>
      </c>
      <c r="E95" s="49">
        <v>15351</v>
      </c>
      <c r="F95" s="38">
        <v>4</v>
      </c>
      <c r="G95" s="38">
        <v>1</v>
      </c>
      <c r="H95" s="38">
        <v>0</v>
      </c>
      <c r="I95" s="38">
        <v>0</v>
      </c>
      <c r="J95" s="39">
        <v>0</v>
      </c>
      <c r="K95" s="37" t="str">
        <f t="shared" si="9"/>
        <v>0</v>
      </c>
      <c r="L95" s="4"/>
    </row>
    <row r="96" spans="1:57" ht="15.75">
      <c r="A96" s="28">
        <v>2</v>
      </c>
      <c r="B96" s="25"/>
      <c r="C96" s="32">
        <f t="shared" si="8"/>
        <v>1</v>
      </c>
      <c r="D96" s="49" t="s">
        <v>230</v>
      </c>
      <c r="E96" s="49">
        <v>12072</v>
      </c>
      <c r="F96" s="38">
        <v>7</v>
      </c>
      <c r="G96" s="38">
        <v>2</v>
      </c>
      <c r="H96" s="38">
        <v>0</v>
      </c>
      <c r="I96" s="38">
        <v>0</v>
      </c>
      <c r="J96" s="39">
        <v>0</v>
      </c>
      <c r="K96" s="37" t="str">
        <f t="shared" si="9"/>
        <v>0</v>
      </c>
      <c r="L96" s="4"/>
    </row>
    <row r="97" spans="1:12" ht="15.75">
      <c r="A97" s="28">
        <v>2</v>
      </c>
      <c r="B97" s="25"/>
      <c r="C97" s="32">
        <f t="shared" si="8"/>
        <v>1</v>
      </c>
      <c r="D97" s="39" t="s">
        <v>231</v>
      </c>
      <c r="E97" s="39">
        <v>85000</v>
      </c>
      <c r="F97" s="39">
        <v>0</v>
      </c>
      <c r="G97" s="39">
        <v>0</v>
      </c>
      <c r="H97" s="39">
        <v>3</v>
      </c>
      <c r="I97" s="39">
        <v>0</v>
      </c>
      <c r="J97" s="39">
        <v>0</v>
      </c>
      <c r="K97" s="37" t="str">
        <f t="shared" si="9"/>
        <v>0</v>
      </c>
      <c r="L97" s="4"/>
    </row>
    <row r="98" spans="1:12" ht="15.75">
      <c r="A98" s="28">
        <v>2</v>
      </c>
      <c r="B98" s="25"/>
      <c r="C98" s="32">
        <f t="shared" si="8"/>
        <v>1</v>
      </c>
      <c r="D98" s="39" t="s">
        <v>232</v>
      </c>
      <c r="E98" s="39">
        <v>31152</v>
      </c>
      <c r="F98" s="39">
        <v>0</v>
      </c>
      <c r="G98" s="39">
        <v>0</v>
      </c>
      <c r="H98" s="39">
        <v>2</v>
      </c>
      <c r="I98" s="39">
        <v>0</v>
      </c>
      <c r="J98" s="39">
        <v>0</v>
      </c>
      <c r="K98" s="37" t="str">
        <f t="shared" si="9"/>
        <v>0</v>
      </c>
      <c r="L98" s="4"/>
    </row>
    <row r="99" spans="1:12" ht="15.75">
      <c r="A99" s="28">
        <v>2</v>
      </c>
      <c r="B99" s="25"/>
      <c r="C99" s="32">
        <f t="shared" si="8"/>
        <v>1</v>
      </c>
      <c r="D99" s="39" t="s">
        <v>233</v>
      </c>
      <c r="E99" s="39">
        <v>3056</v>
      </c>
      <c r="F99" s="39">
        <v>0</v>
      </c>
      <c r="G99" s="39">
        <v>1</v>
      </c>
      <c r="H99" s="39">
        <v>0</v>
      </c>
      <c r="I99" s="39">
        <v>0</v>
      </c>
      <c r="J99" s="39">
        <v>0</v>
      </c>
      <c r="K99" s="37" t="str">
        <f t="shared" si="9"/>
        <v>0</v>
      </c>
      <c r="L99" s="4"/>
    </row>
    <row r="100" spans="1:12" ht="15.75">
      <c r="A100" s="28">
        <v>2</v>
      </c>
      <c r="B100" s="25"/>
      <c r="C100" s="32">
        <f t="shared" si="8"/>
        <v>1</v>
      </c>
      <c r="D100" s="39" t="s">
        <v>234</v>
      </c>
      <c r="E100" s="39">
        <v>400</v>
      </c>
      <c r="F100" s="39">
        <v>0</v>
      </c>
      <c r="G100" s="39">
        <v>0</v>
      </c>
      <c r="H100" s="39">
        <v>2</v>
      </c>
      <c r="I100" s="39">
        <v>0</v>
      </c>
      <c r="J100" s="39">
        <v>0</v>
      </c>
      <c r="K100" s="37" t="str">
        <f t="shared" si="9"/>
        <v>0</v>
      </c>
      <c r="L100" s="4"/>
    </row>
    <row r="101" spans="1:12" ht="15.75">
      <c r="A101" s="28">
        <v>2</v>
      </c>
      <c r="B101" s="25"/>
      <c r="C101" s="32">
        <f t="shared" si="8"/>
        <v>1</v>
      </c>
      <c r="D101" s="39" t="s">
        <v>235</v>
      </c>
      <c r="E101" s="39">
        <v>1750</v>
      </c>
      <c r="F101" s="39">
        <v>0</v>
      </c>
      <c r="G101" s="39">
        <v>0</v>
      </c>
      <c r="H101" s="39">
        <v>1</v>
      </c>
      <c r="I101" s="39">
        <v>0</v>
      </c>
      <c r="J101" s="39">
        <v>0</v>
      </c>
      <c r="K101" s="37" t="str">
        <f t="shared" si="9"/>
        <v>0</v>
      </c>
      <c r="L101" s="4"/>
    </row>
    <row r="102" spans="1:12" ht="15.75">
      <c r="A102" s="28">
        <v>2</v>
      </c>
      <c r="B102" s="25"/>
      <c r="C102" s="32">
        <f t="shared" si="8"/>
        <v>1</v>
      </c>
      <c r="D102" s="39" t="s">
        <v>236</v>
      </c>
      <c r="E102" s="39">
        <v>3028</v>
      </c>
      <c r="F102" s="39">
        <v>1</v>
      </c>
      <c r="G102" s="39">
        <v>0</v>
      </c>
      <c r="H102" s="39">
        <v>0</v>
      </c>
      <c r="I102" s="39">
        <v>0</v>
      </c>
      <c r="J102" s="39">
        <v>0</v>
      </c>
      <c r="K102" s="37" t="str">
        <f t="shared" si="9"/>
        <v>0</v>
      </c>
      <c r="L102" s="4"/>
    </row>
    <row r="103" spans="1:12" ht="15.75">
      <c r="A103" s="28">
        <v>2</v>
      </c>
      <c r="B103" s="25"/>
      <c r="C103" s="32">
        <f t="shared" si="8"/>
        <v>1</v>
      </c>
      <c r="D103" s="39" t="s">
        <v>237</v>
      </c>
      <c r="E103" s="39">
        <v>5500</v>
      </c>
      <c r="F103" s="39">
        <v>2</v>
      </c>
      <c r="G103" s="39">
        <v>0</v>
      </c>
      <c r="H103" s="39">
        <v>0</v>
      </c>
      <c r="I103" s="39">
        <v>0</v>
      </c>
      <c r="J103" s="39">
        <v>0</v>
      </c>
      <c r="K103" s="37" t="str">
        <f t="shared" si="9"/>
        <v>0</v>
      </c>
      <c r="L103" s="4"/>
    </row>
    <row r="104" spans="1:12" ht="15.75">
      <c r="A104" s="28">
        <v>2</v>
      </c>
      <c r="B104" s="25"/>
      <c r="C104" s="32">
        <f t="shared" si="8"/>
        <v>1</v>
      </c>
      <c r="D104" s="39" t="s">
        <v>238</v>
      </c>
      <c r="E104" s="39">
        <v>4991</v>
      </c>
      <c r="F104" s="39">
        <v>3</v>
      </c>
      <c r="G104" s="39">
        <v>0</v>
      </c>
      <c r="H104" s="39">
        <v>0</v>
      </c>
      <c r="I104" s="39">
        <v>0</v>
      </c>
      <c r="J104" s="39">
        <v>0</v>
      </c>
      <c r="K104" s="37" t="str">
        <f t="shared" si="9"/>
        <v>0</v>
      </c>
      <c r="L104" s="4"/>
    </row>
    <row r="105" spans="1:12" ht="15.75">
      <c r="A105" s="28">
        <v>2</v>
      </c>
      <c r="B105" s="25"/>
      <c r="C105" s="32">
        <f t="shared" si="8"/>
        <v>1</v>
      </c>
      <c r="D105" s="39" t="s">
        <v>239</v>
      </c>
      <c r="E105" s="39">
        <v>1613</v>
      </c>
      <c r="F105" s="39">
        <v>1</v>
      </c>
      <c r="G105" s="39">
        <v>0</v>
      </c>
      <c r="H105" s="39">
        <v>0</v>
      </c>
      <c r="I105" s="39">
        <v>0</v>
      </c>
      <c r="J105" s="39">
        <v>0</v>
      </c>
      <c r="K105" s="37" t="str">
        <f t="shared" si="9"/>
        <v>0</v>
      </c>
      <c r="L105" s="4"/>
    </row>
    <row r="106" spans="1:12" ht="15.75">
      <c r="A106" s="28">
        <v>2</v>
      </c>
      <c r="B106" s="25"/>
      <c r="C106" s="32">
        <f t="shared" si="8"/>
        <v>1</v>
      </c>
      <c r="D106" s="39" t="s">
        <v>240</v>
      </c>
      <c r="E106" s="39">
        <v>3000</v>
      </c>
      <c r="F106" s="39">
        <v>0</v>
      </c>
      <c r="G106" s="39">
        <v>0</v>
      </c>
      <c r="H106" s="39">
        <v>1</v>
      </c>
      <c r="I106" s="39">
        <v>0</v>
      </c>
      <c r="J106" s="39">
        <v>0</v>
      </c>
      <c r="K106" s="37" t="str">
        <f t="shared" si="9"/>
        <v>0</v>
      </c>
      <c r="L106" s="4"/>
    </row>
    <row r="107" spans="1:12" ht="15.75">
      <c r="A107" s="28">
        <v>2</v>
      </c>
      <c r="B107" s="25"/>
      <c r="C107" s="32">
        <f t="shared" si="8"/>
        <v>1</v>
      </c>
      <c r="D107" s="39" t="s">
        <v>241</v>
      </c>
      <c r="E107" s="39">
        <v>2236</v>
      </c>
      <c r="F107" s="39">
        <v>0</v>
      </c>
      <c r="G107" s="39">
        <v>0</v>
      </c>
      <c r="H107" s="39">
        <v>1</v>
      </c>
      <c r="I107" s="39">
        <v>0</v>
      </c>
      <c r="J107" s="39">
        <v>0</v>
      </c>
      <c r="K107" s="37" t="str">
        <f t="shared" si="9"/>
        <v>0</v>
      </c>
      <c r="L107" s="4"/>
    </row>
    <row r="108" spans="1:12" ht="15.75">
      <c r="A108" s="28">
        <v>2</v>
      </c>
      <c r="B108" s="25"/>
      <c r="C108" s="32">
        <f t="shared" si="8"/>
        <v>1</v>
      </c>
      <c r="D108" s="39" t="s">
        <v>242</v>
      </c>
      <c r="E108" s="39">
        <v>24304</v>
      </c>
      <c r="F108" s="39">
        <v>9</v>
      </c>
      <c r="G108" s="39">
        <v>3</v>
      </c>
      <c r="H108" s="39">
        <v>0</v>
      </c>
      <c r="I108" s="39">
        <v>0</v>
      </c>
      <c r="J108" s="39">
        <v>0</v>
      </c>
      <c r="K108" s="37" t="str">
        <f t="shared" si="9"/>
        <v>0</v>
      </c>
      <c r="L108" s="4"/>
    </row>
    <row r="109" spans="1:12" ht="15.75">
      <c r="A109" s="28">
        <v>2</v>
      </c>
      <c r="B109" s="25"/>
      <c r="C109" s="32">
        <f t="shared" si="8"/>
        <v>1</v>
      </c>
      <c r="D109" s="39" t="s">
        <v>243</v>
      </c>
      <c r="E109" s="39">
        <v>2342</v>
      </c>
      <c r="F109" s="39">
        <v>1</v>
      </c>
      <c r="G109" s="39">
        <v>0</v>
      </c>
      <c r="H109" s="39">
        <v>0</v>
      </c>
      <c r="I109" s="39">
        <v>0</v>
      </c>
      <c r="J109" s="39">
        <v>0</v>
      </c>
      <c r="K109" s="37" t="str">
        <f t="shared" si="9"/>
        <v>0</v>
      </c>
      <c r="L109" s="4"/>
    </row>
    <row r="110" spans="1:12" ht="15.75">
      <c r="A110" s="28">
        <v>2</v>
      </c>
      <c r="B110" s="25"/>
      <c r="C110" s="32">
        <f t="shared" si="8"/>
        <v>1</v>
      </c>
      <c r="D110" s="39" t="s">
        <v>244</v>
      </c>
      <c r="E110" s="39">
        <v>296</v>
      </c>
      <c r="F110" s="39">
        <v>0</v>
      </c>
      <c r="G110" s="39">
        <v>0</v>
      </c>
      <c r="H110" s="39">
        <v>2</v>
      </c>
      <c r="I110" s="39">
        <v>0</v>
      </c>
      <c r="J110" s="39">
        <v>0</v>
      </c>
      <c r="K110" s="37" t="str">
        <f t="shared" si="9"/>
        <v>0</v>
      </c>
      <c r="L110" s="4"/>
    </row>
    <row r="111" spans="1:12" ht="15.75">
      <c r="A111" s="28">
        <v>2</v>
      </c>
      <c r="B111" s="25"/>
      <c r="C111" s="32">
        <f t="shared" si="8"/>
        <v>1</v>
      </c>
      <c r="D111" s="39" t="s">
        <v>245</v>
      </c>
      <c r="E111" s="39">
        <v>832</v>
      </c>
      <c r="F111" s="39">
        <v>0</v>
      </c>
      <c r="G111" s="39">
        <v>0</v>
      </c>
      <c r="H111" s="39">
        <v>1</v>
      </c>
      <c r="I111" s="39">
        <v>0</v>
      </c>
      <c r="J111" s="39">
        <v>0</v>
      </c>
      <c r="K111" s="37" t="str">
        <f t="shared" si="9"/>
        <v>0</v>
      </c>
      <c r="L111" s="4"/>
    </row>
    <row r="112" spans="1:12" ht="15.75">
      <c r="A112" s="28">
        <v>2</v>
      </c>
      <c r="B112" s="25"/>
      <c r="C112" s="32">
        <f t="shared" si="8"/>
        <v>1</v>
      </c>
      <c r="D112" s="39" t="s">
        <v>246</v>
      </c>
      <c r="E112" s="39">
        <v>52325</v>
      </c>
      <c r="F112" s="39">
        <v>32</v>
      </c>
      <c r="G112" s="39">
        <v>6</v>
      </c>
      <c r="H112" s="39">
        <v>0</v>
      </c>
      <c r="I112" s="39">
        <v>0</v>
      </c>
      <c r="J112" s="39">
        <v>0</v>
      </c>
      <c r="K112" s="37" t="str">
        <f t="shared" si="9"/>
        <v>0</v>
      </c>
      <c r="L112" s="4"/>
    </row>
    <row r="113" spans="1:57" ht="15.75">
      <c r="A113" s="28">
        <v>2</v>
      </c>
      <c r="B113" s="25"/>
      <c r="C113" s="32">
        <f t="shared" si="8"/>
        <v>1</v>
      </c>
      <c r="D113" s="39" t="s">
        <v>247</v>
      </c>
      <c r="E113" s="39">
        <v>30000</v>
      </c>
      <c r="F113" s="39">
        <v>20</v>
      </c>
      <c r="G113" s="39">
        <v>6</v>
      </c>
      <c r="H113" s="39">
        <v>0</v>
      </c>
      <c r="I113" s="39">
        <v>0</v>
      </c>
      <c r="J113" s="39">
        <v>0</v>
      </c>
      <c r="K113" s="37" t="str">
        <f t="shared" si="9"/>
        <v>0</v>
      </c>
      <c r="L113" s="4"/>
    </row>
    <row r="114" spans="1:57" ht="15.75">
      <c r="A114" s="28">
        <v>2</v>
      </c>
      <c r="B114" s="25"/>
      <c r="C114" s="32">
        <f t="shared" si="8"/>
        <v>1</v>
      </c>
      <c r="D114" s="39" t="s">
        <v>248</v>
      </c>
      <c r="E114" s="39">
        <v>1969</v>
      </c>
      <c r="F114" s="39">
        <v>1</v>
      </c>
      <c r="G114" s="39">
        <v>0</v>
      </c>
      <c r="H114" s="39">
        <v>0</v>
      </c>
      <c r="I114" s="39">
        <v>0</v>
      </c>
      <c r="J114" s="39">
        <v>0</v>
      </c>
      <c r="K114" s="37" t="str">
        <f t="shared" si="9"/>
        <v>0</v>
      </c>
      <c r="L114" s="4"/>
    </row>
    <row r="115" spans="1:57" ht="15.75">
      <c r="A115" s="28">
        <v>2</v>
      </c>
      <c r="B115" s="25"/>
      <c r="C115" s="32">
        <f t="shared" si="8"/>
        <v>1</v>
      </c>
      <c r="D115" s="39" t="s">
        <v>249</v>
      </c>
      <c r="E115" s="39">
        <v>13456</v>
      </c>
      <c r="F115" s="39">
        <v>0</v>
      </c>
      <c r="G115" s="39">
        <v>2</v>
      </c>
      <c r="H115" s="39">
        <v>0</v>
      </c>
      <c r="I115" s="39">
        <v>0</v>
      </c>
      <c r="J115" s="39">
        <v>0</v>
      </c>
      <c r="K115" s="37" t="str">
        <f t="shared" si="9"/>
        <v>0</v>
      </c>
      <c r="L115" s="4"/>
    </row>
    <row r="116" spans="1:57" ht="15.75">
      <c r="A116" s="28">
        <v>2</v>
      </c>
      <c r="B116" s="25"/>
      <c r="C116" s="32">
        <f t="shared" si="8"/>
        <v>1</v>
      </c>
      <c r="D116" s="39" t="s">
        <v>250</v>
      </c>
      <c r="E116" s="39">
        <v>2049</v>
      </c>
      <c r="F116" s="39">
        <v>1</v>
      </c>
      <c r="G116" s="39">
        <v>0</v>
      </c>
      <c r="H116" s="39">
        <v>0</v>
      </c>
      <c r="I116" s="39">
        <v>0</v>
      </c>
      <c r="J116" s="39">
        <v>0</v>
      </c>
      <c r="K116" s="37" t="str">
        <f t="shared" si="9"/>
        <v>0</v>
      </c>
      <c r="L116" s="4"/>
    </row>
    <row r="117" spans="1:57" ht="15.75">
      <c r="A117" s="28">
        <v>2</v>
      </c>
      <c r="B117" s="25"/>
      <c r="C117" s="32">
        <f t="shared" si="8"/>
        <v>1</v>
      </c>
      <c r="D117" s="39" t="s">
        <v>251</v>
      </c>
      <c r="E117" s="39">
        <v>580</v>
      </c>
      <c r="F117" s="39">
        <v>0</v>
      </c>
      <c r="G117" s="39">
        <v>0</v>
      </c>
      <c r="H117" s="39">
        <v>2</v>
      </c>
      <c r="I117" s="39">
        <v>0</v>
      </c>
      <c r="J117" s="39">
        <v>0</v>
      </c>
      <c r="K117" s="37" t="str">
        <f t="shared" si="9"/>
        <v>0</v>
      </c>
      <c r="L117" s="4"/>
    </row>
    <row r="118" spans="1:57" ht="15.75">
      <c r="A118" s="28">
        <v>2</v>
      </c>
      <c r="B118" s="25"/>
      <c r="C118" s="32">
        <f t="shared" si="8"/>
        <v>1</v>
      </c>
      <c r="D118" s="39" t="s">
        <v>252</v>
      </c>
      <c r="E118" s="39">
        <v>2683</v>
      </c>
      <c r="F118" s="39">
        <v>1</v>
      </c>
      <c r="G118" s="39">
        <v>0</v>
      </c>
      <c r="H118" s="39">
        <v>0</v>
      </c>
      <c r="I118" s="39">
        <v>0</v>
      </c>
      <c r="J118" s="39">
        <v>0</v>
      </c>
      <c r="K118" s="37" t="str">
        <f t="shared" si="9"/>
        <v>0</v>
      </c>
      <c r="L118" s="4"/>
    </row>
    <row r="119" spans="1:57" ht="15.75">
      <c r="A119" s="28">
        <v>2</v>
      </c>
      <c r="B119" s="25"/>
      <c r="C119" s="32">
        <f t="shared" si="8"/>
        <v>1</v>
      </c>
      <c r="D119" s="39" t="s">
        <v>253</v>
      </c>
      <c r="E119" s="39">
        <v>2554</v>
      </c>
      <c r="F119" s="39">
        <v>1</v>
      </c>
      <c r="G119" s="39">
        <v>0</v>
      </c>
      <c r="H119" s="39">
        <v>0</v>
      </c>
      <c r="I119" s="39">
        <v>0</v>
      </c>
      <c r="J119" s="39">
        <v>0</v>
      </c>
      <c r="K119" s="37" t="str">
        <f t="shared" si="9"/>
        <v>0</v>
      </c>
      <c r="L119" s="4"/>
    </row>
    <row r="120" spans="1:57" ht="15.75">
      <c r="A120" s="28">
        <v>2</v>
      </c>
      <c r="B120" s="25"/>
      <c r="C120" s="32">
        <f t="shared" si="8"/>
        <v>1</v>
      </c>
      <c r="D120" s="39" t="s">
        <v>254</v>
      </c>
      <c r="E120" s="39">
        <v>10600</v>
      </c>
      <c r="F120" s="39">
        <v>8</v>
      </c>
      <c r="G120" s="39">
        <v>0</v>
      </c>
      <c r="H120" s="39">
        <v>0</v>
      </c>
      <c r="I120" s="39">
        <v>0</v>
      </c>
      <c r="J120" s="39">
        <v>0</v>
      </c>
      <c r="K120" s="37" t="str">
        <f t="shared" si="9"/>
        <v>0</v>
      </c>
      <c r="L120" s="4"/>
    </row>
    <row r="121" spans="1:57" ht="15.75">
      <c r="A121" s="28">
        <v>2</v>
      </c>
      <c r="B121" s="25"/>
      <c r="C121" s="32">
        <f t="shared" si="8"/>
        <v>1</v>
      </c>
      <c r="D121" s="39" t="s">
        <v>255</v>
      </c>
      <c r="E121" s="39">
        <v>1734</v>
      </c>
      <c r="F121" s="39">
        <v>1</v>
      </c>
      <c r="G121" s="39">
        <v>0</v>
      </c>
      <c r="H121" s="39">
        <v>0</v>
      </c>
      <c r="I121" s="39">
        <v>0</v>
      </c>
      <c r="J121" s="39">
        <v>0</v>
      </c>
      <c r="K121" s="37" t="str">
        <f t="shared" si="9"/>
        <v>0</v>
      </c>
      <c r="L121" s="4"/>
    </row>
    <row r="122" spans="1:57" ht="15">
      <c r="A122" s="226" t="s">
        <v>256</v>
      </c>
      <c r="B122" s="226"/>
      <c r="C122" s="226"/>
      <c r="D122" s="44">
        <f>SUM(C89:C121)</f>
        <v>33</v>
      </c>
      <c r="E122" s="45">
        <f t="shared" ref="E122:J122" si="10">SUM(E89:E121)</f>
        <v>334758</v>
      </c>
      <c r="F122" s="45">
        <f t="shared" si="10"/>
        <v>95</v>
      </c>
      <c r="G122" s="45">
        <f t="shared" si="10"/>
        <v>25</v>
      </c>
      <c r="H122" s="45">
        <f t="shared" si="10"/>
        <v>16</v>
      </c>
      <c r="I122" s="45">
        <f t="shared" si="10"/>
        <v>0</v>
      </c>
      <c r="J122" s="45">
        <f t="shared" si="10"/>
        <v>0</v>
      </c>
      <c r="K122" s="45">
        <f>K89+K90+K91+K92+K93+K94+K95+K96+K97++K98+K99+K100+K101+K102+K103+K104+K105+K106+K107+K108+K109+K110+K111+K112+K113+K114+K115+K116+K117+K118+K119+K120+K121</f>
        <v>0</v>
      </c>
      <c r="L122" s="4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46"/>
      <c r="BB122" s="46"/>
      <c r="BC122" s="46"/>
      <c r="BD122" s="46"/>
      <c r="BE122" s="46"/>
    </row>
    <row r="123" spans="1:57" ht="15.75">
      <c r="A123" s="28"/>
      <c r="B123" s="225" t="s">
        <v>46</v>
      </c>
      <c r="C123" s="225"/>
      <c r="D123" s="47"/>
      <c r="E123" s="48"/>
      <c r="F123" s="47"/>
      <c r="G123" s="48"/>
      <c r="H123" s="48"/>
      <c r="I123" s="48"/>
      <c r="J123" s="31"/>
      <c r="K123" s="31"/>
      <c r="L123" s="4"/>
    </row>
    <row r="124" spans="1:57" ht="15.75">
      <c r="A124" s="28">
        <v>3</v>
      </c>
      <c r="B124" s="25"/>
      <c r="C124" s="32">
        <f t="shared" ref="C124:C145" si="11">IF(D124="",0,1)</f>
        <v>1</v>
      </c>
      <c r="D124" s="50" t="s">
        <v>257</v>
      </c>
      <c r="E124" s="50">
        <v>994</v>
      </c>
      <c r="F124" s="35">
        <v>0</v>
      </c>
      <c r="G124" s="35">
        <v>0</v>
      </c>
      <c r="H124" s="35">
        <v>1</v>
      </c>
      <c r="I124" s="35">
        <v>0</v>
      </c>
      <c r="J124" s="36">
        <v>0</v>
      </c>
      <c r="K124" s="37" t="str">
        <f t="shared" ref="K124:K145" si="12">IF(OR(I124="",I124&lt;1),"0","1")</f>
        <v>0</v>
      </c>
      <c r="L124" s="4"/>
    </row>
    <row r="125" spans="1:57" ht="15.75">
      <c r="A125" s="28">
        <v>3</v>
      </c>
      <c r="B125" s="25"/>
      <c r="C125" s="32">
        <f t="shared" si="11"/>
        <v>1</v>
      </c>
      <c r="D125" s="50" t="s">
        <v>258</v>
      </c>
      <c r="E125" s="50">
        <v>2968</v>
      </c>
      <c r="F125" s="35">
        <v>1</v>
      </c>
      <c r="G125" s="35">
        <v>0</v>
      </c>
      <c r="H125" s="35">
        <v>0</v>
      </c>
      <c r="I125" s="35">
        <v>0</v>
      </c>
      <c r="J125" s="36">
        <v>0</v>
      </c>
      <c r="K125" s="37" t="str">
        <f t="shared" si="12"/>
        <v>0</v>
      </c>
      <c r="L125" s="4"/>
    </row>
    <row r="126" spans="1:57" ht="15.75">
      <c r="A126" s="28">
        <v>3</v>
      </c>
      <c r="B126" s="25"/>
      <c r="C126" s="32">
        <f t="shared" si="11"/>
        <v>1</v>
      </c>
      <c r="D126" s="50" t="s">
        <v>259</v>
      </c>
      <c r="E126" s="50">
        <v>4900</v>
      </c>
      <c r="F126" s="35">
        <v>1</v>
      </c>
      <c r="G126" s="35">
        <v>0</v>
      </c>
      <c r="H126" s="35">
        <v>0</v>
      </c>
      <c r="I126" s="35">
        <v>0</v>
      </c>
      <c r="J126" s="36">
        <v>0</v>
      </c>
      <c r="K126" s="37" t="str">
        <f t="shared" si="12"/>
        <v>0</v>
      </c>
      <c r="L126" s="4"/>
    </row>
    <row r="127" spans="1:57" ht="15.75">
      <c r="A127" s="28">
        <v>3</v>
      </c>
      <c r="B127" s="25"/>
      <c r="C127" s="32">
        <f t="shared" si="11"/>
        <v>1</v>
      </c>
      <c r="D127" s="50" t="s">
        <v>260</v>
      </c>
      <c r="E127" s="50">
        <v>8866</v>
      </c>
      <c r="F127" s="35">
        <v>4</v>
      </c>
      <c r="G127" s="35">
        <v>0</v>
      </c>
      <c r="H127" s="35">
        <v>0</v>
      </c>
      <c r="I127" s="35">
        <v>0</v>
      </c>
      <c r="J127" s="36">
        <v>0</v>
      </c>
      <c r="K127" s="37" t="str">
        <f t="shared" si="12"/>
        <v>0</v>
      </c>
      <c r="L127" s="4"/>
    </row>
    <row r="128" spans="1:57" ht="15.75">
      <c r="A128" s="28">
        <v>3</v>
      </c>
      <c r="B128" s="25"/>
      <c r="C128" s="32">
        <f t="shared" si="11"/>
        <v>1</v>
      </c>
      <c r="D128" s="50" t="s">
        <v>261</v>
      </c>
      <c r="E128" s="50">
        <v>2572</v>
      </c>
      <c r="F128" s="35">
        <v>1</v>
      </c>
      <c r="G128" s="35">
        <v>0</v>
      </c>
      <c r="H128" s="35">
        <v>0</v>
      </c>
      <c r="I128" s="35">
        <v>0</v>
      </c>
      <c r="J128" s="36">
        <v>0</v>
      </c>
      <c r="K128" s="37" t="str">
        <f t="shared" si="12"/>
        <v>0</v>
      </c>
      <c r="L128" s="4"/>
    </row>
    <row r="129" spans="1:12" ht="15.75">
      <c r="A129" s="28">
        <v>3</v>
      </c>
      <c r="B129" s="25"/>
      <c r="C129" s="32">
        <f t="shared" si="11"/>
        <v>1</v>
      </c>
      <c r="D129" s="50" t="s">
        <v>262</v>
      </c>
      <c r="E129" s="51">
        <v>6239</v>
      </c>
      <c r="F129" s="35">
        <v>2</v>
      </c>
      <c r="G129" s="35">
        <v>0</v>
      </c>
      <c r="H129" s="35">
        <v>0</v>
      </c>
      <c r="I129" s="35">
        <v>0</v>
      </c>
      <c r="J129" s="36">
        <v>0</v>
      </c>
      <c r="K129" s="37" t="str">
        <f t="shared" si="12"/>
        <v>0</v>
      </c>
      <c r="L129" s="4"/>
    </row>
    <row r="130" spans="1:12" ht="15.75">
      <c r="A130" s="28">
        <v>3</v>
      </c>
      <c r="B130" s="25"/>
      <c r="C130" s="32">
        <f t="shared" si="11"/>
        <v>1</v>
      </c>
      <c r="D130" s="50" t="s">
        <v>263</v>
      </c>
      <c r="E130" s="51">
        <v>2039</v>
      </c>
      <c r="F130" s="35">
        <v>1</v>
      </c>
      <c r="G130" s="35">
        <v>0</v>
      </c>
      <c r="H130" s="35">
        <v>0</v>
      </c>
      <c r="I130" s="35">
        <v>0</v>
      </c>
      <c r="J130" s="36">
        <v>0</v>
      </c>
      <c r="K130" s="37" t="str">
        <f t="shared" si="12"/>
        <v>0</v>
      </c>
      <c r="L130" s="4"/>
    </row>
    <row r="131" spans="1:12" ht="15.75">
      <c r="A131" s="28">
        <v>3</v>
      </c>
      <c r="B131" s="25"/>
      <c r="C131" s="32">
        <f t="shared" si="11"/>
        <v>1</v>
      </c>
      <c r="D131" s="50" t="s">
        <v>264</v>
      </c>
      <c r="E131" s="51">
        <v>13171</v>
      </c>
      <c r="F131" s="35">
        <v>4</v>
      </c>
      <c r="G131" s="35">
        <v>1</v>
      </c>
      <c r="H131" s="35">
        <v>0</v>
      </c>
      <c r="I131" s="35">
        <v>0</v>
      </c>
      <c r="J131" s="36">
        <v>0</v>
      </c>
      <c r="K131" s="37" t="str">
        <f t="shared" si="12"/>
        <v>0</v>
      </c>
      <c r="L131" s="4"/>
    </row>
    <row r="132" spans="1:12" ht="15.75">
      <c r="A132" s="28">
        <v>3</v>
      </c>
      <c r="B132" s="25"/>
      <c r="C132" s="32">
        <f t="shared" si="11"/>
        <v>1</v>
      </c>
      <c r="D132" s="50" t="s">
        <v>265</v>
      </c>
      <c r="E132" s="51">
        <v>8780</v>
      </c>
      <c r="F132" s="36">
        <v>0</v>
      </c>
      <c r="G132" s="36">
        <v>0</v>
      </c>
      <c r="H132" s="36">
        <v>1</v>
      </c>
      <c r="I132" s="36">
        <v>0</v>
      </c>
      <c r="J132" s="36">
        <v>0</v>
      </c>
      <c r="K132" s="37" t="str">
        <f t="shared" si="12"/>
        <v>0</v>
      </c>
      <c r="L132" s="4"/>
    </row>
    <row r="133" spans="1:12" ht="15.75">
      <c r="A133" s="28">
        <v>3</v>
      </c>
      <c r="B133" s="25"/>
      <c r="C133" s="32">
        <f t="shared" si="11"/>
        <v>1</v>
      </c>
      <c r="D133" s="50" t="s">
        <v>266</v>
      </c>
      <c r="E133" s="51">
        <v>6021</v>
      </c>
      <c r="F133" s="36">
        <v>3</v>
      </c>
      <c r="G133" s="36">
        <v>0</v>
      </c>
      <c r="H133" s="36">
        <v>0</v>
      </c>
      <c r="I133" s="36">
        <v>0</v>
      </c>
      <c r="J133" s="36">
        <v>0</v>
      </c>
      <c r="K133" s="37" t="str">
        <f t="shared" si="12"/>
        <v>0</v>
      </c>
      <c r="L133" s="4"/>
    </row>
    <row r="134" spans="1:12" ht="15.75">
      <c r="A134" s="28">
        <v>3</v>
      </c>
      <c r="B134" s="25"/>
      <c r="C134" s="32">
        <f t="shared" si="11"/>
        <v>1</v>
      </c>
      <c r="D134" s="50" t="s">
        <v>267</v>
      </c>
      <c r="E134" s="51">
        <v>1165</v>
      </c>
      <c r="F134" s="36">
        <v>0</v>
      </c>
      <c r="G134" s="36">
        <v>0</v>
      </c>
      <c r="H134" s="36">
        <v>1</v>
      </c>
      <c r="I134" s="35">
        <v>0</v>
      </c>
      <c r="J134" s="36">
        <v>0</v>
      </c>
      <c r="K134" s="37" t="str">
        <f t="shared" si="12"/>
        <v>0</v>
      </c>
      <c r="L134" s="4"/>
    </row>
    <row r="135" spans="1:12" ht="15.75">
      <c r="A135" s="28">
        <v>3</v>
      </c>
      <c r="B135" s="25"/>
      <c r="C135" s="32">
        <f t="shared" si="11"/>
        <v>1</v>
      </c>
      <c r="D135" s="50" t="s">
        <v>268</v>
      </c>
      <c r="E135" s="51">
        <v>3214</v>
      </c>
      <c r="F135" s="36">
        <v>0</v>
      </c>
      <c r="G135" s="36">
        <v>0</v>
      </c>
      <c r="H135" s="36">
        <v>1</v>
      </c>
      <c r="I135" s="35">
        <v>0</v>
      </c>
      <c r="J135" s="36">
        <v>0</v>
      </c>
      <c r="K135" s="37" t="str">
        <f t="shared" si="12"/>
        <v>0</v>
      </c>
      <c r="L135" s="4"/>
    </row>
    <row r="136" spans="1:12" ht="15.75">
      <c r="A136" s="28">
        <v>3</v>
      </c>
      <c r="B136" s="25"/>
      <c r="C136" s="32">
        <f t="shared" si="11"/>
        <v>1</v>
      </c>
      <c r="D136" s="50" t="s">
        <v>269</v>
      </c>
      <c r="E136" s="51">
        <v>1468</v>
      </c>
      <c r="F136" s="36">
        <v>1</v>
      </c>
      <c r="G136" s="36">
        <v>0</v>
      </c>
      <c r="H136" s="36">
        <v>0</v>
      </c>
      <c r="I136" s="35">
        <v>0</v>
      </c>
      <c r="J136" s="36">
        <v>0</v>
      </c>
      <c r="K136" s="37" t="str">
        <f t="shared" si="12"/>
        <v>0</v>
      </c>
      <c r="L136" s="4"/>
    </row>
    <row r="137" spans="1:12" ht="15.75">
      <c r="A137" s="28">
        <v>3</v>
      </c>
      <c r="B137" s="25"/>
      <c r="C137" s="32">
        <f t="shared" si="11"/>
        <v>1</v>
      </c>
      <c r="D137" s="51" t="s">
        <v>270</v>
      </c>
      <c r="E137" s="51">
        <v>35653</v>
      </c>
      <c r="F137" s="36">
        <v>0</v>
      </c>
      <c r="G137" s="36">
        <v>7</v>
      </c>
      <c r="H137" s="36">
        <v>0</v>
      </c>
      <c r="I137" s="35">
        <v>0</v>
      </c>
      <c r="J137" s="36">
        <v>0</v>
      </c>
      <c r="K137" s="37" t="str">
        <f t="shared" si="12"/>
        <v>0</v>
      </c>
      <c r="L137" s="4"/>
    </row>
    <row r="138" spans="1:12" ht="15.75">
      <c r="A138" s="28">
        <v>3</v>
      </c>
      <c r="B138" s="25"/>
      <c r="C138" s="32">
        <f t="shared" si="11"/>
        <v>1</v>
      </c>
      <c r="D138" s="51" t="s">
        <v>271</v>
      </c>
      <c r="E138" s="51">
        <v>20000</v>
      </c>
      <c r="F138" s="36">
        <v>8</v>
      </c>
      <c r="G138" s="36">
        <v>3</v>
      </c>
      <c r="H138" s="36">
        <v>0</v>
      </c>
      <c r="I138" s="35">
        <v>0</v>
      </c>
      <c r="J138" s="36">
        <v>0</v>
      </c>
      <c r="K138" s="37" t="str">
        <f t="shared" si="12"/>
        <v>0</v>
      </c>
      <c r="L138" s="4"/>
    </row>
    <row r="139" spans="1:12" ht="15.75">
      <c r="A139" s="28">
        <v>3</v>
      </c>
      <c r="B139" s="25"/>
      <c r="C139" s="32">
        <f t="shared" si="11"/>
        <v>1</v>
      </c>
      <c r="D139" s="51" t="s">
        <v>272</v>
      </c>
      <c r="E139" s="51">
        <v>2553</v>
      </c>
      <c r="F139" s="36">
        <v>1</v>
      </c>
      <c r="G139" s="36">
        <v>0</v>
      </c>
      <c r="H139" s="36">
        <v>0</v>
      </c>
      <c r="I139" s="35">
        <v>0</v>
      </c>
      <c r="J139" s="36">
        <v>0</v>
      </c>
      <c r="K139" s="37" t="str">
        <f t="shared" si="12"/>
        <v>0</v>
      </c>
      <c r="L139" s="4"/>
    </row>
    <row r="140" spans="1:12" ht="15.75">
      <c r="A140" s="28">
        <v>3</v>
      </c>
      <c r="B140" s="25"/>
      <c r="C140" s="32">
        <f t="shared" si="11"/>
        <v>1</v>
      </c>
      <c r="D140" s="51" t="s">
        <v>273</v>
      </c>
      <c r="E140" s="51">
        <v>3687</v>
      </c>
      <c r="F140" s="36">
        <v>2</v>
      </c>
      <c r="G140" s="36">
        <v>0</v>
      </c>
      <c r="H140" s="36">
        <v>0</v>
      </c>
      <c r="I140" s="35">
        <v>0</v>
      </c>
      <c r="J140" s="36">
        <v>0</v>
      </c>
      <c r="K140" s="37" t="str">
        <f t="shared" si="12"/>
        <v>0</v>
      </c>
      <c r="L140" s="4"/>
    </row>
    <row r="141" spans="1:12" ht="15.75">
      <c r="A141" s="28">
        <v>3</v>
      </c>
      <c r="B141" s="25"/>
      <c r="C141" s="32">
        <f t="shared" si="11"/>
        <v>1</v>
      </c>
      <c r="D141" s="51" t="s">
        <v>274</v>
      </c>
      <c r="E141" s="51">
        <v>5339</v>
      </c>
      <c r="F141" s="36">
        <v>3</v>
      </c>
      <c r="G141" s="36">
        <v>0</v>
      </c>
      <c r="H141" s="36">
        <v>0</v>
      </c>
      <c r="I141" s="36">
        <v>0</v>
      </c>
      <c r="J141" s="36">
        <v>0</v>
      </c>
      <c r="K141" s="37" t="str">
        <f t="shared" si="12"/>
        <v>0</v>
      </c>
      <c r="L141" s="4"/>
    </row>
    <row r="142" spans="1:12" ht="15.75">
      <c r="A142" s="28">
        <v>3</v>
      </c>
      <c r="B142" s="25"/>
      <c r="C142" s="32">
        <f t="shared" si="11"/>
        <v>1</v>
      </c>
      <c r="D142" s="51" t="s">
        <v>275</v>
      </c>
      <c r="E142" s="51">
        <v>2613</v>
      </c>
      <c r="F142" s="36">
        <v>1</v>
      </c>
      <c r="G142" s="36">
        <v>0</v>
      </c>
      <c r="H142" s="36">
        <v>0</v>
      </c>
      <c r="I142" s="36">
        <v>0</v>
      </c>
      <c r="J142" s="36">
        <v>0</v>
      </c>
      <c r="K142" s="37" t="str">
        <f t="shared" si="12"/>
        <v>0</v>
      </c>
      <c r="L142" s="4"/>
    </row>
    <row r="143" spans="1:12" ht="15.75">
      <c r="A143" s="28">
        <v>3</v>
      </c>
      <c r="B143" s="25"/>
      <c r="C143" s="32">
        <f t="shared" si="11"/>
        <v>1</v>
      </c>
      <c r="D143" s="51" t="s">
        <v>276</v>
      </c>
      <c r="E143" s="51">
        <v>3666</v>
      </c>
      <c r="F143" s="36">
        <v>2</v>
      </c>
      <c r="G143" s="36">
        <v>0</v>
      </c>
      <c r="H143" s="36">
        <v>0</v>
      </c>
      <c r="I143" s="35">
        <v>0</v>
      </c>
      <c r="J143" s="36">
        <v>0</v>
      </c>
      <c r="K143" s="37" t="str">
        <f t="shared" si="12"/>
        <v>0</v>
      </c>
      <c r="L143" s="4"/>
    </row>
    <row r="144" spans="1:12" ht="15.75">
      <c r="A144" s="28">
        <v>3</v>
      </c>
      <c r="B144" s="25"/>
      <c r="C144" s="32">
        <f t="shared" si="11"/>
        <v>1</v>
      </c>
      <c r="D144" s="51" t="s">
        <v>277</v>
      </c>
      <c r="E144" s="51">
        <v>25184</v>
      </c>
      <c r="F144" s="36">
        <v>23</v>
      </c>
      <c r="G144" s="36">
        <v>10</v>
      </c>
      <c r="H144" s="36">
        <v>0</v>
      </c>
      <c r="I144" s="35">
        <v>4</v>
      </c>
      <c r="J144" s="36">
        <v>2</v>
      </c>
      <c r="K144" s="37" t="str">
        <f t="shared" si="12"/>
        <v>1</v>
      </c>
      <c r="L144" s="4"/>
    </row>
    <row r="145" spans="1:57" ht="15.75">
      <c r="A145" s="28">
        <v>3</v>
      </c>
      <c r="B145" s="25"/>
      <c r="C145" s="32">
        <f t="shared" si="11"/>
        <v>1</v>
      </c>
      <c r="D145" s="51" t="s">
        <v>278</v>
      </c>
      <c r="E145" s="51">
        <v>13300</v>
      </c>
      <c r="F145" s="36">
        <v>4</v>
      </c>
      <c r="G145" s="36">
        <v>1</v>
      </c>
      <c r="H145" s="36">
        <v>0</v>
      </c>
      <c r="I145" s="36">
        <v>0</v>
      </c>
      <c r="J145" s="36">
        <v>0</v>
      </c>
      <c r="K145" s="37" t="str">
        <f t="shared" si="12"/>
        <v>0</v>
      </c>
      <c r="L145" s="4"/>
    </row>
    <row r="146" spans="1:57" ht="15">
      <c r="A146" s="226" t="s">
        <v>279</v>
      </c>
      <c r="B146" s="226"/>
      <c r="C146" s="226"/>
      <c r="D146" s="44">
        <f>SUM(C124:C145)</f>
        <v>22</v>
      </c>
      <c r="E146" s="45">
        <f t="shared" ref="E146:J146" si="13">SUM(E124:E145)</f>
        <v>174392</v>
      </c>
      <c r="F146" s="45">
        <f t="shared" si="13"/>
        <v>62</v>
      </c>
      <c r="G146" s="45">
        <f t="shared" si="13"/>
        <v>22</v>
      </c>
      <c r="H146" s="45">
        <f t="shared" si="13"/>
        <v>4</v>
      </c>
      <c r="I146" s="45">
        <f t="shared" si="13"/>
        <v>4</v>
      </c>
      <c r="J146" s="45">
        <f t="shared" si="13"/>
        <v>2</v>
      </c>
      <c r="K146" s="45">
        <f>K124+K125+K126+K127+K128+K129+K130+K131+K132+K133+K134+K135+K136+K137+K138+K139+K140+K141+K142+K143+K144+K145</f>
        <v>1</v>
      </c>
      <c r="L146" s="4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  <c r="AS146" s="46"/>
      <c r="AT146" s="46"/>
      <c r="AU146" s="46"/>
      <c r="AV146" s="46"/>
      <c r="AW146" s="46"/>
      <c r="AX146" s="46"/>
      <c r="AY146" s="46"/>
      <c r="AZ146" s="46"/>
      <c r="BA146" s="46"/>
      <c r="BB146" s="46"/>
      <c r="BC146" s="46"/>
      <c r="BD146" s="46"/>
      <c r="BE146" s="46"/>
    </row>
    <row r="147" spans="1:57" ht="15.75">
      <c r="A147" s="28"/>
      <c r="B147" s="225" t="s">
        <v>280</v>
      </c>
      <c r="C147" s="225"/>
      <c r="D147" s="47"/>
      <c r="E147" s="48"/>
      <c r="F147" s="47"/>
      <c r="G147" s="48"/>
      <c r="H147" s="48"/>
      <c r="I147" s="48"/>
      <c r="J147" s="31"/>
      <c r="K147" s="31"/>
      <c r="L147" s="4"/>
    </row>
    <row r="148" spans="1:57" ht="15.75">
      <c r="A148" s="28">
        <v>4</v>
      </c>
      <c r="B148" s="25"/>
      <c r="C148" s="32">
        <f t="shared" ref="C148:C173" si="14">IF(D148="",0,1)</f>
        <v>1</v>
      </c>
      <c r="D148" s="49" t="s">
        <v>281</v>
      </c>
      <c r="E148" s="49">
        <v>17404</v>
      </c>
      <c r="F148" s="38">
        <v>6</v>
      </c>
      <c r="G148" s="38">
        <v>2</v>
      </c>
      <c r="H148" s="38">
        <v>0</v>
      </c>
      <c r="I148" s="38">
        <v>0</v>
      </c>
      <c r="J148" s="39">
        <v>0</v>
      </c>
      <c r="K148" s="37" t="str">
        <f t="shared" ref="K148:K173" si="15">IF(OR(I148="",I148&lt;1),"0","1")</f>
        <v>0</v>
      </c>
      <c r="L148" s="4"/>
    </row>
    <row r="149" spans="1:57" ht="15.75">
      <c r="A149" s="28">
        <v>4</v>
      </c>
      <c r="B149" s="25"/>
      <c r="C149" s="32">
        <f t="shared" si="14"/>
        <v>1</v>
      </c>
      <c r="D149" s="49" t="s">
        <v>282</v>
      </c>
      <c r="E149" s="49">
        <v>832</v>
      </c>
      <c r="F149" s="38">
        <v>1</v>
      </c>
      <c r="G149" s="38">
        <v>3</v>
      </c>
      <c r="H149" s="38">
        <v>0</v>
      </c>
      <c r="I149" s="38">
        <v>0</v>
      </c>
      <c r="J149" s="39">
        <v>0</v>
      </c>
      <c r="K149" s="37" t="str">
        <f t="shared" si="15"/>
        <v>0</v>
      </c>
      <c r="L149" s="4"/>
    </row>
    <row r="150" spans="1:57" ht="15.75">
      <c r="A150" s="28">
        <v>4</v>
      </c>
      <c r="B150" s="25"/>
      <c r="C150" s="32">
        <f t="shared" si="14"/>
        <v>1</v>
      </c>
      <c r="D150" s="49" t="s">
        <v>283</v>
      </c>
      <c r="E150" s="49">
        <v>2762</v>
      </c>
      <c r="F150" s="38">
        <v>0</v>
      </c>
      <c r="G150" s="38">
        <v>2</v>
      </c>
      <c r="H150" s="38">
        <v>0</v>
      </c>
      <c r="I150" s="38">
        <v>0</v>
      </c>
      <c r="J150" s="39">
        <v>0</v>
      </c>
      <c r="K150" s="37" t="str">
        <f t="shared" si="15"/>
        <v>0</v>
      </c>
      <c r="L150" s="4"/>
    </row>
    <row r="151" spans="1:57" ht="15.75">
      <c r="A151" s="28">
        <v>4</v>
      </c>
      <c r="B151" s="25"/>
      <c r="C151" s="32">
        <f t="shared" si="14"/>
        <v>1</v>
      </c>
      <c r="D151" s="49" t="s">
        <v>284</v>
      </c>
      <c r="E151" s="49">
        <v>5197</v>
      </c>
      <c r="F151" s="38">
        <v>3</v>
      </c>
      <c r="G151" s="38">
        <v>0</v>
      </c>
      <c r="H151" s="38">
        <v>0</v>
      </c>
      <c r="I151" s="38">
        <v>0</v>
      </c>
      <c r="J151" s="39">
        <v>0</v>
      </c>
      <c r="K151" s="37" t="str">
        <f t="shared" si="15"/>
        <v>0</v>
      </c>
      <c r="L151" s="4"/>
    </row>
    <row r="152" spans="1:57" ht="15.75">
      <c r="A152" s="28">
        <v>4</v>
      </c>
      <c r="B152" s="25"/>
      <c r="C152" s="32">
        <f t="shared" si="14"/>
        <v>1</v>
      </c>
      <c r="D152" s="49" t="s">
        <v>285</v>
      </c>
      <c r="E152" s="49">
        <v>1509</v>
      </c>
      <c r="F152" s="38">
        <v>1</v>
      </c>
      <c r="G152" s="38">
        <v>1</v>
      </c>
      <c r="H152" s="38">
        <v>0</v>
      </c>
      <c r="I152" s="38">
        <v>0</v>
      </c>
      <c r="J152" s="39">
        <v>0</v>
      </c>
      <c r="K152" s="37" t="str">
        <f t="shared" si="15"/>
        <v>0</v>
      </c>
      <c r="L152" s="4"/>
    </row>
    <row r="153" spans="1:57" ht="15.75">
      <c r="A153" s="28">
        <v>4</v>
      </c>
      <c r="B153" s="25"/>
      <c r="C153" s="32">
        <f t="shared" si="14"/>
        <v>1</v>
      </c>
      <c r="D153" s="49" t="s">
        <v>286</v>
      </c>
      <c r="E153" s="49">
        <v>1251</v>
      </c>
      <c r="F153" s="38">
        <v>1</v>
      </c>
      <c r="G153" s="38">
        <v>0</v>
      </c>
      <c r="H153" s="38">
        <v>0</v>
      </c>
      <c r="I153" s="38">
        <v>0</v>
      </c>
      <c r="J153" s="39">
        <v>0</v>
      </c>
      <c r="K153" s="37" t="str">
        <f t="shared" si="15"/>
        <v>0</v>
      </c>
      <c r="L153" s="4"/>
    </row>
    <row r="154" spans="1:57" ht="15.75">
      <c r="A154" s="28">
        <v>4</v>
      </c>
      <c r="B154" s="25"/>
      <c r="C154" s="32">
        <f t="shared" si="14"/>
        <v>1</v>
      </c>
      <c r="D154" s="49" t="s">
        <v>287</v>
      </c>
      <c r="E154" s="49">
        <v>400</v>
      </c>
      <c r="F154" s="38">
        <v>0</v>
      </c>
      <c r="G154" s="38">
        <v>1</v>
      </c>
      <c r="H154" s="38">
        <v>0</v>
      </c>
      <c r="I154" s="38">
        <v>0</v>
      </c>
      <c r="J154" s="39">
        <v>0</v>
      </c>
      <c r="K154" s="37" t="str">
        <f t="shared" si="15"/>
        <v>0</v>
      </c>
      <c r="L154" s="4"/>
    </row>
    <row r="155" spans="1:57" ht="15.75">
      <c r="A155" s="28">
        <v>4</v>
      </c>
      <c r="B155" s="25"/>
      <c r="C155" s="32">
        <f t="shared" si="14"/>
        <v>1</v>
      </c>
      <c r="D155" s="39" t="s">
        <v>288</v>
      </c>
      <c r="E155" s="49">
        <v>396</v>
      </c>
      <c r="F155" s="38">
        <v>0</v>
      </c>
      <c r="G155" s="38">
        <v>3</v>
      </c>
      <c r="H155" s="38">
        <v>0</v>
      </c>
      <c r="I155" s="38">
        <v>0</v>
      </c>
      <c r="J155" s="39">
        <v>0</v>
      </c>
      <c r="K155" s="37" t="str">
        <f t="shared" si="15"/>
        <v>0</v>
      </c>
      <c r="L155" s="4"/>
    </row>
    <row r="156" spans="1:57" ht="15.75">
      <c r="A156" s="28">
        <v>4</v>
      </c>
      <c r="B156" s="25"/>
      <c r="C156" s="32">
        <f t="shared" si="14"/>
        <v>1</v>
      </c>
      <c r="D156" s="39" t="s">
        <v>289</v>
      </c>
      <c r="E156" s="39">
        <v>5209</v>
      </c>
      <c r="F156" s="39">
        <v>5</v>
      </c>
      <c r="G156" s="39">
        <v>2</v>
      </c>
      <c r="H156" s="39">
        <v>0</v>
      </c>
      <c r="I156" s="39">
        <v>0</v>
      </c>
      <c r="J156" s="39">
        <v>0</v>
      </c>
      <c r="K156" s="37" t="str">
        <f t="shared" si="15"/>
        <v>0</v>
      </c>
      <c r="L156" s="4"/>
    </row>
    <row r="157" spans="1:57" ht="15.75">
      <c r="A157" s="28">
        <v>4</v>
      </c>
      <c r="B157" s="25"/>
      <c r="C157" s="32">
        <f t="shared" si="14"/>
        <v>1</v>
      </c>
      <c r="D157" s="39" t="s">
        <v>290</v>
      </c>
      <c r="E157" s="39">
        <v>2687</v>
      </c>
      <c r="F157" s="39">
        <v>3</v>
      </c>
      <c r="G157" s="39">
        <v>2</v>
      </c>
      <c r="H157" s="39">
        <v>0</v>
      </c>
      <c r="I157" s="39">
        <v>0</v>
      </c>
      <c r="J157" s="39">
        <v>0</v>
      </c>
      <c r="K157" s="37" t="str">
        <f t="shared" si="15"/>
        <v>0</v>
      </c>
      <c r="L157" s="4"/>
    </row>
    <row r="158" spans="1:57" ht="15.75">
      <c r="A158" s="28">
        <v>4</v>
      </c>
      <c r="B158" s="25"/>
      <c r="C158" s="32">
        <f t="shared" si="14"/>
        <v>1</v>
      </c>
      <c r="D158" s="52" t="s">
        <v>291</v>
      </c>
      <c r="E158" s="39">
        <v>23197</v>
      </c>
      <c r="F158" s="39">
        <v>25</v>
      </c>
      <c r="G158" s="39">
        <v>5</v>
      </c>
      <c r="H158" s="39">
        <v>0</v>
      </c>
      <c r="I158" s="39">
        <v>2</v>
      </c>
      <c r="J158" s="39">
        <v>2</v>
      </c>
      <c r="K158" s="37" t="str">
        <f t="shared" si="15"/>
        <v>1</v>
      </c>
      <c r="L158" s="4"/>
    </row>
    <row r="159" spans="1:57" ht="15.75">
      <c r="A159" s="28">
        <v>4</v>
      </c>
      <c r="B159" s="25"/>
      <c r="C159" s="32">
        <f t="shared" si="14"/>
        <v>1</v>
      </c>
      <c r="D159" s="39" t="s">
        <v>292</v>
      </c>
      <c r="E159" s="39">
        <v>2005</v>
      </c>
      <c r="F159" s="39">
        <v>1</v>
      </c>
      <c r="G159" s="39">
        <v>1</v>
      </c>
      <c r="H159" s="39">
        <v>0</v>
      </c>
      <c r="I159" s="39">
        <v>0</v>
      </c>
      <c r="J159" s="39">
        <v>0</v>
      </c>
      <c r="K159" s="37" t="str">
        <f t="shared" si="15"/>
        <v>0</v>
      </c>
      <c r="L159" s="4"/>
    </row>
    <row r="160" spans="1:57" ht="15.75">
      <c r="A160" s="28">
        <v>4</v>
      </c>
      <c r="B160" s="25"/>
      <c r="C160" s="32">
        <f t="shared" si="14"/>
        <v>1</v>
      </c>
      <c r="D160" s="39" t="s">
        <v>293</v>
      </c>
      <c r="E160" s="39">
        <v>3796</v>
      </c>
      <c r="F160" s="39">
        <v>1</v>
      </c>
      <c r="G160" s="39">
        <v>2</v>
      </c>
      <c r="H160" s="39">
        <v>0</v>
      </c>
      <c r="I160" s="39">
        <v>0</v>
      </c>
      <c r="J160" s="39">
        <v>0</v>
      </c>
      <c r="K160" s="37" t="str">
        <f t="shared" si="15"/>
        <v>0</v>
      </c>
      <c r="L160" s="4"/>
    </row>
    <row r="161" spans="1:57" ht="15.75">
      <c r="A161" s="28">
        <v>4</v>
      </c>
      <c r="B161" s="25"/>
      <c r="C161" s="32">
        <f t="shared" si="14"/>
        <v>1</v>
      </c>
      <c r="D161" s="39" t="s">
        <v>294</v>
      </c>
      <c r="E161" s="39">
        <v>735</v>
      </c>
      <c r="F161" s="39">
        <v>0</v>
      </c>
      <c r="G161" s="39">
        <v>0</v>
      </c>
      <c r="H161" s="39">
        <v>1</v>
      </c>
      <c r="I161" s="39">
        <v>0</v>
      </c>
      <c r="J161" s="39">
        <v>0</v>
      </c>
      <c r="K161" s="37" t="str">
        <f t="shared" si="15"/>
        <v>0</v>
      </c>
      <c r="L161" s="4"/>
    </row>
    <row r="162" spans="1:57" ht="15.75">
      <c r="A162" s="28">
        <v>4</v>
      </c>
      <c r="B162" s="25"/>
      <c r="C162" s="32">
        <f t="shared" si="14"/>
        <v>1</v>
      </c>
      <c r="D162" s="39" t="s">
        <v>295</v>
      </c>
      <c r="E162" s="39">
        <v>5941</v>
      </c>
      <c r="F162" s="39">
        <v>3</v>
      </c>
      <c r="G162" s="39">
        <v>1</v>
      </c>
      <c r="H162" s="39">
        <v>0</v>
      </c>
      <c r="I162" s="39">
        <v>0</v>
      </c>
      <c r="J162" s="39">
        <v>0</v>
      </c>
      <c r="K162" s="37" t="str">
        <f t="shared" si="15"/>
        <v>0</v>
      </c>
      <c r="L162" s="4"/>
    </row>
    <row r="163" spans="1:57" ht="15.75">
      <c r="A163" s="28">
        <v>4</v>
      </c>
      <c r="B163" s="25"/>
      <c r="C163" s="32">
        <f t="shared" si="14"/>
        <v>1</v>
      </c>
      <c r="D163" s="39" t="s">
        <v>296</v>
      </c>
      <c r="E163" s="39">
        <v>2856</v>
      </c>
      <c r="F163" s="39">
        <v>1</v>
      </c>
      <c r="G163" s="39">
        <v>0</v>
      </c>
      <c r="H163" s="39">
        <v>1</v>
      </c>
      <c r="I163" s="39">
        <v>0</v>
      </c>
      <c r="J163" s="39">
        <v>0</v>
      </c>
      <c r="K163" s="37" t="str">
        <f t="shared" si="15"/>
        <v>0</v>
      </c>
      <c r="L163" s="4"/>
    </row>
    <row r="164" spans="1:57" ht="15.75">
      <c r="A164" s="28">
        <v>4</v>
      </c>
      <c r="B164" s="25"/>
      <c r="C164" s="32">
        <f t="shared" si="14"/>
        <v>1</v>
      </c>
      <c r="D164" s="39" t="s">
        <v>297</v>
      </c>
      <c r="E164" s="39">
        <v>4031</v>
      </c>
      <c r="F164" s="39">
        <v>3</v>
      </c>
      <c r="G164" s="39">
        <v>0</v>
      </c>
      <c r="H164" s="39">
        <v>0</v>
      </c>
      <c r="I164" s="39">
        <v>0</v>
      </c>
      <c r="J164" s="39">
        <v>0</v>
      </c>
      <c r="K164" s="37" t="str">
        <f t="shared" si="15"/>
        <v>0</v>
      </c>
      <c r="L164" s="4"/>
    </row>
    <row r="165" spans="1:57" ht="15.75">
      <c r="A165" s="28">
        <v>4</v>
      </c>
      <c r="B165" s="25"/>
      <c r="C165" s="32">
        <f t="shared" si="14"/>
        <v>1</v>
      </c>
      <c r="D165" s="39" t="s">
        <v>298</v>
      </c>
      <c r="E165" s="39">
        <v>1717</v>
      </c>
      <c r="F165" s="39">
        <v>0</v>
      </c>
      <c r="G165" s="39">
        <v>1</v>
      </c>
      <c r="H165" s="39">
        <v>0</v>
      </c>
      <c r="I165" s="39">
        <v>0</v>
      </c>
      <c r="J165" s="39">
        <v>0</v>
      </c>
      <c r="K165" s="37" t="str">
        <f t="shared" si="15"/>
        <v>0</v>
      </c>
      <c r="L165" s="4"/>
    </row>
    <row r="166" spans="1:57" ht="15.75">
      <c r="A166" s="28">
        <v>4</v>
      </c>
      <c r="B166" s="25"/>
      <c r="C166" s="32">
        <f t="shared" si="14"/>
        <v>1</v>
      </c>
      <c r="D166" s="39" t="s">
        <v>299</v>
      </c>
      <c r="E166" s="39">
        <v>1765</v>
      </c>
      <c r="F166" s="39">
        <v>1</v>
      </c>
      <c r="G166" s="39">
        <v>2</v>
      </c>
      <c r="H166" s="39">
        <v>0</v>
      </c>
      <c r="I166" s="39">
        <v>0</v>
      </c>
      <c r="J166" s="39">
        <v>0</v>
      </c>
      <c r="K166" s="37" t="str">
        <f t="shared" si="15"/>
        <v>0</v>
      </c>
      <c r="L166" s="4"/>
    </row>
    <row r="167" spans="1:57" ht="15.75">
      <c r="A167" s="28">
        <v>4</v>
      </c>
      <c r="B167" s="25"/>
      <c r="C167" s="32">
        <f t="shared" si="14"/>
        <v>1</v>
      </c>
      <c r="D167" s="39" t="s">
        <v>300</v>
      </c>
      <c r="E167" s="39">
        <v>3520</v>
      </c>
      <c r="F167" s="39">
        <v>3</v>
      </c>
      <c r="G167" s="39">
        <v>0</v>
      </c>
      <c r="H167" s="39">
        <v>0</v>
      </c>
      <c r="I167" s="39">
        <v>0</v>
      </c>
      <c r="J167" s="39">
        <v>0</v>
      </c>
      <c r="K167" s="37" t="str">
        <f t="shared" si="15"/>
        <v>0</v>
      </c>
      <c r="L167" s="4"/>
    </row>
    <row r="168" spans="1:57" ht="15.75">
      <c r="A168" s="28">
        <v>4</v>
      </c>
      <c r="B168" s="25"/>
      <c r="C168" s="32">
        <f t="shared" si="14"/>
        <v>1</v>
      </c>
      <c r="D168" s="39" t="s">
        <v>301</v>
      </c>
      <c r="E168" s="39">
        <v>123</v>
      </c>
      <c r="F168" s="39">
        <v>0</v>
      </c>
      <c r="G168" s="39">
        <v>1</v>
      </c>
      <c r="H168" s="39">
        <v>0</v>
      </c>
      <c r="I168" s="39">
        <v>0</v>
      </c>
      <c r="J168" s="39">
        <v>0</v>
      </c>
      <c r="K168" s="37" t="str">
        <f t="shared" si="15"/>
        <v>0</v>
      </c>
      <c r="L168" s="4"/>
    </row>
    <row r="169" spans="1:57" ht="15.75">
      <c r="A169" s="28">
        <v>4</v>
      </c>
      <c r="B169" s="25"/>
      <c r="C169" s="32">
        <f t="shared" si="14"/>
        <v>1</v>
      </c>
      <c r="D169" s="52" t="s">
        <v>302</v>
      </c>
      <c r="E169" s="39">
        <v>7834</v>
      </c>
      <c r="F169" s="39">
        <v>7</v>
      </c>
      <c r="G169" s="39">
        <v>2</v>
      </c>
      <c r="H169" s="39">
        <v>0</v>
      </c>
      <c r="I169" s="39">
        <v>0</v>
      </c>
      <c r="J169" s="39">
        <v>0</v>
      </c>
      <c r="K169" s="37" t="str">
        <f t="shared" si="15"/>
        <v>0</v>
      </c>
      <c r="L169" s="4"/>
    </row>
    <row r="170" spans="1:57" ht="15.75">
      <c r="A170" s="28">
        <v>4</v>
      </c>
      <c r="B170" s="25"/>
      <c r="C170" s="32">
        <f t="shared" si="14"/>
        <v>1</v>
      </c>
      <c r="D170" s="39" t="s">
        <v>303</v>
      </c>
      <c r="E170" s="39">
        <v>608</v>
      </c>
      <c r="F170" s="39">
        <v>1</v>
      </c>
      <c r="G170" s="39">
        <v>2</v>
      </c>
      <c r="H170" s="39">
        <v>0</v>
      </c>
      <c r="I170" s="39">
        <v>0</v>
      </c>
      <c r="J170" s="39">
        <v>0</v>
      </c>
      <c r="K170" s="37" t="str">
        <f t="shared" si="15"/>
        <v>0</v>
      </c>
      <c r="L170" s="4"/>
    </row>
    <row r="171" spans="1:57" ht="15.75">
      <c r="A171" s="28">
        <v>4</v>
      </c>
      <c r="B171" s="25"/>
      <c r="C171" s="32">
        <f t="shared" si="14"/>
        <v>1</v>
      </c>
      <c r="D171" s="39" t="s">
        <v>304</v>
      </c>
      <c r="E171" s="39">
        <v>3235</v>
      </c>
      <c r="F171" s="39">
        <v>1</v>
      </c>
      <c r="G171" s="39">
        <v>1</v>
      </c>
      <c r="H171" s="39">
        <v>0</v>
      </c>
      <c r="I171" s="39">
        <v>0</v>
      </c>
      <c r="J171" s="39">
        <v>0</v>
      </c>
      <c r="K171" s="37" t="str">
        <f t="shared" si="15"/>
        <v>0</v>
      </c>
      <c r="L171" s="4"/>
    </row>
    <row r="172" spans="1:57" ht="15.75">
      <c r="A172" s="28">
        <v>4</v>
      </c>
      <c r="B172" s="25"/>
      <c r="C172" s="32">
        <f t="shared" si="14"/>
        <v>1</v>
      </c>
      <c r="D172" s="39" t="s">
        <v>305</v>
      </c>
      <c r="E172" s="39">
        <v>4401</v>
      </c>
      <c r="F172" s="39">
        <v>2</v>
      </c>
      <c r="G172" s="39">
        <v>0</v>
      </c>
      <c r="H172" s="39">
        <v>0</v>
      </c>
      <c r="I172" s="39">
        <v>0</v>
      </c>
      <c r="J172" s="39">
        <v>0</v>
      </c>
      <c r="K172" s="37" t="str">
        <f t="shared" si="15"/>
        <v>0</v>
      </c>
      <c r="L172" s="4"/>
    </row>
    <row r="173" spans="1:57" ht="15.75">
      <c r="A173" s="28">
        <v>4</v>
      </c>
      <c r="B173" s="25"/>
      <c r="C173" s="32">
        <f t="shared" si="14"/>
        <v>1</v>
      </c>
      <c r="D173" s="39" t="s">
        <v>306</v>
      </c>
      <c r="E173" s="39">
        <v>3281</v>
      </c>
      <c r="F173" s="39">
        <v>1</v>
      </c>
      <c r="G173" s="39">
        <v>0</v>
      </c>
      <c r="H173" s="39">
        <v>0</v>
      </c>
      <c r="I173" s="39">
        <v>0</v>
      </c>
      <c r="J173" s="39">
        <v>0</v>
      </c>
      <c r="K173" s="37" t="str">
        <f t="shared" si="15"/>
        <v>0</v>
      </c>
      <c r="L173" s="4"/>
    </row>
    <row r="174" spans="1:57" ht="15">
      <c r="A174" s="226" t="s">
        <v>307</v>
      </c>
      <c r="B174" s="226"/>
      <c r="C174" s="226"/>
      <c r="D174" s="44">
        <f>SUM(C148:C173)</f>
        <v>26</v>
      </c>
      <c r="E174" s="45">
        <f t="shared" ref="E174:J174" si="16">SUM(E148:E173)</f>
        <v>106692</v>
      </c>
      <c r="F174" s="45">
        <f t="shared" si="16"/>
        <v>70</v>
      </c>
      <c r="G174" s="45">
        <f t="shared" si="16"/>
        <v>34</v>
      </c>
      <c r="H174" s="45">
        <f t="shared" si="16"/>
        <v>2</v>
      </c>
      <c r="I174" s="45">
        <f t="shared" si="16"/>
        <v>2</v>
      </c>
      <c r="J174" s="45">
        <f t="shared" si="16"/>
        <v>2</v>
      </c>
      <c r="K174" s="45">
        <f>K148+K149+K150+K151+K152+K153+K154+K155+K156+K157+K158+K159+K160+K161+K162+K163+K164+K165+K166+K167+K168+K169+K170+K171+K172+K173</f>
        <v>1</v>
      </c>
      <c r="L174" s="4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  <c r="AS174" s="46"/>
      <c r="AT174" s="46"/>
      <c r="AU174" s="46"/>
      <c r="AV174" s="46"/>
      <c r="AW174" s="46"/>
      <c r="AX174" s="46"/>
      <c r="AY174" s="46"/>
      <c r="AZ174" s="46"/>
      <c r="BA174" s="46"/>
      <c r="BB174" s="46"/>
      <c r="BC174" s="46"/>
      <c r="BD174" s="46"/>
      <c r="BE174" s="46"/>
    </row>
    <row r="175" spans="1:57" ht="15.75">
      <c r="A175" s="28"/>
      <c r="B175" s="225" t="s">
        <v>308</v>
      </c>
      <c r="C175" s="225"/>
      <c r="D175" s="47"/>
      <c r="E175" s="48"/>
      <c r="F175" s="47"/>
      <c r="G175" s="48"/>
      <c r="H175" s="48"/>
      <c r="I175" s="48"/>
      <c r="J175" s="31"/>
      <c r="K175" s="31"/>
      <c r="L175" s="4"/>
    </row>
    <row r="176" spans="1:57" ht="15.75">
      <c r="A176" s="28">
        <v>5</v>
      </c>
      <c r="B176" s="25"/>
      <c r="C176" s="32">
        <f t="shared" ref="C176:C202" si="17">IF(D176="",0,1)</f>
        <v>1</v>
      </c>
      <c r="D176" s="40" t="s">
        <v>309</v>
      </c>
      <c r="E176" s="34">
        <v>11084</v>
      </c>
      <c r="F176" s="35">
        <v>8</v>
      </c>
      <c r="G176" s="35">
        <v>3</v>
      </c>
      <c r="H176" s="35">
        <v>0</v>
      </c>
      <c r="I176" s="35">
        <v>1</v>
      </c>
      <c r="J176" s="36">
        <v>2</v>
      </c>
      <c r="K176" s="37" t="str">
        <f t="shared" ref="K176:K202" si="18">IF(OR(I176="",I176&lt;1),"0","1")</f>
        <v>1</v>
      </c>
      <c r="L176" s="4"/>
    </row>
    <row r="177" spans="1:12" ht="15.75">
      <c r="A177" s="28">
        <v>5</v>
      </c>
      <c r="B177" s="25"/>
      <c r="C177" s="32">
        <f t="shared" si="17"/>
        <v>1</v>
      </c>
      <c r="D177" s="40" t="s">
        <v>310</v>
      </c>
      <c r="E177" s="54">
        <v>3055</v>
      </c>
      <c r="F177" s="35">
        <v>1</v>
      </c>
      <c r="G177" s="35">
        <v>1</v>
      </c>
      <c r="H177" s="35">
        <v>0</v>
      </c>
      <c r="I177" s="35">
        <v>0</v>
      </c>
      <c r="J177" s="36">
        <v>0</v>
      </c>
      <c r="K177" s="37" t="str">
        <f t="shared" si="18"/>
        <v>0</v>
      </c>
      <c r="L177" s="4"/>
    </row>
    <row r="178" spans="1:12" ht="15.75">
      <c r="A178" s="28">
        <v>5</v>
      </c>
      <c r="B178" s="25"/>
      <c r="C178" s="32">
        <f t="shared" si="17"/>
        <v>1</v>
      </c>
      <c r="D178" s="42" t="s">
        <v>311</v>
      </c>
      <c r="E178" s="54">
        <v>6236</v>
      </c>
      <c r="F178" s="36">
        <v>2</v>
      </c>
      <c r="G178" s="36">
        <v>2</v>
      </c>
      <c r="H178" s="36">
        <v>0</v>
      </c>
      <c r="I178" s="36">
        <v>0</v>
      </c>
      <c r="J178" s="36">
        <v>0</v>
      </c>
      <c r="K178" s="37" t="str">
        <f t="shared" si="18"/>
        <v>0</v>
      </c>
      <c r="L178" s="4"/>
    </row>
    <row r="179" spans="1:12" ht="15.75">
      <c r="A179" s="28">
        <v>5</v>
      </c>
      <c r="B179" s="25"/>
      <c r="C179" s="32">
        <f t="shared" si="17"/>
        <v>1</v>
      </c>
      <c r="D179" s="42" t="s">
        <v>312</v>
      </c>
      <c r="E179" s="36">
        <v>40559</v>
      </c>
      <c r="F179" s="36">
        <v>13</v>
      </c>
      <c r="G179" s="36">
        <v>4</v>
      </c>
      <c r="H179" s="36">
        <v>0</v>
      </c>
      <c r="I179" s="36">
        <v>0</v>
      </c>
      <c r="J179" s="36">
        <v>0</v>
      </c>
      <c r="K179" s="37" t="str">
        <f t="shared" si="18"/>
        <v>0</v>
      </c>
      <c r="L179" s="4"/>
    </row>
    <row r="180" spans="1:12" ht="15.75">
      <c r="A180" s="28">
        <v>5</v>
      </c>
      <c r="B180" s="25"/>
      <c r="C180" s="32">
        <f t="shared" si="17"/>
        <v>1</v>
      </c>
      <c r="D180" s="55" t="s">
        <v>313</v>
      </c>
      <c r="E180" s="49">
        <v>2334</v>
      </c>
      <c r="F180" s="38">
        <v>0</v>
      </c>
      <c r="G180" s="38">
        <v>2</v>
      </c>
      <c r="H180" s="38">
        <v>0</v>
      </c>
      <c r="I180" s="38">
        <v>0</v>
      </c>
      <c r="J180" s="39">
        <v>0</v>
      </c>
      <c r="K180" s="37" t="str">
        <f t="shared" si="18"/>
        <v>0</v>
      </c>
      <c r="L180" s="4"/>
    </row>
    <row r="181" spans="1:12" ht="15.75">
      <c r="A181" s="28">
        <v>5</v>
      </c>
      <c r="B181" s="25"/>
      <c r="C181" s="32">
        <f t="shared" si="17"/>
        <v>1</v>
      </c>
      <c r="D181" s="42" t="s">
        <v>314</v>
      </c>
      <c r="E181" s="36">
        <v>2268</v>
      </c>
      <c r="F181" s="36">
        <v>0</v>
      </c>
      <c r="G181" s="36">
        <v>1</v>
      </c>
      <c r="H181" s="36">
        <v>0</v>
      </c>
      <c r="I181" s="36">
        <v>0</v>
      </c>
      <c r="J181" s="36">
        <v>0</v>
      </c>
      <c r="K181" s="37" t="str">
        <f t="shared" si="18"/>
        <v>0</v>
      </c>
      <c r="L181" s="4"/>
    </row>
    <row r="182" spans="1:12" ht="15.75">
      <c r="A182" s="28">
        <v>5</v>
      </c>
      <c r="B182" s="25"/>
      <c r="C182" s="32">
        <f t="shared" si="17"/>
        <v>1</v>
      </c>
      <c r="D182" s="40" t="s">
        <v>315</v>
      </c>
      <c r="E182" s="34">
        <v>482</v>
      </c>
      <c r="F182" s="35">
        <v>0</v>
      </c>
      <c r="G182" s="35">
        <v>1</v>
      </c>
      <c r="H182" s="35">
        <v>0</v>
      </c>
      <c r="I182" s="35">
        <v>0</v>
      </c>
      <c r="J182" s="36">
        <v>0</v>
      </c>
      <c r="K182" s="37" t="str">
        <f t="shared" si="18"/>
        <v>0</v>
      </c>
      <c r="L182" s="4"/>
    </row>
    <row r="183" spans="1:12" ht="15.75">
      <c r="A183" s="28">
        <v>5</v>
      </c>
      <c r="B183" s="25"/>
      <c r="C183" s="32">
        <f t="shared" si="17"/>
        <v>1</v>
      </c>
      <c r="D183" s="42" t="s">
        <v>316</v>
      </c>
      <c r="E183" s="36">
        <v>959</v>
      </c>
      <c r="F183" s="36">
        <v>2</v>
      </c>
      <c r="G183" s="36">
        <v>2</v>
      </c>
      <c r="H183" s="36">
        <v>0</v>
      </c>
      <c r="I183" s="36">
        <v>0</v>
      </c>
      <c r="J183" s="36">
        <v>0</v>
      </c>
      <c r="K183" s="37" t="str">
        <f t="shared" si="18"/>
        <v>0</v>
      </c>
      <c r="L183" s="4"/>
    </row>
    <row r="184" spans="1:12" ht="15.75">
      <c r="A184" s="28">
        <v>5</v>
      </c>
      <c r="B184" s="25"/>
      <c r="C184" s="32">
        <f t="shared" si="17"/>
        <v>1</v>
      </c>
      <c r="D184" s="42" t="s">
        <v>317</v>
      </c>
      <c r="E184" s="34">
        <v>3537</v>
      </c>
      <c r="F184" s="36">
        <v>1</v>
      </c>
      <c r="G184" s="36">
        <v>1</v>
      </c>
      <c r="H184" s="36">
        <v>0</v>
      </c>
      <c r="I184" s="36">
        <v>0</v>
      </c>
      <c r="J184" s="36">
        <v>0</v>
      </c>
      <c r="K184" s="37" t="str">
        <f t="shared" si="18"/>
        <v>0</v>
      </c>
      <c r="L184" s="4"/>
    </row>
    <row r="185" spans="1:12" ht="15.75">
      <c r="A185" s="28">
        <v>5</v>
      </c>
      <c r="B185" s="25"/>
      <c r="C185" s="32">
        <f t="shared" si="17"/>
        <v>1</v>
      </c>
      <c r="D185" s="42" t="s">
        <v>318</v>
      </c>
      <c r="E185" s="36">
        <v>941</v>
      </c>
      <c r="F185" s="36">
        <v>0</v>
      </c>
      <c r="G185" s="36">
        <v>2</v>
      </c>
      <c r="H185" s="36">
        <v>0</v>
      </c>
      <c r="I185" s="36">
        <v>0</v>
      </c>
      <c r="J185" s="36">
        <v>0</v>
      </c>
      <c r="K185" s="37" t="str">
        <f t="shared" si="18"/>
        <v>0</v>
      </c>
      <c r="L185" s="4"/>
    </row>
    <row r="186" spans="1:12" ht="15.75">
      <c r="A186" s="28">
        <v>5</v>
      </c>
      <c r="B186" s="25"/>
      <c r="C186" s="32">
        <f t="shared" si="17"/>
        <v>1</v>
      </c>
      <c r="D186" s="40" t="s">
        <v>319</v>
      </c>
      <c r="E186" s="34">
        <v>1056</v>
      </c>
      <c r="F186" s="35">
        <v>2</v>
      </c>
      <c r="G186" s="35">
        <v>0</v>
      </c>
      <c r="H186" s="35">
        <v>0</v>
      </c>
      <c r="I186" s="35">
        <v>0</v>
      </c>
      <c r="J186" s="36">
        <v>0</v>
      </c>
      <c r="K186" s="37" t="str">
        <f t="shared" si="18"/>
        <v>0</v>
      </c>
      <c r="L186" s="4"/>
    </row>
    <row r="187" spans="1:12" ht="15.75">
      <c r="A187" s="28">
        <v>5</v>
      </c>
      <c r="B187" s="25"/>
      <c r="C187" s="32">
        <f t="shared" si="17"/>
        <v>1</v>
      </c>
      <c r="D187" s="42" t="s">
        <v>320</v>
      </c>
      <c r="E187" s="36">
        <v>556</v>
      </c>
      <c r="F187" s="36">
        <v>0</v>
      </c>
      <c r="G187" s="36">
        <v>5</v>
      </c>
      <c r="H187" s="36">
        <v>0</v>
      </c>
      <c r="I187" s="36">
        <v>0</v>
      </c>
      <c r="J187" s="36">
        <v>0</v>
      </c>
      <c r="K187" s="37" t="str">
        <f t="shared" si="18"/>
        <v>0</v>
      </c>
      <c r="L187" s="4"/>
    </row>
    <row r="188" spans="1:12" ht="15.75">
      <c r="A188" s="28">
        <v>5</v>
      </c>
      <c r="B188" s="25"/>
      <c r="C188" s="32">
        <f t="shared" si="17"/>
        <v>1</v>
      </c>
      <c r="D188" s="42" t="s">
        <v>321</v>
      </c>
      <c r="E188" s="36">
        <v>456</v>
      </c>
      <c r="F188" s="36">
        <v>0</v>
      </c>
      <c r="G188" s="36">
        <v>3</v>
      </c>
      <c r="H188" s="36">
        <v>1</v>
      </c>
      <c r="I188" s="36">
        <v>0</v>
      </c>
      <c r="J188" s="36">
        <v>0</v>
      </c>
      <c r="K188" s="37" t="str">
        <f t="shared" si="18"/>
        <v>0</v>
      </c>
      <c r="L188" s="4"/>
    </row>
    <row r="189" spans="1:12" ht="15.75">
      <c r="A189" s="28">
        <v>5</v>
      </c>
      <c r="B189" s="25"/>
      <c r="C189" s="32">
        <f t="shared" si="17"/>
        <v>1</v>
      </c>
      <c r="D189" s="40" t="s">
        <v>322</v>
      </c>
      <c r="E189" s="34">
        <v>670</v>
      </c>
      <c r="F189" s="35">
        <v>2</v>
      </c>
      <c r="G189" s="35">
        <v>2</v>
      </c>
      <c r="H189" s="35">
        <v>0</v>
      </c>
      <c r="I189" s="35">
        <v>0</v>
      </c>
      <c r="J189" s="36">
        <v>0</v>
      </c>
      <c r="K189" s="37" t="str">
        <f t="shared" si="18"/>
        <v>0</v>
      </c>
      <c r="L189" s="4"/>
    </row>
    <row r="190" spans="1:12" ht="15.75">
      <c r="A190" s="28">
        <v>5</v>
      </c>
      <c r="B190" s="25"/>
      <c r="C190" s="32">
        <f t="shared" si="17"/>
        <v>1</v>
      </c>
      <c r="D190" s="40" t="s">
        <v>323</v>
      </c>
      <c r="E190" s="34">
        <v>296</v>
      </c>
      <c r="F190" s="35">
        <v>0</v>
      </c>
      <c r="G190" s="35">
        <v>3</v>
      </c>
      <c r="H190" s="35">
        <v>0</v>
      </c>
      <c r="I190" s="35">
        <v>0</v>
      </c>
      <c r="J190" s="36">
        <v>0</v>
      </c>
      <c r="K190" s="37" t="str">
        <f t="shared" si="18"/>
        <v>0</v>
      </c>
      <c r="L190" s="4"/>
    </row>
    <row r="191" spans="1:12" ht="15.75">
      <c r="A191" s="28">
        <v>5</v>
      </c>
      <c r="B191" s="25"/>
      <c r="C191" s="32">
        <f t="shared" si="17"/>
        <v>1</v>
      </c>
      <c r="D191" s="42" t="s">
        <v>324</v>
      </c>
      <c r="E191" s="36">
        <v>647</v>
      </c>
      <c r="F191" s="36">
        <v>1</v>
      </c>
      <c r="G191" s="36">
        <v>5</v>
      </c>
      <c r="H191" s="36">
        <v>0</v>
      </c>
      <c r="I191" s="36">
        <v>0</v>
      </c>
      <c r="J191" s="36">
        <v>0</v>
      </c>
      <c r="K191" s="37" t="str">
        <f t="shared" si="18"/>
        <v>0</v>
      </c>
      <c r="L191" s="4"/>
    </row>
    <row r="192" spans="1:12" ht="15.75">
      <c r="A192" s="28">
        <v>5</v>
      </c>
      <c r="B192" s="25"/>
      <c r="C192" s="32">
        <f t="shared" si="17"/>
        <v>1</v>
      </c>
      <c r="D192" s="42" t="s">
        <v>325</v>
      </c>
      <c r="E192" s="36">
        <v>677</v>
      </c>
      <c r="F192" s="36">
        <v>0</v>
      </c>
      <c r="G192" s="36">
        <v>0</v>
      </c>
      <c r="H192" s="36">
        <v>1</v>
      </c>
      <c r="I192" s="36">
        <v>0</v>
      </c>
      <c r="J192" s="36">
        <v>0</v>
      </c>
      <c r="K192" s="37" t="str">
        <f t="shared" si="18"/>
        <v>0</v>
      </c>
      <c r="L192" s="4"/>
    </row>
    <row r="193" spans="1:57" ht="15.75">
      <c r="A193" s="28">
        <v>5</v>
      </c>
      <c r="B193" s="25"/>
      <c r="C193" s="32">
        <f t="shared" si="17"/>
        <v>1</v>
      </c>
      <c r="D193" s="42" t="s">
        <v>326</v>
      </c>
      <c r="E193" s="36">
        <v>2048</v>
      </c>
      <c r="F193" s="36">
        <v>0</v>
      </c>
      <c r="G193" s="36">
        <v>1</v>
      </c>
      <c r="H193" s="36">
        <v>0</v>
      </c>
      <c r="I193" s="36">
        <v>0</v>
      </c>
      <c r="J193" s="36">
        <v>0</v>
      </c>
      <c r="K193" s="37" t="str">
        <f t="shared" si="18"/>
        <v>0</v>
      </c>
      <c r="L193" s="4"/>
    </row>
    <row r="194" spans="1:57" ht="15.75">
      <c r="A194" s="28">
        <v>5</v>
      </c>
      <c r="B194" s="25"/>
      <c r="C194" s="32">
        <f t="shared" si="17"/>
        <v>1</v>
      </c>
      <c r="D194" s="40" t="s">
        <v>327</v>
      </c>
      <c r="E194" s="34">
        <v>1567</v>
      </c>
      <c r="F194" s="35">
        <v>2</v>
      </c>
      <c r="G194" s="35">
        <v>2</v>
      </c>
      <c r="H194" s="35">
        <v>0</v>
      </c>
      <c r="I194" s="35">
        <v>0</v>
      </c>
      <c r="J194" s="36">
        <v>0</v>
      </c>
      <c r="K194" s="37" t="str">
        <f t="shared" si="18"/>
        <v>0</v>
      </c>
      <c r="L194" s="4"/>
    </row>
    <row r="195" spans="1:57" ht="15.75">
      <c r="A195" s="28">
        <v>5</v>
      </c>
      <c r="B195" s="25"/>
      <c r="C195" s="32">
        <f t="shared" si="17"/>
        <v>1</v>
      </c>
      <c r="D195" s="42" t="s">
        <v>328</v>
      </c>
      <c r="E195" s="36">
        <v>1285</v>
      </c>
      <c r="F195" s="36">
        <v>2</v>
      </c>
      <c r="G195" s="36">
        <v>0</v>
      </c>
      <c r="H195" s="36">
        <v>0</v>
      </c>
      <c r="I195" s="36">
        <v>0</v>
      </c>
      <c r="J195" s="36">
        <v>0</v>
      </c>
      <c r="K195" s="37" t="str">
        <f t="shared" si="18"/>
        <v>0</v>
      </c>
      <c r="L195" s="4"/>
    </row>
    <row r="196" spans="1:57" ht="15.75">
      <c r="A196" s="28">
        <v>5</v>
      </c>
      <c r="B196" s="25"/>
      <c r="C196" s="32">
        <f t="shared" si="17"/>
        <v>1</v>
      </c>
      <c r="D196" s="42" t="s">
        <v>329</v>
      </c>
      <c r="E196" s="36">
        <v>346</v>
      </c>
      <c r="F196" s="36">
        <v>0</v>
      </c>
      <c r="G196" s="36">
        <v>1</v>
      </c>
      <c r="H196" s="36">
        <v>0</v>
      </c>
      <c r="I196" s="36">
        <v>0</v>
      </c>
      <c r="J196" s="36">
        <v>0</v>
      </c>
      <c r="K196" s="37" t="str">
        <f t="shared" si="18"/>
        <v>0</v>
      </c>
      <c r="L196" s="4"/>
    </row>
    <row r="197" spans="1:57" ht="15.75">
      <c r="A197" s="28">
        <v>5</v>
      </c>
      <c r="B197" s="25"/>
      <c r="C197" s="32">
        <f t="shared" si="17"/>
        <v>1</v>
      </c>
      <c r="D197" s="42" t="s">
        <v>330</v>
      </c>
      <c r="E197" s="36">
        <v>2246</v>
      </c>
      <c r="F197" s="36">
        <v>1</v>
      </c>
      <c r="G197" s="36">
        <v>0</v>
      </c>
      <c r="H197" s="36">
        <v>0</v>
      </c>
      <c r="I197" s="36">
        <v>0</v>
      </c>
      <c r="J197" s="36">
        <v>0</v>
      </c>
      <c r="K197" s="37" t="str">
        <f t="shared" si="18"/>
        <v>0</v>
      </c>
      <c r="L197" s="4"/>
    </row>
    <row r="198" spans="1:57" ht="15.75">
      <c r="A198" s="28">
        <v>5</v>
      </c>
      <c r="B198" s="25"/>
      <c r="C198" s="32">
        <f t="shared" si="17"/>
        <v>1</v>
      </c>
      <c r="D198" s="42" t="s">
        <v>331</v>
      </c>
      <c r="E198" s="36">
        <v>1178</v>
      </c>
      <c r="F198" s="36">
        <v>0</v>
      </c>
      <c r="G198" s="36">
        <v>1</v>
      </c>
      <c r="H198" s="36">
        <v>0</v>
      </c>
      <c r="I198" s="36">
        <v>0</v>
      </c>
      <c r="J198" s="36">
        <v>0</v>
      </c>
      <c r="K198" s="37" t="str">
        <f t="shared" si="18"/>
        <v>0</v>
      </c>
      <c r="L198" s="4"/>
    </row>
    <row r="199" spans="1:57" ht="15.75">
      <c r="A199" s="28">
        <v>5</v>
      </c>
      <c r="B199" s="25"/>
      <c r="C199" s="32">
        <f t="shared" si="17"/>
        <v>1</v>
      </c>
      <c r="D199" s="42" t="s">
        <v>332</v>
      </c>
      <c r="E199" s="36">
        <v>525</v>
      </c>
      <c r="F199" s="36">
        <v>2</v>
      </c>
      <c r="G199" s="36">
        <v>0</v>
      </c>
      <c r="H199" s="36">
        <v>0</v>
      </c>
      <c r="I199" s="36">
        <v>0</v>
      </c>
      <c r="J199" s="36">
        <v>0</v>
      </c>
      <c r="K199" s="37" t="str">
        <f t="shared" si="18"/>
        <v>0</v>
      </c>
      <c r="L199" s="4"/>
    </row>
    <row r="200" spans="1:57" ht="15.75">
      <c r="A200" s="28">
        <v>5</v>
      </c>
      <c r="B200" s="25"/>
      <c r="C200" s="32">
        <f t="shared" si="17"/>
        <v>1</v>
      </c>
      <c r="D200" s="40" t="s">
        <v>333</v>
      </c>
      <c r="E200" s="34">
        <v>3199</v>
      </c>
      <c r="F200" s="35">
        <v>1</v>
      </c>
      <c r="G200" s="35">
        <v>0</v>
      </c>
      <c r="H200" s="35">
        <v>0</v>
      </c>
      <c r="I200" s="35">
        <v>0</v>
      </c>
      <c r="J200" s="36">
        <v>0</v>
      </c>
      <c r="K200" s="37" t="str">
        <f t="shared" si="18"/>
        <v>0</v>
      </c>
      <c r="L200" s="4"/>
    </row>
    <row r="201" spans="1:57" ht="15.75">
      <c r="A201" s="28">
        <v>5</v>
      </c>
      <c r="B201" s="25"/>
      <c r="C201" s="32">
        <f t="shared" si="17"/>
        <v>1</v>
      </c>
      <c r="D201" s="40" t="s">
        <v>334</v>
      </c>
      <c r="E201" s="34">
        <v>300</v>
      </c>
      <c r="F201" s="35">
        <v>0</v>
      </c>
      <c r="G201" s="35">
        <v>1</v>
      </c>
      <c r="H201" s="35">
        <v>0</v>
      </c>
      <c r="I201" s="35">
        <v>0</v>
      </c>
      <c r="J201" s="36">
        <v>0</v>
      </c>
      <c r="K201" s="37" t="str">
        <f t="shared" si="18"/>
        <v>0</v>
      </c>
      <c r="L201" s="4"/>
    </row>
    <row r="202" spans="1:57" ht="15.75">
      <c r="A202" s="28">
        <v>5</v>
      </c>
      <c r="B202" s="25"/>
      <c r="C202" s="32">
        <f t="shared" si="17"/>
        <v>1</v>
      </c>
      <c r="D202" s="40" t="s">
        <v>335</v>
      </c>
      <c r="E202" s="36">
        <v>1476</v>
      </c>
      <c r="F202" s="36">
        <v>0</v>
      </c>
      <c r="G202" s="36">
        <v>1</v>
      </c>
      <c r="H202" s="36">
        <v>0</v>
      </c>
      <c r="I202" s="36">
        <v>0</v>
      </c>
      <c r="J202" s="36">
        <v>0</v>
      </c>
      <c r="K202" s="37" t="str">
        <f t="shared" si="18"/>
        <v>0</v>
      </c>
      <c r="L202" s="4"/>
    </row>
    <row r="203" spans="1:57" ht="15">
      <c r="A203" s="226" t="s">
        <v>336</v>
      </c>
      <c r="B203" s="226"/>
      <c r="C203" s="226"/>
      <c r="D203" s="44">
        <f>SUM(C176:C202)</f>
        <v>27</v>
      </c>
      <c r="E203" s="45">
        <f t="shared" ref="E203:J203" si="19">SUM(E176:E202)</f>
        <v>89983</v>
      </c>
      <c r="F203" s="45">
        <f t="shared" si="19"/>
        <v>40</v>
      </c>
      <c r="G203" s="45">
        <f t="shared" si="19"/>
        <v>44</v>
      </c>
      <c r="H203" s="45">
        <f t="shared" si="19"/>
        <v>2</v>
      </c>
      <c r="I203" s="45">
        <f t="shared" si="19"/>
        <v>1</v>
      </c>
      <c r="J203" s="45">
        <f t="shared" si="19"/>
        <v>2</v>
      </c>
      <c r="K203" s="45">
        <f>K176+K177+K178+K179+K180+K181+K182+K183+K185+K186+K187+K188+K189+K190+K191+K192+K193+K194+K195+K196+K197+K198+K199+K200+K201+K202</f>
        <v>1</v>
      </c>
      <c r="L203" s="4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  <c r="AS203" s="46"/>
      <c r="AT203" s="46"/>
      <c r="AU203" s="46"/>
      <c r="AV203" s="46"/>
      <c r="AW203" s="46"/>
      <c r="AX203" s="46"/>
      <c r="AY203" s="46"/>
      <c r="AZ203" s="46"/>
      <c r="BA203" s="46"/>
      <c r="BB203" s="46"/>
      <c r="BC203" s="46"/>
      <c r="BD203" s="46"/>
      <c r="BE203" s="46"/>
    </row>
    <row r="204" spans="1:57" ht="15.75">
      <c r="A204" s="28"/>
      <c r="B204" s="225" t="s">
        <v>337</v>
      </c>
      <c r="C204" s="225"/>
      <c r="D204" s="47"/>
      <c r="E204" s="48"/>
      <c r="F204" s="47"/>
      <c r="G204" s="48"/>
      <c r="H204" s="48"/>
      <c r="I204" s="48"/>
      <c r="J204" s="31"/>
      <c r="K204" s="31"/>
      <c r="L204" s="4"/>
    </row>
    <row r="205" spans="1:57" ht="15.75" customHeight="1">
      <c r="A205" s="28">
        <v>6</v>
      </c>
      <c r="B205" s="25"/>
      <c r="C205" s="32">
        <f t="shared" ref="C205:C236" si="20">IF(D205="",0,1)</f>
        <v>1</v>
      </c>
      <c r="D205" s="49" t="s">
        <v>338</v>
      </c>
      <c r="E205" s="49">
        <v>3903</v>
      </c>
      <c r="F205" s="38">
        <v>2</v>
      </c>
      <c r="G205" s="38">
        <v>0</v>
      </c>
      <c r="H205" s="38">
        <v>0</v>
      </c>
      <c r="I205" s="38">
        <v>0</v>
      </c>
      <c r="J205" s="39">
        <v>0</v>
      </c>
      <c r="K205" s="37" t="str">
        <f t="shared" ref="K205:K236" si="21">IF(OR(I205="",I205&lt;1),"0","1")</f>
        <v>0</v>
      </c>
      <c r="L205" s="4"/>
    </row>
    <row r="206" spans="1:57" ht="15.75" customHeight="1">
      <c r="A206" s="28">
        <v>6</v>
      </c>
      <c r="B206" s="25"/>
      <c r="C206" s="32">
        <f t="shared" si="20"/>
        <v>1</v>
      </c>
      <c r="D206" s="49" t="s">
        <v>339</v>
      </c>
      <c r="E206" s="49">
        <v>5000</v>
      </c>
      <c r="F206" s="38">
        <v>2</v>
      </c>
      <c r="G206" s="38">
        <v>0</v>
      </c>
      <c r="H206" s="38">
        <v>0</v>
      </c>
      <c r="I206" s="38">
        <v>0</v>
      </c>
      <c r="J206" s="39">
        <v>0</v>
      </c>
      <c r="K206" s="37" t="str">
        <f t="shared" si="21"/>
        <v>0</v>
      </c>
      <c r="L206" s="4"/>
    </row>
    <row r="207" spans="1:57" ht="15.75" customHeight="1">
      <c r="A207" s="28">
        <v>6</v>
      </c>
      <c r="B207" s="25"/>
      <c r="C207" s="32">
        <f t="shared" si="20"/>
        <v>1</v>
      </c>
      <c r="D207" s="49" t="s">
        <v>340</v>
      </c>
      <c r="E207" s="49">
        <v>52669</v>
      </c>
      <c r="F207" s="38">
        <v>32</v>
      </c>
      <c r="G207" s="38">
        <v>15</v>
      </c>
      <c r="H207" s="38">
        <v>0</v>
      </c>
      <c r="I207" s="38">
        <v>0</v>
      </c>
      <c r="J207" s="39">
        <v>0</v>
      </c>
      <c r="K207" s="37" t="str">
        <f t="shared" si="21"/>
        <v>0</v>
      </c>
      <c r="L207" s="4"/>
    </row>
    <row r="208" spans="1:57" ht="15.75" customHeight="1">
      <c r="A208" s="28">
        <v>6</v>
      </c>
      <c r="B208" s="25"/>
      <c r="C208" s="32">
        <f t="shared" si="20"/>
        <v>1</v>
      </c>
      <c r="D208" s="49" t="s">
        <v>341</v>
      </c>
      <c r="E208" s="49">
        <v>1974</v>
      </c>
      <c r="F208" s="38">
        <v>1</v>
      </c>
      <c r="G208" s="38">
        <v>1</v>
      </c>
      <c r="H208" s="38">
        <v>0</v>
      </c>
      <c r="I208" s="38">
        <v>0</v>
      </c>
      <c r="J208" s="39">
        <v>0</v>
      </c>
      <c r="K208" s="37" t="str">
        <f t="shared" si="21"/>
        <v>0</v>
      </c>
      <c r="L208" s="4"/>
    </row>
    <row r="209" spans="1:12" ht="15.75" customHeight="1">
      <c r="A209" s="28">
        <v>6</v>
      </c>
      <c r="B209" s="25"/>
      <c r="C209" s="32">
        <f t="shared" si="20"/>
        <v>1</v>
      </c>
      <c r="D209" s="49" t="s">
        <v>342</v>
      </c>
      <c r="E209" s="49">
        <v>4200</v>
      </c>
      <c r="F209" s="38">
        <v>2</v>
      </c>
      <c r="G209" s="38">
        <v>0</v>
      </c>
      <c r="H209" s="38">
        <v>1</v>
      </c>
      <c r="I209" s="38">
        <v>0</v>
      </c>
      <c r="J209" s="39">
        <v>0</v>
      </c>
      <c r="K209" s="37" t="str">
        <f t="shared" si="21"/>
        <v>0</v>
      </c>
      <c r="L209" s="4"/>
    </row>
    <row r="210" spans="1:12" ht="15.75" customHeight="1">
      <c r="A210" s="28">
        <v>6</v>
      </c>
      <c r="B210" s="25"/>
      <c r="C210" s="32">
        <f t="shared" si="20"/>
        <v>1</v>
      </c>
      <c r="D210" s="49" t="s">
        <v>343</v>
      </c>
      <c r="E210" s="49">
        <v>9911</v>
      </c>
      <c r="F210" s="38">
        <v>14</v>
      </c>
      <c r="G210" s="38">
        <v>3</v>
      </c>
      <c r="H210" s="38">
        <v>0</v>
      </c>
      <c r="I210" s="38">
        <v>0</v>
      </c>
      <c r="J210" s="39">
        <v>0</v>
      </c>
      <c r="K210" s="37" t="str">
        <f t="shared" si="21"/>
        <v>0</v>
      </c>
      <c r="L210" s="4"/>
    </row>
    <row r="211" spans="1:12" ht="15.75" customHeight="1">
      <c r="A211" s="28">
        <v>6</v>
      </c>
      <c r="B211" s="25"/>
      <c r="C211" s="32">
        <f t="shared" si="20"/>
        <v>1</v>
      </c>
      <c r="D211" s="49" t="s">
        <v>344</v>
      </c>
      <c r="E211" s="49">
        <v>8400</v>
      </c>
      <c r="F211" s="38">
        <v>7</v>
      </c>
      <c r="G211" s="38">
        <v>0</v>
      </c>
      <c r="H211" s="38">
        <v>0</v>
      </c>
      <c r="I211" s="38">
        <v>0</v>
      </c>
      <c r="J211" s="39">
        <v>0</v>
      </c>
      <c r="K211" s="37" t="str">
        <f t="shared" si="21"/>
        <v>0</v>
      </c>
      <c r="L211" s="4"/>
    </row>
    <row r="212" spans="1:12" ht="15.75" customHeight="1">
      <c r="A212" s="28">
        <v>6</v>
      </c>
      <c r="B212" s="25"/>
      <c r="C212" s="32">
        <f t="shared" si="20"/>
        <v>1</v>
      </c>
      <c r="D212" s="49" t="s">
        <v>345</v>
      </c>
      <c r="E212" s="49">
        <v>74686</v>
      </c>
      <c r="F212" s="38">
        <v>194</v>
      </c>
      <c r="G212" s="38">
        <v>57</v>
      </c>
      <c r="H212" s="38">
        <v>0</v>
      </c>
      <c r="I212" s="38">
        <v>5</v>
      </c>
      <c r="J212" s="39">
        <v>5</v>
      </c>
      <c r="K212" s="37" t="str">
        <f t="shared" si="21"/>
        <v>1</v>
      </c>
      <c r="L212" s="4"/>
    </row>
    <row r="213" spans="1:12" ht="15.75" customHeight="1">
      <c r="A213" s="28">
        <v>6</v>
      </c>
      <c r="B213" s="25"/>
      <c r="C213" s="32">
        <f t="shared" si="20"/>
        <v>1</v>
      </c>
      <c r="D213" s="39" t="s">
        <v>346</v>
      </c>
      <c r="E213" s="39">
        <v>22903</v>
      </c>
      <c r="F213" s="39">
        <v>40</v>
      </c>
      <c r="G213" s="39">
        <v>21</v>
      </c>
      <c r="H213" s="39">
        <v>0</v>
      </c>
      <c r="I213" s="39">
        <v>0</v>
      </c>
      <c r="J213" s="39">
        <v>0</v>
      </c>
      <c r="K213" s="37" t="str">
        <f t="shared" si="21"/>
        <v>0</v>
      </c>
      <c r="L213" s="4"/>
    </row>
    <row r="214" spans="1:12" ht="15.75" customHeight="1">
      <c r="A214" s="28">
        <v>6</v>
      </c>
      <c r="B214" s="25"/>
      <c r="C214" s="32">
        <f t="shared" si="20"/>
        <v>1</v>
      </c>
      <c r="D214" s="39" t="s">
        <v>347</v>
      </c>
      <c r="E214" s="39">
        <v>14040</v>
      </c>
      <c r="F214" s="39">
        <v>17</v>
      </c>
      <c r="G214" s="39">
        <v>5</v>
      </c>
      <c r="H214" s="39">
        <v>0</v>
      </c>
      <c r="I214" s="39">
        <v>2</v>
      </c>
      <c r="J214" s="39">
        <v>2</v>
      </c>
      <c r="K214" s="37" t="str">
        <f t="shared" si="21"/>
        <v>1</v>
      </c>
      <c r="L214" s="4"/>
    </row>
    <row r="215" spans="1:12" ht="15.75" customHeight="1">
      <c r="A215" s="28">
        <v>6</v>
      </c>
      <c r="B215" s="25"/>
      <c r="C215" s="32">
        <f t="shared" si="20"/>
        <v>1</v>
      </c>
      <c r="D215" s="39" t="s">
        <v>348</v>
      </c>
      <c r="E215" s="39">
        <v>3700</v>
      </c>
      <c r="F215" s="39">
        <v>6</v>
      </c>
      <c r="G215" s="39">
        <v>2</v>
      </c>
      <c r="H215" s="39">
        <v>0</v>
      </c>
      <c r="I215" s="39">
        <v>0</v>
      </c>
      <c r="J215" s="39">
        <v>0</v>
      </c>
      <c r="K215" s="37" t="str">
        <f t="shared" si="21"/>
        <v>0</v>
      </c>
      <c r="L215" s="4"/>
    </row>
    <row r="216" spans="1:12" ht="15.75" customHeight="1">
      <c r="A216" s="28">
        <v>6</v>
      </c>
      <c r="B216" s="25"/>
      <c r="C216" s="32">
        <f t="shared" si="20"/>
        <v>1</v>
      </c>
      <c r="D216" s="39" t="s">
        <v>349</v>
      </c>
      <c r="E216" s="39">
        <v>5060</v>
      </c>
      <c r="F216" s="39">
        <v>14</v>
      </c>
      <c r="G216" s="39">
        <v>3</v>
      </c>
      <c r="H216" s="39">
        <v>0</v>
      </c>
      <c r="I216" s="39">
        <v>0</v>
      </c>
      <c r="J216" s="39">
        <v>0</v>
      </c>
      <c r="K216" s="37" t="str">
        <f t="shared" si="21"/>
        <v>0</v>
      </c>
      <c r="L216" s="4"/>
    </row>
    <row r="217" spans="1:12" ht="15.75" customHeight="1">
      <c r="A217" s="28">
        <v>6</v>
      </c>
      <c r="B217" s="25"/>
      <c r="C217" s="32">
        <f t="shared" si="20"/>
        <v>1</v>
      </c>
      <c r="D217" s="39" t="s">
        <v>350</v>
      </c>
      <c r="E217" s="39">
        <v>3505</v>
      </c>
      <c r="F217" s="39">
        <v>1</v>
      </c>
      <c r="G217" s="39">
        <v>1</v>
      </c>
      <c r="H217" s="39">
        <v>1</v>
      </c>
      <c r="I217" s="39">
        <v>0</v>
      </c>
      <c r="J217" s="39">
        <v>0</v>
      </c>
      <c r="K217" s="37" t="str">
        <f t="shared" si="21"/>
        <v>0</v>
      </c>
      <c r="L217" s="4"/>
    </row>
    <row r="218" spans="1:12" ht="15.75" customHeight="1">
      <c r="A218" s="28">
        <v>6</v>
      </c>
      <c r="B218" s="25"/>
      <c r="C218" s="32">
        <f t="shared" si="20"/>
        <v>1</v>
      </c>
      <c r="D218" s="39" t="s">
        <v>351</v>
      </c>
      <c r="E218" s="39">
        <v>49594</v>
      </c>
      <c r="F218" s="39">
        <v>49</v>
      </c>
      <c r="G218" s="39">
        <v>15</v>
      </c>
      <c r="H218" s="39">
        <v>0</v>
      </c>
      <c r="I218" s="39">
        <v>0</v>
      </c>
      <c r="J218" s="39">
        <v>0</v>
      </c>
      <c r="K218" s="37" t="str">
        <f t="shared" si="21"/>
        <v>0</v>
      </c>
      <c r="L218" s="4"/>
    </row>
    <row r="219" spans="1:12" ht="15.75" customHeight="1">
      <c r="A219" s="28">
        <v>6</v>
      </c>
      <c r="B219" s="25"/>
      <c r="C219" s="32">
        <f t="shared" si="20"/>
        <v>1</v>
      </c>
      <c r="D219" s="39" t="s">
        <v>352</v>
      </c>
      <c r="E219" s="39">
        <v>4772</v>
      </c>
      <c r="F219" s="39">
        <v>1</v>
      </c>
      <c r="G219" s="39">
        <v>0</v>
      </c>
      <c r="H219" s="39">
        <v>1</v>
      </c>
      <c r="I219" s="39">
        <v>0</v>
      </c>
      <c r="J219" s="39">
        <v>0</v>
      </c>
      <c r="K219" s="37" t="str">
        <f t="shared" si="21"/>
        <v>0</v>
      </c>
      <c r="L219" s="4"/>
    </row>
    <row r="220" spans="1:12" ht="15.75" customHeight="1">
      <c r="A220" s="28">
        <v>6</v>
      </c>
      <c r="B220" s="25"/>
      <c r="C220" s="32">
        <f t="shared" si="20"/>
        <v>1</v>
      </c>
      <c r="D220" s="39" t="s">
        <v>353</v>
      </c>
      <c r="E220" s="39">
        <v>16008</v>
      </c>
      <c r="F220" s="39">
        <v>28</v>
      </c>
      <c r="G220" s="39">
        <v>7</v>
      </c>
      <c r="H220" s="39">
        <v>0</v>
      </c>
      <c r="I220" s="39">
        <v>0</v>
      </c>
      <c r="J220" s="39">
        <v>0</v>
      </c>
      <c r="K220" s="37" t="str">
        <f t="shared" si="21"/>
        <v>0</v>
      </c>
      <c r="L220" s="4"/>
    </row>
    <row r="221" spans="1:12" ht="15.75" customHeight="1">
      <c r="A221" s="28">
        <v>6</v>
      </c>
      <c r="B221" s="25"/>
      <c r="C221" s="32">
        <f t="shared" si="20"/>
        <v>1</v>
      </c>
      <c r="D221" s="39" t="s">
        <v>354</v>
      </c>
      <c r="E221" s="39">
        <v>74047</v>
      </c>
      <c r="F221" s="39">
        <v>76</v>
      </c>
      <c r="G221" s="39">
        <v>9</v>
      </c>
      <c r="H221" s="39">
        <v>0</v>
      </c>
      <c r="I221" s="39">
        <v>0</v>
      </c>
      <c r="J221" s="39">
        <v>0</v>
      </c>
      <c r="K221" s="37" t="str">
        <f t="shared" si="21"/>
        <v>0</v>
      </c>
      <c r="L221" s="4"/>
    </row>
    <row r="222" spans="1:12" ht="15.75" customHeight="1">
      <c r="A222" s="28">
        <v>6</v>
      </c>
      <c r="B222" s="25"/>
      <c r="C222" s="32">
        <f t="shared" si="20"/>
        <v>1</v>
      </c>
      <c r="D222" s="39" t="s">
        <v>355</v>
      </c>
      <c r="E222" s="39">
        <v>27000</v>
      </c>
      <c r="F222" s="39">
        <v>38</v>
      </c>
      <c r="G222" s="39">
        <v>7</v>
      </c>
      <c r="H222" s="39">
        <v>0</v>
      </c>
      <c r="I222" s="39">
        <v>0</v>
      </c>
      <c r="J222" s="39">
        <v>0</v>
      </c>
      <c r="K222" s="37" t="str">
        <f t="shared" si="21"/>
        <v>0</v>
      </c>
      <c r="L222" s="4"/>
    </row>
    <row r="223" spans="1:12" ht="15.75" customHeight="1">
      <c r="A223" s="28">
        <v>6</v>
      </c>
      <c r="B223" s="25"/>
      <c r="C223" s="32">
        <f t="shared" si="20"/>
        <v>1</v>
      </c>
      <c r="D223" s="39" t="s">
        <v>356</v>
      </c>
      <c r="E223" s="39">
        <v>18026</v>
      </c>
      <c r="F223" s="39">
        <v>15</v>
      </c>
      <c r="G223" s="39">
        <v>3</v>
      </c>
      <c r="H223" s="39">
        <v>0</v>
      </c>
      <c r="I223" s="39">
        <v>0</v>
      </c>
      <c r="J223" s="39">
        <v>0</v>
      </c>
      <c r="K223" s="37" t="str">
        <f t="shared" si="21"/>
        <v>0</v>
      </c>
      <c r="L223" s="4"/>
    </row>
    <row r="224" spans="1:12" ht="15.75" customHeight="1">
      <c r="A224" s="28">
        <v>6</v>
      </c>
      <c r="B224" s="25"/>
      <c r="C224" s="32">
        <f t="shared" si="20"/>
        <v>1</v>
      </c>
      <c r="D224" s="56" t="s">
        <v>357</v>
      </c>
      <c r="E224" s="56">
        <v>30000</v>
      </c>
      <c r="F224" s="56">
        <v>39</v>
      </c>
      <c r="G224" s="56">
        <v>7</v>
      </c>
      <c r="H224" s="56">
        <v>0</v>
      </c>
      <c r="I224" s="56">
        <v>0</v>
      </c>
      <c r="J224" s="56">
        <v>0</v>
      </c>
      <c r="K224" s="37" t="str">
        <f t="shared" si="21"/>
        <v>0</v>
      </c>
      <c r="L224" s="4"/>
    </row>
    <row r="225" spans="1:12" ht="15.75" customHeight="1">
      <c r="A225" s="28">
        <v>6</v>
      </c>
      <c r="B225" s="25"/>
      <c r="C225" s="32">
        <f t="shared" si="20"/>
        <v>1</v>
      </c>
      <c r="D225" s="39" t="s">
        <v>358</v>
      </c>
      <c r="E225" s="39">
        <v>9746</v>
      </c>
      <c r="F225" s="39">
        <v>16</v>
      </c>
      <c r="G225" s="39">
        <v>0</v>
      </c>
      <c r="H225" s="39">
        <v>0</v>
      </c>
      <c r="I225" s="39">
        <v>0</v>
      </c>
      <c r="J225" s="39">
        <v>0</v>
      </c>
      <c r="K225" s="37" t="str">
        <f t="shared" si="21"/>
        <v>0</v>
      </c>
      <c r="L225" s="4"/>
    </row>
    <row r="226" spans="1:12" ht="15.75" customHeight="1">
      <c r="A226" s="28">
        <v>6</v>
      </c>
      <c r="B226" s="25"/>
      <c r="C226" s="32">
        <f t="shared" si="20"/>
        <v>1</v>
      </c>
      <c r="D226" s="39" t="s">
        <v>359</v>
      </c>
      <c r="E226" s="39">
        <v>12500</v>
      </c>
      <c r="F226" s="39">
        <v>17</v>
      </c>
      <c r="G226" s="39">
        <v>1</v>
      </c>
      <c r="H226" s="39">
        <v>0</v>
      </c>
      <c r="I226" s="39">
        <v>0</v>
      </c>
      <c r="J226" s="39">
        <v>0</v>
      </c>
      <c r="K226" s="37" t="str">
        <f t="shared" si="21"/>
        <v>0</v>
      </c>
      <c r="L226" s="4"/>
    </row>
    <row r="227" spans="1:12" ht="15.75" customHeight="1">
      <c r="A227" s="28">
        <v>6</v>
      </c>
      <c r="B227" s="25"/>
      <c r="C227" s="32">
        <f t="shared" si="20"/>
        <v>1</v>
      </c>
      <c r="D227" s="39" t="s">
        <v>360</v>
      </c>
      <c r="E227" s="39">
        <v>342669</v>
      </c>
      <c r="F227" s="39">
        <v>445</v>
      </c>
      <c r="G227" s="39">
        <v>170</v>
      </c>
      <c r="H227" s="39">
        <v>0</v>
      </c>
      <c r="I227" s="39">
        <v>9</v>
      </c>
      <c r="J227" s="39">
        <v>10</v>
      </c>
      <c r="K227" s="37" t="str">
        <f t="shared" si="21"/>
        <v>1</v>
      </c>
      <c r="L227" s="4"/>
    </row>
    <row r="228" spans="1:12" ht="15.75" customHeight="1">
      <c r="A228" s="28">
        <v>6</v>
      </c>
      <c r="B228" s="25"/>
      <c r="C228" s="32">
        <f t="shared" si="20"/>
        <v>1</v>
      </c>
      <c r="D228" s="39" t="s">
        <v>361</v>
      </c>
      <c r="E228" s="39">
        <v>3453</v>
      </c>
      <c r="F228" s="39">
        <v>2</v>
      </c>
      <c r="G228" s="39">
        <v>0</v>
      </c>
      <c r="H228" s="39">
        <v>0</v>
      </c>
      <c r="I228" s="39">
        <v>0</v>
      </c>
      <c r="J228" s="39">
        <v>0</v>
      </c>
      <c r="K228" s="37" t="str">
        <f t="shared" si="21"/>
        <v>0</v>
      </c>
      <c r="L228" s="4"/>
    </row>
    <row r="229" spans="1:12" ht="15.75" customHeight="1">
      <c r="A229" s="28">
        <v>6</v>
      </c>
      <c r="B229" s="25"/>
      <c r="C229" s="32">
        <f t="shared" si="20"/>
        <v>1</v>
      </c>
      <c r="D229" s="39" t="s">
        <v>362</v>
      </c>
      <c r="E229" s="39">
        <v>2212</v>
      </c>
      <c r="F229" s="39">
        <v>1</v>
      </c>
      <c r="G229" s="39">
        <v>1</v>
      </c>
      <c r="H229" s="39">
        <v>0</v>
      </c>
      <c r="I229" s="39">
        <v>0</v>
      </c>
      <c r="J229" s="39">
        <v>0</v>
      </c>
      <c r="K229" s="37" t="str">
        <f t="shared" si="21"/>
        <v>0</v>
      </c>
      <c r="L229" s="4"/>
    </row>
    <row r="230" spans="1:12" ht="15.75" customHeight="1">
      <c r="A230" s="28">
        <v>6</v>
      </c>
      <c r="B230" s="25"/>
      <c r="C230" s="32">
        <f t="shared" si="20"/>
        <v>1</v>
      </c>
      <c r="D230" s="39" t="s">
        <v>363</v>
      </c>
      <c r="E230" s="39">
        <v>3411</v>
      </c>
      <c r="F230" s="39">
        <v>6</v>
      </c>
      <c r="G230" s="39">
        <v>1</v>
      </c>
      <c r="H230" s="39">
        <v>0</v>
      </c>
      <c r="I230" s="39">
        <v>0</v>
      </c>
      <c r="J230" s="39">
        <v>0</v>
      </c>
      <c r="K230" s="37" t="str">
        <f t="shared" si="21"/>
        <v>0</v>
      </c>
      <c r="L230" s="4"/>
    </row>
    <row r="231" spans="1:12" ht="15.75" customHeight="1">
      <c r="A231" s="28">
        <v>6</v>
      </c>
      <c r="B231" s="25"/>
      <c r="C231" s="32">
        <f t="shared" si="20"/>
        <v>1</v>
      </c>
      <c r="D231" s="39" t="s">
        <v>364</v>
      </c>
      <c r="E231" s="39">
        <v>4602</v>
      </c>
      <c r="F231" s="39">
        <v>3</v>
      </c>
      <c r="G231" s="39">
        <v>3</v>
      </c>
      <c r="H231" s="39">
        <v>0</v>
      </c>
      <c r="I231" s="39">
        <v>0</v>
      </c>
      <c r="J231" s="39">
        <v>0</v>
      </c>
      <c r="K231" s="37" t="str">
        <f t="shared" si="21"/>
        <v>0</v>
      </c>
      <c r="L231" s="4"/>
    </row>
    <row r="232" spans="1:12" ht="15.75" customHeight="1">
      <c r="A232" s="28">
        <v>6</v>
      </c>
      <c r="B232" s="25"/>
      <c r="C232" s="32">
        <f t="shared" si="20"/>
        <v>1</v>
      </c>
      <c r="D232" s="39" t="s">
        <v>365</v>
      </c>
      <c r="E232" s="39">
        <v>8000</v>
      </c>
      <c r="F232" s="39">
        <v>6</v>
      </c>
      <c r="G232" s="39">
        <v>0</v>
      </c>
      <c r="H232" s="39">
        <v>0</v>
      </c>
      <c r="I232" s="39">
        <v>0</v>
      </c>
      <c r="J232" s="39">
        <v>0</v>
      </c>
      <c r="K232" s="37" t="str">
        <f t="shared" si="21"/>
        <v>0</v>
      </c>
      <c r="L232" s="4"/>
    </row>
    <row r="233" spans="1:12" ht="15.75" customHeight="1">
      <c r="A233" s="28">
        <v>6</v>
      </c>
      <c r="B233" s="25"/>
      <c r="C233" s="32">
        <f t="shared" si="20"/>
        <v>1</v>
      </c>
      <c r="D233" s="39" t="s">
        <v>366</v>
      </c>
      <c r="E233" s="39">
        <v>1671</v>
      </c>
      <c r="F233" s="39">
        <v>1</v>
      </c>
      <c r="G233" s="39">
        <v>0</v>
      </c>
      <c r="H233" s="39">
        <v>0</v>
      </c>
      <c r="I233" s="39">
        <v>0</v>
      </c>
      <c r="J233" s="39">
        <v>0</v>
      </c>
      <c r="K233" s="37" t="str">
        <f t="shared" si="21"/>
        <v>0</v>
      </c>
      <c r="L233" s="4"/>
    </row>
    <row r="234" spans="1:12" ht="15.75" customHeight="1">
      <c r="A234" s="28">
        <v>6</v>
      </c>
      <c r="B234" s="25"/>
      <c r="C234" s="32">
        <f t="shared" si="20"/>
        <v>1</v>
      </c>
      <c r="D234" s="39" t="s">
        <v>367</v>
      </c>
      <c r="E234" s="39">
        <v>2239</v>
      </c>
      <c r="F234" s="39">
        <v>5</v>
      </c>
      <c r="G234" s="39">
        <v>2</v>
      </c>
      <c r="H234" s="39">
        <v>0</v>
      </c>
      <c r="I234" s="39">
        <v>0</v>
      </c>
      <c r="J234" s="39">
        <v>0</v>
      </c>
      <c r="K234" s="37" t="str">
        <f t="shared" si="21"/>
        <v>0</v>
      </c>
      <c r="L234" s="4"/>
    </row>
    <row r="235" spans="1:12" ht="15.75" customHeight="1">
      <c r="A235" s="28">
        <v>6</v>
      </c>
      <c r="B235" s="25"/>
      <c r="C235" s="32">
        <f t="shared" si="20"/>
        <v>1</v>
      </c>
      <c r="D235" s="39" t="s">
        <v>368</v>
      </c>
      <c r="E235" s="39">
        <v>1440</v>
      </c>
      <c r="F235" s="39">
        <v>5</v>
      </c>
      <c r="G235" s="39">
        <v>0</v>
      </c>
      <c r="H235" s="39">
        <v>1</v>
      </c>
      <c r="I235" s="39">
        <v>0</v>
      </c>
      <c r="J235" s="39">
        <v>0</v>
      </c>
      <c r="K235" s="37" t="str">
        <f t="shared" si="21"/>
        <v>0</v>
      </c>
      <c r="L235" s="4"/>
    </row>
    <row r="236" spans="1:12" ht="15.75" customHeight="1">
      <c r="A236" s="28">
        <v>6</v>
      </c>
      <c r="B236" s="25"/>
      <c r="C236" s="32">
        <f t="shared" si="20"/>
        <v>1</v>
      </c>
      <c r="D236" s="39" t="s">
        <v>369</v>
      </c>
      <c r="E236" s="39">
        <v>13000</v>
      </c>
      <c r="F236" s="39">
        <v>17</v>
      </c>
      <c r="G236" s="39">
        <v>12</v>
      </c>
      <c r="H236" s="39">
        <v>0</v>
      </c>
      <c r="I236" s="39">
        <v>0</v>
      </c>
      <c r="J236" s="39">
        <v>0</v>
      </c>
      <c r="K236" s="37" t="str">
        <f t="shared" si="21"/>
        <v>0</v>
      </c>
      <c r="L236" s="4"/>
    </row>
    <row r="237" spans="1:12" ht="15.75" customHeight="1">
      <c r="A237" s="28">
        <v>6</v>
      </c>
      <c r="B237" s="25"/>
      <c r="C237" s="32">
        <f t="shared" ref="C237:C263" si="22">IF(D237="",0,1)</f>
        <v>1</v>
      </c>
      <c r="D237" s="39" t="s">
        <v>370</v>
      </c>
      <c r="E237" s="39">
        <v>800</v>
      </c>
      <c r="F237" s="39">
        <v>1</v>
      </c>
      <c r="G237" s="39">
        <v>0</v>
      </c>
      <c r="H237" s="39">
        <v>0</v>
      </c>
      <c r="I237" s="39">
        <v>0</v>
      </c>
      <c r="J237" s="39">
        <v>0</v>
      </c>
      <c r="K237" s="37" t="str">
        <f t="shared" ref="K237:K263" si="23">IF(OR(I237="",I237&lt;1),"0","1")</f>
        <v>0</v>
      </c>
      <c r="L237" s="4"/>
    </row>
    <row r="238" spans="1:12" ht="15.75" customHeight="1">
      <c r="A238" s="28">
        <v>6</v>
      </c>
      <c r="B238" s="25"/>
      <c r="C238" s="32">
        <f t="shared" si="22"/>
        <v>1</v>
      </c>
      <c r="D238" s="39" t="s">
        <v>371</v>
      </c>
      <c r="E238" s="39">
        <v>30231</v>
      </c>
      <c r="F238" s="39">
        <v>36</v>
      </c>
      <c r="G238" s="39">
        <v>14</v>
      </c>
      <c r="H238" s="39">
        <v>0</v>
      </c>
      <c r="I238" s="39">
        <v>0</v>
      </c>
      <c r="J238" s="39">
        <v>0</v>
      </c>
      <c r="K238" s="37" t="str">
        <f t="shared" si="23"/>
        <v>0</v>
      </c>
      <c r="L238" s="4"/>
    </row>
    <row r="239" spans="1:12" ht="15.75" customHeight="1">
      <c r="A239" s="28">
        <v>6</v>
      </c>
      <c r="B239" s="25"/>
      <c r="C239" s="32">
        <f t="shared" si="22"/>
        <v>1</v>
      </c>
      <c r="D239" s="39" t="s">
        <v>372</v>
      </c>
      <c r="E239" s="39">
        <v>13600</v>
      </c>
      <c r="F239" s="39">
        <v>16</v>
      </c>
      <c r="G239" s="39">
        <v>7</v>
      </c>
      <c r="H239" s="39">
        <v>9</v>
      </c>
      <c r="I239" s="39">
        <v>1</v>
      </c>
      <c r="J239" s="39">
        <v>2</v>
      </c>
      <c r="K239" s="37" t="str">
        <f t="shared" si="23"/>
        <v>1</v>
      </c>
      <c r="L239" s="4"/>
    </row>
    <row r="240" spans="1:12" ht="15.75" customHeight="1">
      <c r="A240" s="28">
        <v>6</v>
      </c>
      <c r="B240" s="25"/>
      <c r="C240" s="32">
        <f t="shared" si="22"/>
        <v>1</v>
      </c>
      <c r="D240" s="39" t="s">
        <v>373</v>
      </c>
      <c r="E240" s="39">
        <v>5631</v>
      </c>
      <c r="F240" s="39">
        <v>3</v>
      </c>
      <c r="G240" s="39">
        <v>3</v>
      </c>
      <c r="H240" s="39">
        <v>0</v>
      </c>
      <c r="I240" s="39">
        <v>0</v>
      </c>
      <c r="J240" s="39">
        <v>0</v>
      </c>
      <c r="K240" s="37" t="str">
        <f t="shared" si="23"/>
        <v>0</v>
      </c>
      <c r="L240" s="4"/>
    </row>
    <row r="241" spans="1:12" ht="15.75" customHeight="1">
      <c r="A241" s="28">
        <v>6</v>
      </c>
      <c r="B241" s="25"/>
      <c r="C241" s="32">
        <f t="shared" si="22"/>
        <v>1</v>
      </c>
      <c r="D241" s="39" t="s">
        <v>374</v>
      </c>
      <c r="E241" s="39">
        <v>10500</v>
      </c>
      <c r="F241" s="39">
        <v>12</v>
      </c>
      <c r="G241" s="39">
        <v>5</v>
      </c>
      <c r="H241" s="39">
        <v>0</v>
      </c>
      <c r="I241" s="39">
        <v>1</v>
      </c>
      <c r="J241" s="39">
        <v>2</v>
      </c>
      <c r="K241" s="37" t="str">
        <f t="shared" si="23"/>
        <v>1</v>
      </c>
      <c r="L241" s="4"/>
    </row>
    <row r="242" spans="1:12" ht="15.75" customHeight="1">
      <c r="A242" s="28">
        <v>6</v>
      </c>
      <c r="B242" s="25"/>
      <c r="C242" s="32">
        <f t="shared" si="22"/>
        <v>1</v>
      </c>
      <c r="D242" s="39" t="s">
        <v>375</v>
      </c>
      <c r="E242" s="39">
        <v>4234</v>
      </c>
      <c r="F242" s="39">
        <v>3</v>
      </c>
      <c r="G242" s="39">
        <v>0</v>
      </c>
      <c r="H242" s="39">
        <v>0</v>
      </c>
      <c r="I242" s="39">
        <v>0</v>
      </c>
      <c r="J242" s="39">
        <v>0</v>
      </c>
      <c r="K242" s="37" t="str">
        <f t="shared" si="23"/>
        <v>0</v>
      </c>
      <c r="L242" s="4"/>
    </row>
    <row r="243" spans="1:12" ht="15.75" customHeight="1">
      <c r="A243" s="28">
        <v>6</v>
      </c>
      <c r="B243" s="25"/>
      <c r="C243" s="32">
        <f t="shared" si="22"/>
        <v>1</v>
      </c>
      <c r="D243" s="39" t="s">
        <v>376</v>
      </c>
      <c r="E243" s="39">
        <v>3119</v>
      </c>
      <c r="F243" s="39">
        <v>2</v>
      </c>
      <c r="G243" s="39">
        <v>0</v>
      </c>
      <c r="H243" s="39">
        <v>0</v>
      </c>
      <c r="I243" s="39">
        <v>0</v>
      </c>
      <c r="J243" s="39">
        <v>0</v>
      </c>
      <c r="K243" s="37" t="str">
        <f t="shared" si="23"/>
        <v>0</v>
      </c>
      <c r="L243" s="4"/>
    </row>
    <row r="244" spans="1:12" ht="15.75" customHeight="1">
      <c r="A244" s="28">
        <v>6</v>
      </c>
      <c r="B244" s="25"/>
      <c r="C244" s="32">
        <f t="shared" si="22"/>
        <v>1</v>
      </c>
      <c r="D244" s="39" t="s">
        <v>377</v>
      </c>
      <c r="E244" s="39">
        <v>7115</v>
      </c>
      <c r="F244" s="39">
        <v>3</v>
      </c>
      <c r="G244" s="39">
        <v>2</v>
      </c>
      <c r="H244" s="39">
        <v>0</v>
      </c>
      <c r="I244" s="39">
        <v>0</v>
      </c>
      <c r="J244" s="39">
        <v>0</v>
      </c>
      <c r="K244" s="37" t="str">
        <f t="shared" si="23"/>
        <v>0</v>
      </c>
      <c r="L244" s="4"/>
    </row>
    <row r="245" spans="1:12" ht="15.75" customHeight="1">
      <c r="A245" s="28">
        <v>6</v>
      </c>
      <c r="B245" s="25"/>
      <c r="C245" s="32">
        <f t="shared" si="22"/>
        <v>1</v>
      </c>
      <c r="D245" s="39" t="s">
        <v>378</v>
      </c>
      <c r="E245" s="39">
        <v>3000</v>
      </c>
      <c r="F245" s="39">
        <v>1</v>
      </c>
      <c r="G245" s="39">
        <v>1</v>
      </c>
      <c r="H245" s="39">
        <v>0</v>
      </c>
      <c r="I245" s="39">
        <v>0</v>
      </c>
      <c r="J245" s="39">
        <v>0</v>
      </c>
      <c r="K245" s="37" t="str">
        <f t="shared" si="23"/>
        <v>0</v>
      </c>
      <c r="L245" s="4"/>
    </row>
    <row r="246" spans="1:12" ht="15.75" customHeight="1">
      <c r="A246" s="28">
        <v>6</v>
      </c>
      <c r="B246" s="25"/>
      <c r="C246" s="32">
        <f t="shared" si="22"/>
        <v>1</v>
      </c>
      <c r="D246" s="39" t="s">
        <v>379</v>
      </c>
      <c r="E246" s="39">
        <v>19046</v>
      </c>
      <c r="F246" s="39">
        <v>0</v>
      </c>
      <c r="G246" s="39">
        <v>42</v>
      </c>
      <c r="H246" s="39">
        <v>3</v>
      </c>
      <c r="I246" s="39">
        <v>0</v>
      </c>
      <c r="J246" s="39">
        <v>0</v>
      </c>
      <c r="K246" s="37" t="str">
        <f t="shared" si="23"/>
        <v>0</v>
      </c>
      <c r="L246" s="4"/>
    </row>
    <row r="247" spans="1:12" ht="15.75" customHeight="1">
      <c r="A247" s="28">
        <v>6</v>
      </c>
      <c r="B247" s="25"/>
      <c r="C247" s="32">
        <f t="shared" si="22"/>
        <v>1</v>
      </c>
      <c r="D247" s="39" t="s">
        <v>380</v>
      </c>
      <c r="E247" s="39">
        <v>41824</v>
      </c>
      <c r="F247" s="39">
        <v>68</v>
      </c>
      <c r="G247" s="39">
        <v>22</v>
      </c>
      <c r="H247" s="39">
        <v>0</v>
      </c>
      <c r="I247" s="39">
        <v>0</v>
      </c>
      <c r="J247" s="39">
        <v>0</v>
      </c>
      <c r="K247" s="37" t="str">
        <f t="shared" si="23"/>
        <v>0</v>
      </c>
      <c r="L247" s="4"/>
    </row>
    <row r="248" spans="1:12" ht="15.75" customHeight="1">
      <c r="A248" s="28">
        <v>6</v>
      </c>
      <c r="B248" s="25"/>
      <c r="C248" s="32">
        <f t="shared" si="22"/>
        <v>1</v>
      </c>
      <c r="D248" s="39" t="s">
        <v>381</v>
      </c>
      <c r="E248" s="39">
        <v>2137</v>
      </c>
      <c r="F248" s="39">
        <v>1</v>
      </c>
      <c r="G248" s="39">
        <v>0</v>
      </c>
      <c r="H248" s="39">
        <v>0</v>
      </c>
      <c r="I248" s="39">
        <v>0</v>
      </c>
      <c r="J248" s="39">
        <v>0</v>
      </c>
      <c r="K248" s="37" t="str">
        <f t="shared" si="23"/>
        <v>0</v>
      </c>
      <c r="L248" s="4"/>
    </row>
    <row r="249" spans="1:12" ht="15.75" customHeight="1">
      <c r="A249" s="28">
        <v>6</v>
      </c>
      <c r="B249" s="25"/>
      <c r="C249" s="32">
        <f t="shared" si="22"/>
        <v>1</v>
      </c>
      <c r="D249" s="39" t="s">
        <v>382</v>
      </c>
      <c r="E249" s="39">
        <v>1238</v>
      </c>
      <c r="F249" s="39">
        <v>1</v>
      </c>
      <c r="G249" s="39">
        <v>1</v>
      </c>
      <c r="H249" s="39">
        <v>0</v>
      </c>
      <c r="I249" s="39">
        <v>0</v>
      </c>
      <c r="J249" s="39">
        <v>0</v>
      </c>
      <c r="K249" s="37" t="str">
        <f t="shared" si="23"/>
        <v>0</v>
      </c>
      <c r="L249" s="4"/>
    </row>
    <row r="250" spans="1:12" ht="15.75" customHeight="1">
      <c r="A250" s="28">
        <v>6</v>
      </c>
      <c r="B250" s="25"/>
      <c r="C250" s="32">
        <f t="shared" si="22"/>
        <v>1</v>
      </c>
      <c r="D250" s="39" t="s">
        <v>383</v>
      </c>
      <c r="E250" s="39">
        <v>7898</v>
      </c>
      <c r="F250" s="39">
        <v>7</v>
      </c>
      <c r="G250" s="39">
        <v>2</v>
      </c>
      <c r="H250" s="39">
        <v>0</v>
      </c>
      <c r="I250" s="39">
        <v>0</v>
      </c>
      <c r="J250" s="39">
        <v>0</v>
      </c>
      <c r="K250" s="37" t="str">
        <f t="shared" si="23"/>
        <v>0</v>
      </c>
      <c r="L250" s="4"/>
    </row>
    <row r="251" spans="1:12" ht="15.75" customHeight="1">
      <c r="A251" s="28">
        <v>6</v>
      </c>
      <c r="B251" s="25"/>
      <c r="C251" s="32">
        <f t="shared" si="22"/>
        <v>1</v>
      </c>
      <c r="D251" s="39" t="s">
        <v>377</v>
      </c>
      <c r="E251" s="39">
        <v>7010</v>
      </c>
      <c r="F251" s="39">
        <v>2</v>
      </c>
      <c r="G251" s="39">
        <v>2</v>
      </c>
      <c r="H251" s="39">
        <v>0</v>
      </c>
      <c r="I251" s="39">
        <v>0</v>
      </c>
      <c r="J251" s="39">
        <v>0</v>
      </c>
      <c r="K251" s="37" t="str">
        <f t="shared" si="23"/>
        <v>0</v>
      </c>
      <c r="L251" s="4"/>
    </row>
    <row r="252" spans="1:12" ht="15.75" customHeight="1">
      <c r="A252" s="28">
        <v>6</v>
      </c>
      <c r="B252" s="25"/>
      <c r="C252" s="32">
        <f t="shared" si="22"/>
        <v>1</v>
      </c>
      <c r="D252" s="39" t="s">
        <v>384</v>
      </c>
      <c r="E252" s="39">
        <v>3036</v>
      </c>
      <c r="F252" s="39">
        <v>5</v>
      </c>
      <c r="G252" s="39">
        <v>1</v>
      </c>
      <c r="H252" s="39">
        <v>0</v>
      </c>
      <c r="I252" s="39">
        <v>0</v>
      </c>
      <c r="J252" s="39">
        <v>0</v>
      </c>
      <c r="K252" s="37" t="str">
        <f t="shared" si="23"/>
        <v>0</v>
      </c>
      <c r="L252" s="4"/>
    </row>
    <row r="253" spans="1:12" ht="15.75" customHeight="1">
      <c r="A253" s="28">
        <v>6</v>
      </c>
      <c r="B253" s="25"/>
      <c r="C253" s="32">
        <f t="shared" si="22"/>
        <v>1</v>
      </c>
      <c r="D253" s="39" t="s">
        <v>385</v>
      </c>
      <c r="E253" s="39">
        <v>4003</v>
      </c>
      <c r="F253" s="39">
        <v>2</v>
      </c>
      <c r="G253" s="39">
        <v>0</v>
      </c>
      <c r="H253" s="39">
        <v>0</v>
      </c>
      <c r="I253" s="39">
        <v>0</v>
      </c>
      <c r="J253" s="39">
        <v>0</v>
      </c>
      <c r="K253" s="37" t="str">
        <f t="shared" si="23"/>
        <v>0</v>
      </c>
      <c r="L253" s="4"/>
    </row>
    <row r="254" spans="1:12" ht="15.75" customHeight="1">
      <c r="A254" s="28">
        <v>6</v>
      </c>
      <c r="B254" s="25"/>
      <c r="C254" s="32">
        <f t="shared" si="22"/>
        <v>1</v>
      </c>
      <c r="D254" s="39" t="s">
        <v>379</v>
      </c>
      <c r="E254" s="39">
        <v>19046</v>
      </c>
      <c r="F254" s="39">
        <v>42</v>
      </c>
      <c r="G254" s="39">
        <v>3</v>
      </c>
      <c r="H254" s="39">
        <v>0</v>
      </c>
      <c r="I254" s="39">
        <v>0</v>
      </c>
      <c r="J254" s="39">
        <v>0</v>
      </c>
      <c r="K254" s="37" t="str">
        <f t="shared" si="23"/>
        <v>0</v>
      </c>
      <c r="L254" s="4"/>
    </row>
    <row r="255" spans="1:12" ht="15.75" customHeight="1">
      <c r="A255" s="28">
        <v>6</v>
      </c>
      <c r="B255" s="25"/>
      <c r="C255" s="32">
        <f t="shared" si="22"/>
        <v>1</v>
      </c>
      <c r="D255" s="39" t="s">
        <v>386</v>
      </c>
      <c r="E255" s="39">
        <v>5695</v>
      </c>
      <c r="F255" s="39">
        <v>3</v>
      </c>
      <c r="G255" s="39">
        <v>1</v>
      </c>
      <c r="H255" s="39">
        <v>0</v>
      </c>
      <c r="I255" s="39">
        <v>0</v>
      </c>
      <c r="J255" s="39">
        <v>0</v>
      </c>
      <c r="K255" s="37" t="str">
        <f t="shared" si="23"/>
        <v>0</v>
      </c>
      <c r="L255" s="4"/>
    </row>
    <row r="256" spans="1:12" ht="15.75" customHeight="1">
      <c r="A256" s="28">
        <v>6</v>
      </c>
      <c r="B256" s="25"/>
      <c r="C256" s="32">
        <f t="shared" si="22"/>
        <v>1</v>
      </c>
      <c r="D256" s="39" t="s">
        <v>387</v>
      </c>
      <c r="E256" s="39">
        <v>1688</v>
      </c>
      <c r="F256" s="39">
        <v>8</v>
      </c>
      <c r="G256" s="39">
        <v>1</v>
      </c>
      <c r="H256" s="39">
        <v>0</v>
      </c>
      <c r="I256" s="39">
        <v>0</v>
      </c>
      <c r="J256" s="39">
        <v>0</v>
      </c>
      <c r="K256" s="37" t="str">
        <f t="shared" si="23"/>
        <v>0</v>
      </c>
      <c r="L256" s="4"/>
    </row>
    <row r="257" spans="1:57" ht="15.75" customHeight="1">
      <c r="A257" s="28">
        <v>6</v>
      </c>
      <c r="B257" s="25"/>
      <c r="C257" s="32">
        <f t="shared" si="22"/>
        <v>1</v>
      </c>
      <c r="D257" s="39" t="s">
        <v>388</v>
      </c>
      <c r="E257" s="39">
        <v>7626</v>
      </c>
      <c r="F257" s="39">
        <v>0</v>
      </c>
      <c r="G257" s="39">
        <v>0</v>
      </c>
      <c r="H257" s="39">
        <v>1</v>
      </c>
      <c r="I257" s="39">
        <v>0</v>
      </c>
      <c r="J257" s="39">
        <v>0</v>
      </c>
      <c r="K257" s="37" t="str">
        <f t="shared" si="23"/>
        <v>0</v>
      </c>
      <c r="L257" s="4"/>
    </row>
    <row r="258" spans="1:57" ht="15.75" customHeight="1">
      <c r="A258" s="28">
        <v>6</v>
      </c>
      <c r="B258" s="25"/>
      <c r="C258" s="32">
        <f t="shared" si="22"/>
        <v>1</v>
      </c>
      <c r="D258" s="39" t="s">
        <v>389</v>
      </c>
      <c r="E258" s="39">
        <v>1697</v>
      </c>
      <c r="F258" s="39">
        <v>0</v>
      </c>
      <c r="G258" s="39">
        <v>0</v>
      </c>
      <c r="H258" s="39">
        <v>1</v>
      </c>
      <c r="I258" s="39">
        <v>0</v>
      </c>
      <c r="J258" s="39">
        <v>0</v>
      </c>
      <c r="K258" s="37" t="str">
        <f t="shared" si="23"/>
        <v>0</v>
      </c>
      <c r="L258" s="4"/>
    </row>
    <row r="259" spans="1:57" ht="15.75" customHeight="1">
      <c r="A259" s="28">
        <v>6</v>
      </c>
      <c r="B259" s="25"/>
      <c r="C259" s="32">
        <f t="shared" si="22"/>
        <v>1</v>
      </c>
      <c r="D259" s="39" t="s">
        <v>390</v>
      </c>
      <c r="E259" s="39">
        <v>1400</v>
      </c>
      <c r="F259" s="39">
        <v>0</v>
      </c>
      <c r="G259" s="39">
        <v>0</v>
      </c>
      <c r="H259" s="39">
        <v>1</v>
      </c>
      <c r="I259" s="39">
        <v>0</v>
      </c>
      <c r="J259" s="39">
        <v>0</v>
      </c>
      <c r="K259" s="37" t="str">
        <f t="shared" si="23"/>
        <v>0</v>
      </c>
      <c r="L259" s="4"/>
    </row>
    <row r="260" spans="1:57" ht="15.75" customHeight="1">
      <c r="A260" s="28">
        <v>6</v>
      </c>
      <c r="B260" s="25"/>
      <c r="C260" s="32">
        <f t="shared" si="22"/>
        <v>1</v>
      </c>
      <c r="D260" s="39" t="s">
        <v>391</v>
      </c>
      <c r="E260" s="39">
        <v>1261</v>
      </c>
      <c r="F260" s="39">
        <v>0</v>
      </c>
      <c r="G260" s="39">
        <v>1</v>
      </c>
      <c r="H260" s="39">
        <v>0</v>
      </c>
      <c r="I260" s="39">
        <v>0</v>
      </c>
      <c r="J260" s="39">
        <v>0</v>
      </c>
      <c r="K260" s="37" t="str">
        <f t="shared" si="23"/>
        <v>0</v>
      </c>
      <c r="L260" s="4"/>
    </row>
    <row r="261" spans="1:57" ht="15.75" customHeight="1">
      <c r="A261" s="28">
        <v>6</v>
      </c>
      <c r="B261" s="25"/>
      <c r="C261" s="32">
        <f t="shared" si="22"/>
        <v>1</v>
      </c>
      <c r="D261" s="39" t="s">
        <v>392</v>
      </c>
      <c r="E261" s="39">
        <v>1932</v>
      </c>
      <c r="F261" s="39">
        <v>0</v>
      </c>
      <c r="G261" s="39">
        <v>1</v>
      </c>
      <c r="H261" s="39">
        <v>0</v>
      </c>
      <c r="I261" s="39">
        <v>0</v>
      </c>
      <c r="J261" s="39">
        <v>0</v>
      </c>
      <c r="K261" s="37" t="str">
        <f t="shared" si="23"/>
        <v>0</v>
      </c>
      <c r="L261" s="4"/>
    </row>
    <row r="262" spans="1:57" ht="15.75" customHeight="1">
      <c r="A262" s="28">
        <v>6</v>
      </c>
      <c r="B262" s="25"/>
      <c r="C262" s="32">
        <f t="shared" si="22"/>
        <v>1</v>
      </c>
      <c r="D262" s="39" t="s">
        <v>393</v>
      </c>
      <c r="E262" s="39">
        <v>1670</v>
      </c>
      <c r="F262" s="39">
        <v>0</v>
      </c>
      <c r="G262" s="39">
        <v>0</v>
      </c>
      <c r="H262" s="39">
        <v>1</v>
      </c>
      <c r="I262" s="39">
        <v>0</v>
      </c>
      <c r="J262" s="39">
        <v>0</v>
      </c>
      <c r="K262" s="37" t="str">
        <f t="shared" si="23"/>
        <v>0</v>
      </c>
      <c r="L262" s="4"/>
    </row>
    <row r="263" spans="1:57" ht="15.75" customHeight="1">
      <c r="A263" s="28">
        <v>6</v>
      </c>
      <c r="B263" s="25"/>
      <c r="C263" s="32">
        <f t="shared" si="22"/>
        <v>1</v>
      </c>
      <c r="D263" s="39" t="s">
        <v>394</v>
      </c>
      <c r="E263" s="39">
        <v>665</v>
      </c>
      <c r="F263" s="39">
        <v>1</v>
      </c>
      <c r="G263" s="39">
        <v>0</v>
      </c>
      <c r="H263" s="39">
        <v>0</v>
      </c>
      <c r="I263" s="39">
        <v>0</v>
      </c>
      <c r="J263" s="39">
        <v>0</v>
      </c>
      <c r="K263" s="37" t="str">
        <f t="shared" si="23"/>
        <v>0</v>
      </c>
      <c r="L263" s="4"/>
    </row>
    <row r="264" spans="1:57" ht="15">
      <c r="A264" s="226" t="s">
        <v>395</v>
      </c>
      <c r="B264" s="226"/>
      <c r="C264" s="226"/>
      <c r="D264" s="44">
        <f>SUM(C205:C263)</f>
        <v>59</v>
      </c>
      <c r="E264" s="45">
        <f t="shared" ref="E264:J264" si="24">SUM(E205:E263)</f>
        <v>1041443</v>
      </c>
      <c r="F264" s="45">
        <f t="shared" si="24"/>
        <v>1319</v>
      </c>
      <c r="G264" s="45">
        <f t="shared" si="24"/>
        <v>455</v>
      </c>
      <c r="H264" s="45">
        <f t="shared" si="24"/>
        <v>20</v>
      </c>
      <c r="I264" s="45">
        <f t="shared" si="24"/>
        <v>18</v>
      </c>
      <c r="J264" s="45">
        <f t="shared" si="24"/>
        <v>21</v>
      </c>
      <c r="K264" s="45">
        <f>K204+K205+K206+K207+K208+K209+K210+K211+K212+K213+K214+K215+K216+K217+K218+K219+K220+K221+K222+K223+K224+K225+K226+K227+K228+K229+K230+K231+K232+K233+K234+K235+K236+K237+K238+K239+K240+K241+K242+K243+K244+K245+K246+K247+K248+K249+K250+K251+K252+K253+K254+K255+K256+K257+K258+K259+K260+K261+K262+K263</f>
        <v>5</v>
      </c>
      <c r="L264" s="4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46"/>
      <c r="AM264" s="46"/>
      <c r="AN264" s="46"/>
      <c r="AO264" s="46"/>
      <c r="AP264" s="46"/>
      <c r="AQ264" s="46"/>
      <c r="AR264" s="46"/>
      <c r="AS264" s="46"/>
      <c r="AT264" s="46"/>
      <c r="AU264" s="46"/>
      <c r="AV264" s="46"/>
      <c r="AW264" s="46"/>
      <c r="AX264" s="46"/>
      <c r="AY264" s="46"/>
      <c r="AZ264" s="46"/>
      <c r="BA264" s="46"/>
      <c r="BB264" s="46"/>
      <c r="BC264" s="46"/>
      <c r="BD264" s="46"/>
      <c r="BE264" s="46"/>
    </row>
    <row r="265" spans="1:57" ht="15.75">
      <c r="A265" s="28"/>
      <c r="B265" s="225" t="s">
        <v>396</v>
      </c>
      <c r="C265" s="225"/>
      <c r="D265" s="47"/>
      <c r="E265" s="48"/>
      <c r="F265" s="47"/>
      <c r="G265" s="48"/>
      <c r="H265" s="48"/>
      <c r="I265" s="48"/>
      <c r="J265" s="31"/>
      <c r="K265" s="31"/>
      <c r="L265" s="4"/>
    </row>
    <row r="266" spans="1:57" ht="15.75">
      <c r="A266" s="28">
        <v>7</v>
      </c>
      <c r="B266" s="25"/>
      <c r="C266" s="32">
        <f t="shared" ref="C266:C298" si="25">IF(D266="",0,1)</f>
        <v>1</v>
      </c>
      <c r="D266" s="34" t="s">
        <v>397</v>
      </c>
      <c r="E266" s="34">
        <v>1499</v>
      </c>
      <c r="F266" s="35">
        <v>0</v>
      </c>
      <c r="G266" s="35">
        <v>1</v>
      </c>
      <c r="H266" s="35">
        <v>0</v>
      </c>
      <c r="I266" s="35">
        <v>0</v>
      </c>
      <c r="J266" s="35">
        <v>0</v>
      </c>
      <c r="K266" s="37" t="str">
        <f t="shared" ref="K266:K298" si="26">IF(OR(I266="",I266&lt;1),"0","1")</f>
        <v>0</v>
      </c>
      <c r="L266" s="4"/>
    </row>
    <row r="267" spans="1:57" ht="15.75">
      <c r="A267" s="28">
        <v>7</v>
      </c>
      <c r="B267" s="25"/>
      <c r="C267" s="32">
        <f t="shared" si="25"/>
        <v>1</v>
      </c>
      <c r="D267" s="34" t="s">
        <v>398</v>
      </c>
      <c r="E267" s="34">
        <v>16920</v>
      </c>
      <c r="F267" s="35">
        <v>7</v>
      </c>
      <c r="G267" s="35">
        <v>2</v>
      </c>
      <c r="H267" s="35">
        <v>1</v>
      </c>
      <c r="I267" s="35">
        <v>0</v>
      </c>
      <c r="J267" s="35">
        <v>0</v>
      </c>
      <c r="K267" s="37" t="str">
        <f t="shared" si="26"/>
        <v>0</v>
      </c>
      <c r="L267" s="4"/>
    </row>
    <row r="268" spans="1:57" ht="15.75">
      <c r="A268" s="28">
        <v>7</v>
      </c>
      <c r="B268" s="25"/>
      <c r="C268" s="32">
        <f t="shared" si="25"/>
        <v>1</v>
      </c>
      <c r="D268" s="34" t="s">
        <v>399</v>
      </c>
      <c r="E268" s="34">
        <v>13255</v>
      </c>
      <c r="F268" s="35">
        <v>7</v>
      </c>
      <c r="G268" s="35">
        <v>2</v>
      </c>
      <c r="H268" s="35">
        <v>0</v>
      </c>
      <c r="I268" s="35">
        <v>0</v>
      </c>
      <c r="J268" s="35">
        <v>0</v>
      </c>
      <c r="K268" s="37" t="str">
        <f t="shared" si="26"/>
        <v>0</v>
      </c>
      <c r="L268" s="4"/>
    </row>
    <row r="269" spans="1:57" ht="15.75">
      <c r="A269" s="28">
        <v>7</v>
      </c>
      <c r="B269" s="25"/>
      <c r="C269" s="32">
        <f t="shared" si="25"/>
        <v>1</v>
      </c>
      <c r="D269" s="34" t="s">
        <v>400</v>
      </c>
      <c r="E269" s="34">
        <v>1874</v>
      </c>
      <c r="F269" s="35">
        <v>1</v>
      </c>
      <c r="G269" s="35">
        <v>0</v>
      </c>
      <c r="H269" s="35">
        <v>0</v>
      </c>
      <c r="I269" s="35">
        <v>0</v>
      </c>
      <c r="J269" s="35">
        <v>0</v>
      </c>
      <c r="K269" s="37" t="str">
        <f t="shared" si="26"/>
        <v>0</v>
      </c>
      <c r="L269" s="4"/>
    </row>
    <row r="270" spans="1:57" ht="15.75">
      <c r="A270" s="28">
        <v>7</v>
      </c>
      <c r="B270" s="25"/>
      <c r="C270" s="32">
        <f t="shared" si="25"/>
        <v>1</v>
      </c>
      <c r="D270" s="34" t="s">
        <v>401</v>
      </c>
      <c r="E270" s="34">
        <v>2441</v>
      </c>
      <c r="F270" s="35">
        <v>1</v>
      </c>
      <c r="G270" s="35">
        <v>0</v>
      </c>
      <c r="H270" s="35">
        <v>0</v>
      </c>
      <c r="I270" s="35">
        <v>0</v>
      </c>
      <c r="J270" s="35">
        <v>0</v>
      </c>
      <c r="K270" s="37" t="str">
        <f t="shared" si="26"/>
        <v>0</v>
      </c>
      <c r="L270" s="4"/>
    </row>
    <row r="271" spans="1:57" ht="15.75">
      <c r="A271" s="28">
        <v>7</v>
      </c>
      <c r="B271" s="25"/>
      <c r="C271" s="32">
        <f t="shared" si="25"/>
        <v>1</v>
      </c>
      <c r="D271" s="34" t="s">
        <v>402</v>
      </c>
      <c r="E271" s="34">
        <v>7352</v>
      </c>
      <c r="F271" s="35">
        <v>5</v>
      </c>
      <c r="G271" s="35">
        <v>0</v>
      </c>
      <c r="H271" s="35">
        <v>0</v>
      </c>
      <c r="I271" s="35">
        <v>0</v>
      </c>
      <c r="J271" s="35">
        <v>0</v>
      </c>
      <c r="K271" s="37" t="str">
        <f t="shared" si="26"/>
        <v>0</v>
      </c>
      <c r="L271" s="4"/>
    </row>
    <row r="272" spans="1:57" ht="15.75">
      <c r="A272" s="28">
        <v>7</v>
      </c>
      <c r="B272" s="25"/>
      <c r="C272" s="32">
        <f t="shared" si="25"/>
        <v>1</v>
      </c>
      <c r="D272" s="34" t="s">
        <v>403</v>
      </c>
      <c r="E272" s="34">
        <v>3053</v>
      </c>
      <c r="F272" s="35">
        <v>1</v>
      </c>
      <c r="G272" s="35">
        <v>0</v>
      </c>
      <c r="H272" s="35">
        <v>0</v>
      </c>
      <c r="I272" s="35">
        <v>0</v>
      </c>
      <c r="J272" s="35">
        <v>0</v>
      </c>
      <c r="K272" s="37" t="str">
        <f t="shared" si="26"/>
        <v>0</v>
      </c>
      <c r="L272" s="4"/>
    </row>
    <row r="273" spans="1:12" ht="15.75">
      <c r="A273" s="28">
        <v>7</v>
      </c>
      <c r="B273" s="25"/>
      <c r="C273" s="32">
        <f t="shared" si="25"/>
        <v>1</v>
      </c>
      <c r="D273" s="34" t="s">
        <v>404</v>
      </c>
      <c r="E273" s="34">
        <v>3188</v>
      </c>
      <c r="F273" s="35">
        <v>0</v>
      </c>
      <c r="G273" s="35">
        <v>0</v>
      </c>
      <c r="H273" s="35">
        <v>1</v>
      </c>
      <c r="I273" s="35">
        <v>0</v>
      </c>
      <c r="J273" s="35">
        <v>0</v>
      </c>
      <c r="K273" s="37" t="str">
        <f t="shared" si="26"/>
        <v>0</v>
      </c>
      <c r="L273" s="4"/>
    </row>
    <row r="274" spans="1:12" ht="15.75">
      <c r="A274" s="28">
        <v>7</v>
      </c>
      <c r="B274" s="25"/>
      <c r="C274" s="32">
        <f t="shared" si="25"/>
        <v>1</v>
      </c>
      <c r="D274" s="36" t="s">
        <v>405</v>
      </c>
      <c r="E274" s="36">
        <v>3129</v>
      </c>
      <c r="F274" s="36">
        <v>1</v>
      </c>
      <c r="G274" s="36">
        <v>0</v>
      </c>
      <c r="H274" s="36">
        <v>0</v>
      </c>
      <c r="I274" s="35">
        <v>0</v>
      </c>
      <c r="J274" s="35">
        <v>0</v>
      </c>
      <c r="K274" s="37" t="str">
        <f t="shared" si="26"/>
        <v>0</v>
      </c>
      <c r="L274" s="4"/>
    </row>
    <row r="275" spans="1:12" ht="15.75">
      <c r="A275" s="28">
        <v>7</v>
      </c>
      <c r="B275" s="25"/>
      <c r="C275" s="32">
        <f t="shared" si="25"/>
        <v>1</v>
      </c>
      <c r="D275" s="36" t="s">
        <v>406</v>
      </c>
      <c r="E275" s="36">
        <v>3255</v>
      </c>
      <c r="F275" s="36">
        <v>1</v>
      </c>
      <c r="G275" s="36">
        <v>0</v>
      </c>
      <c r="H275" s="36">
        <v>0</v>
      </c>
      <c r="I275" s="35">
        <v>0</v>
      </c>
      <c r="J275" s="35">
        <v>0</v>
      </c>
      <c r="K275" s="37" t="str">
        <f t="shared" si="26"/>
        <v>0</v>
      </c>
      <c r="L275" s="4"/>
    </row>
    <row r="276" spans="1:12" ht="15.75">
      <c r="A276" s="28">
        <v>7</v>
      </c>
      <c r="B276" s="25"/>
      <c r="C276" s="32">
        <f t="shared" si="25"/>
        <v>1</v>
      </c>
      <c r="D276" s="36" t="s">
        <v>407</v>
      </c>
      <c r="E276" s="36">
        <v>10977</v>
      </c>
      <c r="F276" s="36">
        <v>6</v>
      </c>
      <c r="G276" s="36">
        <v>0</v>
      </c>
      <c r="H276" s="36">
        <v>0</v>
      </c>
      <c r="I276" s="35">
        <v>0</v>
      </c>
      <c r="J276" s="35">
        <v>0</v>
      </c>
      <c r="K276" s="37" t="str">
        <f t="shared" si="26"/>
        <v>0</v>
      </c>
      <c r="L276" s="4"/>
    </row>
    <row r="277" spans="1:12" ht="15.75">
      <c r="A277" s="28">
        <v>7</v>
      </c>
      <c r="B277" s="25"/>
      <c r="C277" s="32">
        <f t="shared" si="25"/>
        <v>1</v>
      </c>
      <c r="D277" s="36" t="s">
        <v>408</v>
      </c>
      <c r="E277" s="36">
        <v>1780</v>
      </c>
      <c r="F277" s="36">
        <v>1</v>
      </c>
      <c r="G277" s="36">
        <v>0</v>
      </c>
      <c r="H277" s="36">
        <v>0</v>
      </c>
      <c r="I277" s="35">
        <v>0</v>
      </c>
      <c r="J277" s="35">
        <v>0</v>
      </c>
      <c r="K277" s="37" t="str">
        <f t="shared" si="26"/>
        <v>0</v>
      </c>
      <c r="L277" s="4"/>
    </row>
    <row r="278" spans="1:12" ht="15.75">
      <c r="A278" s="28">
        <v>7</v>
      </c>
      <c r="B278" s="25"/>
      <c r="C278" s="32">
        <f t="shared" si="25"/>
        <v>1</v>
      </c>
      <c r="D278" s="36" t="s">
        <v>409</v>
      </c>
      <c r="E278" s="36">
        <v>682</v>
      </c>
      <c r="F278" s="36">
        <v>0</v>
      </c>
      <c r="G278" s="36">
        <v>3</v>
      </c>
      <c r="H278" s="36">
        <v>0</v>
      </c>
      <c r="I278" s="35">
        <v>0</v>
      </c>
      <c r="J278" s="35">
        <v>0</v>
      </c>
      <c r="K278" s="37" t="str">
        <f t="shared" si="26"/>
        <v>0</v>
      </c>
      <c r="L278" s="4"/>
    </row>
    <row r="279" spans="1:12" ht="15.75">
      <c r="A279" s="28">
        <v>7</v>
      </c>
      <c r="B279" s="25"/>
      <c r="C279" s="32">
        <f t="shared" si="25"/>
        <v>1</v>
      </c>
      <c r="D279" s="36" t="s">
        <v>410</v>
      </c>
      <c r="E279" s="36">
        <v>1380</v>
      </c>
      <c r="F279" s="36">
        <v>1</v>
      </c>
      <c r="G279" s="36">
        <v>1</v>
      </c>
      <c r="H279" s="36">
        <v>0</v>
      </c>
      <c r="I279" s="35">
        <v>0</v>
      </c>
      <c r="J279" s="35">
        <v>0</v>
      </c>
      <c r="K279" s="37" t="str">
        <f t="shared" si="26"/>
        <v>0</v>
      </c>
      <c r="L279" s="4"/>
    </row>
    <row r="280" spans="1:12" ht="15.75">
      <c r="A280" s="28">
        <v>7</v>
      </c>
      <c r="B280" s="25"/>
      <c r="C280" s="32">
        <f t="shared" si="25"/>
        <v>1</v>
      </c>
      <c r="D280" s="36" t="s">
        <v>411</v>
      </c>
      <c r="E280" s="36">
        <v>2241</v>
      </c>
      <c r="F280" s="36">
        <v>0</v>
      </c>
      <c r="G280" s="36">
        <v>1</v>
      </c>
      <c r="H280" s="36">
        <v>0</v>
      </c>
      <c r="I280" s="35">
        <v>0</v>
      </c>
      <c r="J280" s="35">
        <v>0</v>
      </c>
      <c r="K280" s="37" t="str">
        <f t="shared" si="26"/>
        <v>0</v>
      </c>
      <c r="L280" s="4"/>
    </row>
    <row r="281" spans="1:12" ht="15.75">
      <c r="A281" s="28">
        <v>7</v>
      </c>
      <c r="B281" s="25"/>
      <c r="C281" s="32">
        <f t="shared" si="25"/>
        <v>1</v>
      </c>
      <c r="D281" s="36" t="s">
        <v>412</v>
      </c>
      <c r="E281" s="36">
        <v>2393</v>
      </c>
      <c r="F281" s="36">
        <v>0</v>
      </c>
      <c r="G281" s="36">
        <v>1</v>
      </c>
      <c r="H281" s="36">
        <v>0</v>
      </c>
      <c r="I281" s="35">
        <v>0</v>
      </c>
      <c r="J281" s="35">
        <v>0</v>
      </c>
      <c r="K281" s="37" t="str">
        <f t="shared" si="26"/>
        <v>0</v>
      </c>
      <c r="L281" s="4"/>
    </row>
    <row r="282" spans="1:12" ht="15.75">
      <c r="A282" s="28">
        <v>7</v>
      </c>
      <c r="B282" s="25"/>
      <c r="C282" s="32">
        <f t="shared" si="25"/>
        <v>1</v>
      </c>
      <c r="D282" s="36" t="s">
        <v>413</v>
      </c>
      <c r="E282" s="36">
        <v>4906</v>
      </c>
      <c r="F282" s="36">
        <v>4</v>
      </c>
      <c r="G282" s="36">
        <v>0</v>
      </c>
      <c r="H282" s="36">
        <v>0</v>
      </c>
      <c r="I282" s="35">
        <v>0</v>
      </c>
      <c r="J282" s="35">
        <v>0</v>
      </c>
      <c r="K282" s="37" t="str">
        <f t="shared" si="26"/>
        <v>0</v>
      </c>
      <c r="L282" s="4"/>
    </row>
    <row r="283" spans="1:12" ht="15.75">
      <c r="A283" s="28">
        <v>7</v>
      </c>
      <c r="B283" s="25"/>
      <c r="C283" s="32">
        <f t="shared" si="25"/>
        <v>1</v>
      </c>
      <c r="D283" s="36" t="s">
        <v>414</v>
      </c>
      <c r="E283" s="36">
        <v>3033</v>
      </c>
      <c r="F283" s="36">
        <v>1</v>
      </c>
      <c r="G283" s="36">
        <v>0</v>
      </c>
      <c r="H283" s="36">
        <v>0</v>
      </c>
      <c r="I283" s="35">
        <v>0</v>
      </c>
      <c r="J283" s="35">
        <v>0</v>
      </c>
      <c r="K283" s="37" t="str">
        <f t="shared" si="26"/>
        <v>0</v>
      </c>
      <c r="L283" s="4"/>
    </row>
    <row r="284" spans="1:12" ht="15.75">
      <c r="A284" s="28">
        <v>7</v>
      </c>
      <c r="B284" s="25"/>
      <c r="C284" s="32">
        <f t="shared" si="25"/>
        <v>1</v>
      </c>
      <c r="D284" s="36" t="s">
        <v>415</v>
      </c>
      <c r="E284" s="36">
        <v>2918</v>
      </c>
      <c r="F284" s="36">
        <v>2</v>
      </c>
      <c r="G284" s="36">
        <v>0</v>
      </c>
      <c r="H284" s="36">
        <v>0</v>
      </c>
      <c r="I284" s="35">
        <v>0</v>
      </c>
      <c r="J284" s="35">
        <v>0</v>
      </c>
      <c r="K284" s="37" t="str">
        <f t="shared" si="26"/>
        <v>0</v>
      </c>
      <c r="L284" s="4"/>
    </row>
    <row r="285" spans="1:12" ht="15.75">
      <c r="A285" s="28">
        <v>7</v>
      </c>
      <c r="B285" s="25"/>
      <c r="C285" s="32">
        <f t="shared" si="25"/>
        <v>1</v>
      </c>
      <c r="D285" s="36" t="s">
        <v>416</v>
      </c>
      <c r="E285" s="36">
        <v>9043</v>
      </c>
      <c r="F285" s="36">
        <v>3</v>
      </c>
      <c r="G285" s="36">
        <v>2</v>
      </c>
      <c r="H285" s="36">
        <v>0</v>
      </c>
      <c r="I285" s="35">
        <v>0</v>
      </c>
      <c r="J285" s="35">
        <v>0</v>
      </c>
      <c r="K285" s="37" t="str">
        <f t="shared" si="26"/>
        <v>0</v>
      </c>
      <c r="L285" s="4"/>
    </row>
    <row r="286" spans="1:12" ht="15.75">
      <c r="A286" s="28">
        <v>7</v>
      </c>
      <c r="B286" s="25"/>
      <c r="C286" s="32">
        <f t="shared" si="25"/>
        <v>1</v>
      </c>
      <c r="D286" s="36" t="s">
        <v>417</v>
      </c>
      <c r="E286" s="36">
        <v>2713</v>
      </c>
      <c r="F286" s="36">
        <v>2</v>
      </c>
      <c r="G286" s="36">
        <v>1</v>
      </c>
      <c r="H286" s="36">
        <v>0</v>
      </c>
      <c r="I286" s="35">
        <v>0</v>
      </c>
      <c r="J286" s="35">
        <v>0</v>
      </c>
      <c r="K286" s="37" t="str">
        <f t="shared" si="26"/>
        <v>0</v>
      </c>
      <c r="L286" s="4"/>
    </row>
    <row r="287" spans="1:12" ht="15.75">
      <c r="A287" s="28">
        <v>7</v>
      </c>
      <c r="B287" s="25"/>
      <c r="C287" s="32">
        <f t="shared" si="25"/>
        <v>1</v>
      </c>
      <c r="D287" s="36" t="s">
        <v>418</v>
      </c>
      <c r="E287" s="36">
        <v>8747</v>
      </c>
      <c r="F287" s="36">
        <v>3</v>
      </c>
      <c r="G287" s="36">
        <v>2</v>
      </c>
      <c r="H287" s="36">
        <v>0</v>
      </c>
      <c r="I287" s="35">
        <v>0</v>
      </c>
      <c r="J287" s="35">
        <v>0</v>
      </c>
      <c r="K287" s="37" t="str">
        <f t="shared" si="26"/>
        <v>0</v>
      </c>
      <c r="L287" s="4"/>
    </row>
    <row r="288" spans="1:12" ht="15.75">
      <c r="A288" s="28">
        <v>7</v>
      </c>
      <c r="B288" s="25"/>
      <c r="C288" s="32">
        <f t="shared" si="25"/>
        <v>1</v>
      </c>
      <c r="D288" s="36" t="s">
        <v>419</v>
      </c>
      <c r="E288" s="36">
        <v>2305</v>
      </c>
      <c r="F288" s="36">
        <v>1</v>
      </c>
      <c r="G288" s="36">
        <v>3</v>
      </c>
      <c r="H288" s="36">
        <v>0</v>
      </c>
      <c r="I288" s="35">
        <v>0</v>
      </c>
      <c r="J288" s="35">
        <v>0</v>
      </c>
      <c r="K288" s="37" t="str">
        <f t="shared" si="26"/>
        <v>0</v>
      </c>
      <c r="L288" s="4"/>
    </row>
    <row r="289" spans="1:57" ht="15.75">
      <c r="A289" s="28">
        <v>7</v>
      </c>
      <c r="B289" s="25"/>
      <c r="C289" s="32">
        <f t="shared" si="25"/>
        <v>1</v>
      </c>
      <c r="D289" s="36" t="s">
        <v>420</v>
      </c>
      <c r="E289" s="36">
        <v>2263</v>
      </c>
      <c r="F289" s="36">
        <v>1</v>
      </c>
      <c r="G289" s="36">
        <v>0</v>
      </c>
      <c r="H289" s="36">
        <v>0</v>
      </c>
      <c r="I289" s="35">
        <v>0</v>
      </c>
      <c r="J289" s="35">
        <v>0</v>
      </c>
      <c r="K289" s="37" t="str">
        <f t="shared" si="26"/>
        <v>0</v>
      </c>
      <c r="L289" s="4"/>
    </row>
    <row r="290" spans="1:57" ht="15.75">
      <c r="A290" s="28">
        <v>7</v>
      </c>
      <c r="B290" s="25"/>
      <c r="C290" s="32">
        <f t="shared" si="25"/>
        <v>1</v>
      </c>
      <c r="D290" s="36" t="s">
        <v>421</v>
      </c>
      <c r="E290" s="36">
        <v>979</v>
      </c>
      <c r="F290" s="36">
        <v>0</v>
      </c>
      <c r="G290" s="36">
        <v>1</v>
      </c>
      <c r="H290" s="36">
        <v>0</v>
      </c>
      <c r="I290" s="35">
        <v>0</v>
      </c>
      <c r="J290" s="35">
        <v>0</v>
      </c>
      <c r="K290" s="37" t="str">
        <f t="shared" si="26"/>
        <v>0</v>
      </c>
      <c r="L290" s="4"/>
    </row>
    <row r="291" spans="1:57" ht="15.75">
      <c r="A291" s="28">
        <v>7</v>
      </c>
      <c r="B291" s="25"/>
      <c r="C291" s="32">
        <f t="shared" si="25"/>
        <v>1</v>
      </c>
      <c r="D291" s="36" t="s">
        <v>422</v>
      </c>
      <c r="E291" s="36">
        <v>7799</v>
      </c>
      <c r="F291" s="36">
        <v>3</v>
      </c>
      <c r="G291" s="36">
        <v>0</v>
      </c>
      <c r="H291" s="36">
        <v>0</v>
      </c>
      <c r="I291" s="35">
        <v>0</v>
      </c>
      <c r="J291" s="35">
        <v>0</v>
      </c>
      <c r="K291" s="37" t="str">
        <f t="shared" si="26"/>
        <v>0</v>
      </c>
      <c r="L291" s="4"/>
    </row>
    <row r="292" spans="1:57" ht="15.75">
      <c r="A292" s="28">
        <v>7</v>
      </c>
      <c r="B292" s="25"/>
      <c r="C292" s="32">
        <f t="shared" si="25"/>
        <v>1</v>
      </c>
      <c r="D292" s="36" t="s">
        <v>423</v>
      </c>
      <c r="E292" s="36">
        <v>1241</v>
      </c>
      <c r="F292" s="36">
        <v>0</v>
      </c>
      <c r="G292" s="36">
        <v>1</v>
      </c>
      <c r="H292" s="36">
        <v>0</v>
      </c>
      <c r="I292" s="35">
        <v>0</v>
      </c>
      <c r="J292" s="35">
        <v>0</v>
      </c>
      <c r="K292" s="37" t="str">
        <f t="shared" si="26"/>
        <v>0</v>
      </c>
      <c r="L292" s="4"/>
    </row>
    <row r="293" spans="1:57" ht="15.75">
      <c r="A293" s="28">
        <v>7</v>
      </c>
      <c r="B293" s="25"/>
      <c r="C293" s="32">
        <f t="shared" si="25"/>
        <v>1</v>
      </c>
      <c r="D293" s="36" t="s">
        <v>424</v>
      </c>
      <c r="E293" s="36">
        <v>11137</v>
      </c>
      <c r="F293" s="36">
        <v>5</v>
      </c>
      <c r="G293" s="36">
        <v>2</v>
      </c>
      <c r="H293" s="36">
        <v>0</v>
      </c>
      <c r="I293" s="35">
        <v>0</v>
      </c>
      <c r="J293" s="35">
        <v>0</v>
      </c>
      <c r="K293" s="37" t="str">
        <f t="shared" si="26"/>
        <v>0</v>
      </c>
      <c r="L293" s="4"/>
    </row>
    <row r="294" spans="1:57" ht="15.75">
      <c r="A294" s="28">
        <v>7</v>
      </c>
      <c r="B294" s="25"/>
      <c r="C294" s="32">
        <f t="shared" si="25"/>
        <v>1</v>
      </c>
      <c r="D294" s="36" t="s">
        <v>425</v>
      </c>
      <c r="E294" s="36">
        <v>2134</v>
      </c>
      <c r="F294" s="36">
        <v>1</v>
      </c>
      <c r="G294" s="36">
        <v>0</v>
      </c>
      <c r="H294" s="36">
        <v>0</v>
      </c>
      <c r="I294" s="35">
        <v>0</v>
      </c>
      <c r="J294" s="35">
        <v>0</v>
      </c>
      <c r="K294" s="37" t="str">
        <f t="shared" si="26"/>
        <v>0</v>
      </c>
      <c r="L294" s="4"/>
    </row>
    <row r="295" spans="1:57" ht="15.75">
      <c r="A295" s="28">
        <v>7</v>
      </c>
      <c r="B295" s="25"/>
      <c r="C295" s="32">
        <f t="shared" si="25"/>
        <v>1</v>
      </c>
      <c r="D295" s="36" t="s">
        <v>426</v>
      </c>
      <c r="E295" s="36">
        <v>2451</v>
      </c>
      <c r="F295" s="36">
        <v>0</v>
      </c>
      <c r="G295" s="36">
        <v>1</v>
      </c>
      <c r="H295" s="36">
        <v>0</v>
      </c>
      <c r="I295" s="35">
        <v>0</v>
      </c>
      <c r="J295" s="35">
        <v>0</v>
      </c>
      <c r="K295" s="37" t="str">
        <f t="shared" si="26"/>
        <v>0</v>
      </c>
      <c r="L295" s="4"/>
    </row>
    <row r="296" spans="1:57" ht="15.75">
      <c r="A296" s="28">
        <v>7</v>
      </c>
      <c r="B296" s="25"/>
      <c r="C296" s="32">
        <f t="shared" si="25"/>
        <v>1</v>
      </c>
      <c r="D296" s="36" t="s">
        <v>427</v>
      </c>
      <c r="E296" s="36">
        <v>3595</v>
      </c>
      <c r="F296" s="36">
        <v>1</v>
      </c>
      <c r="G296" s="36">
        <v>1</v>
      </c>
      <c r="H296" s="36">
        <v>0</v>
      </c>
      <c r="I296" s="35">
        <v>0</v>
      </c>
      <c r="J296" s="35">
        <v>0</v>
      </c>
      <c r="K296" s="37" t="str">
        <f t="shared" si="26"/>
        <v>0</v>
      </c>
      <c r="L296" s="4"/>
    </row>
    <row r="297" spans="1:57" ht="15.75">
      <c r="A297" s="28">
        <v>7</v>
      </c>
      <c r="B297" s="25"/>
      <c r="C297" s="32">
        <f t="shared" si="25"/>
        <v>1</v>
      </c>
      <c r="D297" s="36" t="s">
        <v>428</v>
      </c>
      <c r="E297" s="36">
        <v>3116</v>
      </c>
      <c r="F297" s="36">
        <v>1</v>
      </c>
      <c r="G297" s="36">
        <v>0</v>
      </c>
      <c r="H297" s="36">
        <v>0</v>
      </c>
      <c r="I297" s="35">
        <v>0</v>
      </c>
      <c r="J297" s="35">
        <v>0</v>
      </c>
      <c r="K297" s="37" t="str">
        <f t="shared" si="26"/>
        <v>0</v>
      </c>
      <c r="L297" s="4"/>
    </row>
    <row r="298" spans="1:57" ht="15.75">
      <c r="A298" s="28">
        <v>7</v>
      </c>
      <c r="B298" s="25"/>
      <c r="C298" s="32">
        <f t="shared" si="25"/>
        <v>1</v>
      </c>
      <c r="D298" s="36" t="s">
        <v>429</v>
      </c>
      <c r="E298" s="36">
        <v>3755</v>
      </c>
      <c r="F298" s="36">
        <v>2</v>
      </c>
      <c r="G298" s="36">
        <v>0</v>
      </c>
      <c r="H298" s="36">
        <v>0</v>
      </c>
      <c r="I298" s="35">
        <v>0</v>
      </c>
      <c r="J298" s="35">
        <v>0</v>
      </c>
      <c r="K298" s="37" t="str">
        <f t="shared" si="26"/>
        <v>0</v>
      </c>
      <c r="L298" s="4"/>
    </row>
    <row r="299" spans="1:57" ht="15">
      <c r="A299" s="226" t="s">
        <v>430</v>
      </c>
      <c r="B299" s="226"/>
      <c r="C299" s="226"/>
      <c r="D299" s="44">
        <f>SUM(C266:C298)</f>
        <v>33</v>
      </c>
      <c r="E299" s="45">
        <f>SUM(E266:E298)</f>
        <v>147554</v>
      </c>
      <c r="F299" s="44">
        <f>(SUM(F266:F298))*1</f>
        <v>62</v>
      </c>
      <c r="G299" s="45">
        <f>(SUM(G266:G298))*1</f>
        <v>25</v>
      </c>
      <c r="H299" s="45">
        <f>(SUM(H266:H298))*1</f>
        <v>2</v>
      </c>
      <c r="I299" s="45">
        <f>SUM(I266:I298)</f>
        <v>0</v>
      </c>
      <c r="J299" s="45">
        <f>SUM(J266:J298)</f>
        <v>0</v>
      </c>
      <c r="K299" s="45">
        <f>K267+K268+K269+K270+K271+K272+K273+K274+K275+K276+K277+K278+K279+K280+K281+K282+K283+K284+K285+K286+K287+K288+K289+K290+K291+K292+K293+K294+K295+K296+K297+K298</f>
        <v>0</v>
      </c>
      <c r="L299" s="4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  <c r="AC299" s="46"/>
      <c r="AD299" s="46"/>
      <c r="AE299" s="46"/>
      <c r="AF299" s="46"/>
      <c r="AG299" s="46"/>
      <c r="AH299" s="46"/>
      <c r="AI299" s="46"/>
      <c r="AJ299" s="46"/>
      <c r="AK299" s="46"/>
      <c r="AL299" s="46"/>
      <c r="AM299" s="46"/>
      <c r="AN299" s="46"/>
      <c r="AO299" s="46"/>
      <c r="AP299" s="46"/>
      <c r="AQ299" s="46"/>
      <c r="AR299" s="46"/>
      <c r="AS299" s="46"/>
      <c r="AT299" s="46"/>
      <c r="AU299" s="46"/>
      <c r="AV299" s="46"/>
      <c r="AW299" s="46"/>
      <c r="AX299" s="46"/>
      <c r="AY299" s="46"/>
      <c r="AZ299" s="46"/>
      <c r="BA299" s="46"/>
      <c r="BB299" s="46"/>
      <c r="BC299" s="46"/>
      <c r="BD299" s="46"/>
      <c r="BE299" s="46"/>
    </row>
    <row r="300" spans="1:57" ht="15.75">
      <c r="A300" s="28"/>
      <c r="B300" s="225" t="s">
        <v>431</v>
      </c>
      <c r="C300" s="225"/>
      <c r="D300" s="47"/>
      <c r="E300" s="48"/>
      <c r="F300" s="47"/>
      <c r="G300" s="48"/>
      <c r="H300" s="48"/>
      <c r="I300" s="48"/>
      <c r="J300" s="31"/>
      <c r="K300" s="31"/>
      <c r="L300" s="4"/>
    </row>
    <row r="301" spans="1:57" ht="15.75">
      <c r="A301" s="28">
        <v>8</v>
      </c>
      <c r="B301" s="25"/>
      <c r="C301" s="32">
        <f t="shared" ref="C301:C331" si="27">IF(D301="",0,1)</f>
        <v>1</v>
      </c>
      <c r="D301" s="49" t="s">
        <v>432</v>
      </c>
      <c r="E301" s="49">
        <v>7272</v>
      </c>
      <c r="F301" s="38">
        <v>2</v>
      </c>
      <c r="G301" s="38">
        <v>0</v>
      </c>
      <c r="H301" s="38">
        <v>0</v>
      </c>
      <c r="I301" s="38">
        <v>0</v>
      </c>
      <c r="J301" s="39">
        <v>0</v>
      </c>
      <c r="K301" s="57" t="str">
        <f t="shared" ref="K301:K312" si="28">IF(OR(I301="",I301&lt;1),"0","1")</f>
        <v>0</v>
      </c>
      <c r="L301" s="4"/>
    </row>
    <row r="302" spans="1:57" ht="15.75">
      <c r="A302" s="28">
        <v>8</v>
      </c>
      <c r="B302" s="25"/>
      <c r="C302" s="32">
        <f t="shared" si="27"/>
        <v>1</v>
      </c>
      <c r="D302" s="49" t="s">
        <v>433</v>
      </c>
      <c r="E302" s="49">
        <v>2411</v>
      </c>
      <c r="F302" s="38">
        <v>1</v>
      </c>
      <c r="G302" s="38">
        <v>0</v>
      </c>
      <c r="H302" s="38">
        <v>0</v>
      </c>
      <c r="I302" s="38">
        <v>0</v>
      </c>
      <c r="J302" s="39">
        <v>0</v>
      </c>
      <c r="K302" s="57" t="str">
        <f t="shared" si="28"/>
        <v>0</v>
      </c>
      <c r="L302" s="4"/>
    </row>
    <row r="303" spans="1:57" ht="15.75">
      <c r="A303" s="28">
        <v>8</v>
      </c>
      <c r="B303" s="25"/>
      <c r="C303" s="32">
        <f t="shared" si="27"/>
        <v>1</v>
      </c>
      <c r="D303" s="49" t="s">
        <v>434</v>
      </c>
      <c r="E303" s="49">
        <v>5018</v>
      </c>
      <c r="F303" s="38">
        <v>1</v>
      </c>
      <c r="G303" s="38">
        <v>0</v>
      </c>
      <c r="H303" s="38">
        <v>1</v>
      </c>
      <c r="I303" s="38">
        <v>0</v>
      </c>
      <c r="J303" s="39">
        <v>0</v>
      </c>
      <c r="K303" s="57" t="str">
        <f t="shared" si="28"/>
        <v>0</v>
      </c>
      <c r="L303" s="4"/>
    </row>
    <row r="304" spans="1:57" ht="15.75">
      <c r="A304" s="28">
        <v>8</v>
      </c>
      <c r="B304" s="25"/>
      <c r="C304" s="32">
        <f t="shared" si="27"/>
        <v>1</v>
      </c>
      <c r="D304" s="49" t="s">
        <v>435</v>
      </c>
      <c r="E304" s="49">
        <v>2923</v>
      </c>
      <c r="F304" s="38">
        <v>2</v>
      </c>
      <c r="G304" s="38">
        <v>0</v>
      </c>
      <c r="H304" s="38">
        <v>0</v>
      </c>
      <c r="I304" s="38">
        <v>0</v>
      </c>
      <c r="J304" s="39">
        <v>0</v>
      </c>
      <c r="K304" s="57" t="str">
        <f t="shared" si="28"/>
        <v>0</v>
      </c>
      <c r="L304" s="4"/>
    </row>
    <row r="305" spans="1:12" ht="15.75">
      <c r="A305" s="28">
        <v>8</v>
      </c>
      <c r="B305" s="25"/>
      <c r="C305" s="32">
        <f t="shared" si="27"/>
        <v>1</v>
      </c>
      <c r="D305" s="49" t="s">
        <v>436</v>
      </c>
      <c r="E305" s="49">
        <v>44419</v>
      </c>
      <c r="F305" s="38">
        <v>35</v>
      </c>
      <c r="G305" s="38">
        <v>6</v>
      </c>
      <c r="H305" s="38">
        <v>0</v>
      </c>
      <c r="I305" s="38">
        <v>0</v>
      </c>
      <c r="J305" s="39">
        <v>0</v>
      </c>
      <c r="K305" s="57" t="str">
        <f t="shared" si="28"/>
        <v>0</v>
      </c>
      <c r="L305" s="4"/>
    </row>
    <row r="306" spans="1:12" ht="15.75">
      <c r="A306" s="28">
        <v>8</v>
      </c>
      <c r="B306" s="25"/>
      <c r="C306" s="32">
        <f t="shared" si="27"/>
        <v>1</v>
      </c>
      <c r="D306" s="49" t="s">
        <v>437</v>
      </c>
      <c r="E306" s="49">
        <v>760</v>
      </c>
      <c r="F306" s="38">
        <v>1</v>
      </c>
      <c r="G306" s="38">
        <v>0</v>
      </c>
      <c r="H306" s="38">
        <v>0</v>
      </c>
      <c r="I306" s="38">
        <v>0</v>
      </c>
      <c r="J306" s="39">
        <v>0</v>
      </c>
      <c r="K306" s="57" t="str">
        <f t="shared" si="28"/>
        <v>0</v>
      </c>
      <c r="L306" s="4"/>
    </row>
    <row r="307" spans="1:12" ht="15.75">
      <c r="A307" s="28">
        <v>8</v>
      </c>
      <c r="B307" s="25"/>
      <c r="C307" s="32">
        <f t="shared" si="27"/>
        <v>1</v>
      </c>
      <c r="D307" s="49" t="s">
        <v>438</v>
      </c>
      <c r="E307" s="49">
        <v>2000</v>
      </c>
      <c r="F307" s="38">
        <v>1</v>
      </c>
      <c r="G307" s="38">
        <v>0</v>
      </c>
      <c r="H307" s="38">
        <v>0</v>
      </c>
      <c r="I307" s="38">
        <v>0</v>
      </c>
      <c r="J307" s="39">
        <v>0</v>
      </c>
      <c r="K307" s="57" t="str">
        <f t="shared" si="28"/>
        <v>0</v>
      </c>
      <c r="L307" s="4"/>
    </row>
    <row r="308" spans="1:12" ht="15.75">
      <c r="A308" s="28">
        <v>8</v>
      </c>
      <c r="B308" s="25"/>
      <c r="C308" s="32">
        <f t="shared" si="27"/>
        <v>1</v>
      </c>
      <c r="D308" s="49" t="s">
        <v>439</v>
      </c>
      <c r="E308" s="49">
        <v>2500</v>
      </c>
      <c r="F308" s="38">
        <v>1</v>
      </c>
      <c r="G308" s="38">
        <v>0</v>
      </c>
      <c r="H308" s="38">
        <v>0</v>
      </c>
      <c r="I308" s="38">
        <v>0</v>
      </c>
      <c r="J308" s="39">
        <v>0</v>
      </c>
      <c r="K308" s="57" t="str">
        <f t="shared" si="28"/>
        <v>0</v>
      </c>
      <c r="L308" s="4"/>
    </row>
    <row r="309" spans="1:12" ht="15.75">
      <c r="A309" s="28">
        <v>8</v>
      </c>
      <c r="B309" s="25"/>
      <c r="C309" s="32">
        <f t="shared" si="27"/>
        <v>1</v>
      </c>
      <c r="D309" s="49" t="s">
        <v>440</v>
      </c>
      <c r="E309" s="49">
        <v>1043</v>
      </c>
      <c r="F309" s="38">
        <v>1</v>
      </c>
      <c r="G309" s="38">
        <v>0</v>
      </c>
      <c r="H309" s="38">
        <v>0</v>
      </c>
      <c r="I309" s="38">
        <v>0</v>
      </c>
      <c r="J309" s="39">
        <v>0</v>
      </c>
      <c r="K309" s="57" t="str">
        <f t="shared" si="28"/>
        <v>0</v>
      </c>
      <c r="L309" s="4"/>
    </row>
    <row r="310" spans="1:12" ht="15.75">
      <c r="A310" s="28">
        <v>8</v>
      </c>
      <c r="B310" s="25"/>
      <c r="C310" s="32">
        <f t="shared" si="27"/>
        <v>1</v>
      </c>
      <c r="D310" s="49" t="s">
        <v>441</v>
      </c>
      <c r="E310" s="49">
        <v>3200</v>
      </c>
      <c r="F310" s="38">
        <v>3</v>
      </c>
      <c r="G310" s="38">
        <v>0</v>
      </c>
      <c r="H310" s="38">
        <v>0</v>
      </c>
      <c r="I310" s="38">
        <v>0</v>
      </c>
      <c r="J310" s="39">
        <v>0</v>
      </c>
      <c r="K310" s="57" t="str">
        <f t="shared" si="28"/>
        <v>0</v>
      </c>
      <c r="L310" s="4"/>
    </row>
    <row r="311" spans="1:12" ht="15.75">
      <c r="A311" s="28">
        <v>8</v>
      </c>
      <c r="B311" s="25"/>
      <c r="C311" s="32">
        <f t="shared" si="27"/>
        <v>1</v>
      </c>
      <c r="D311" s="49" t="s">
        <v>442</v>
      </c>
      <c r="E311" s="49">
        <v>6761</v>
      </c>
      <c r="F311" s="38">
        <v>4</v>
      </c>
      <c r="G311" s="38">
        <v>1</v>
      </c>
      <c r="H311" s="38">
        <v>0</v>
      </c>
      <c r="I311" s="38">
        <v>0</v>
      </c>
      <c r="J311" s="39">
        <v>0</v>
      </c>
      <c r="K311" s="57" t="str">
        <f t="shared" si="28"/>
        <v>0</v>
      </c>
      <c r="L311" s="4"/>
    </row>
    <row r="312" spans="1:12" ht="15.75">
      <c r="A312" s="28">
        <v>8</v>
      </c>
      <c r="B312" s="25"/>
      <c r="C312" s="32">
        <f t="shared" si="27"/>
        <v>1</v>
      </c>
      <c r="D312" s="49" t="s">
        <v>443</v>
      </c>
      <c r="E312" s="49">
        <v>488</v>
      </c>
      <c r="F312" s="38">
        <v>1</v>
      </c>
      <c r="G312" s="38">
        <v>0</v>
      </c>
      <c r="H312" s="38">
        <v>0</v>
      </c>
      <c r="I312" s="38">
        <v>0</v>
      </c>
      <c r="J312" s="39">
        <v>0</v>
      </c>
      <c r="K312" s="57" t="str">
        <f t="shared" si="28"/>
        <v>0</v>
      </c>
      <c r="L312" s="4"/>
    </row>
    <row r="313" spans="1:12" ht="15.75">
      <c r="A313" s="28">
        <v>8</v>
      </c>
      <c r="B313" s="25"/>
      <c r="C313" s="32">
        <f t="shared" si="27"/>
        <v>1</v>
      </c>
      <c r="D313" s="49" t="s">
        <v>444</v>
      </c>
      <c r="E313" s="49">
        <v>1847</v>
      </c>
      <c r="F313" s="38">
        <v>1</v>
      </c>
      <c r="G313" s="38">
        <v>0</v>
      </c>
      <c r="H313" s="38">
        <v>0</v>
      </c>
      <c r="I313" s="38">
        <v>0</v>
      </c>
      <c r="J313" s="39">
        <v>0</v>
      </c>
      <c r="K313" s="57" t="str">
        <f>IF(OR(I312="",I312&lt;1),"0","1")</f>
        <v>0</v>
      </c>
      <c r="L313" s="4"/>
    </row>
    <row r="314" spans="1:12" ht="15.75">
      <c r="A314" s="28">
        <v>8</v>
      </c>
      <c r="B314" s="25"/>
      <c r="C314" s="32">
        <f t="shared" si="27"/>
        <v>1</v>
      </c>
      <c r="D314" s="49" t="s">
        <v>445</v>
      </c>
      <c r="E314" s="49">
        <v>1712</v>
      </c>
      <c r="F314" s="38">
        <v>1</v>
      </c>
      <c r="G314" s="38">
        <v>0</v>
      </c>
      <c r="H314" s="38">
        <v>0</v>
      </c>
      <c r="I314" s="38">
        <v>0</v>
      </c>
      <c r="J314" s="39">
        <v>0</v>
      </c>
      <c r="K314" s="57" t="str">
        <f>IF(OR(I313="",I313&lt;1),"0","1")</f>
        <v>0</v>
      </c>
      <c r="L314" s="4"/>
    </row>
    <row r="315" spans="1:12" ht="15.75">
      <c r="A315" s="28">
        <v>8</v>
      </c>
      <c r="B315" s="25"/>
      <c r="C315" s="32">
        <f t="shared" si="27"/>
        <v>1</v>
      </c>
      <c r="D315" s="49" t="s">
        <v>446</v>
      </c>
      <c r="E315" s="49">
        <v>1485</v>
      </c>
      <c r="F315" s="38">
        <v>1</v>
      </c>
      <c r="G315" s="38">
        <v>0</v>
      </c>
      <c r="H315" s="38">
        <v>0</v>
      </c>
      <c r="I315" s="38">
        <v>0</v>
      </c>
      <c r="J315" s="39">
        <v>0</v>
      </c>
      <c r="K315" s="57" t="str">
        <f>IF(OR(I314="",I314&lt;1),"0","1")</f>
        <v>0</v>
      </c>
      <c r="L315" s="4"/>
    </row>
    <row r="316" spans="1:12" ht="15.75">
      <c r="A316" s="28">
        <v>8</v>
      </c>
      <c r="B316" s="25"/>
      <c r="C316" s="32">
        <f t="shared" si="27"/>
        <v>1</v>
      </c>
      <c r="D316" s="49" t="s">
        <v>447</v>
      </c>
      <c r="E316" s="49">
        <v>1152</v>
      </c>
      <c r="F316" s="38">
        <v>0</v>
      </c>
      <c r="G316" s="38">
        <v>0</v>
      </c>
      <c r="H316" s="38">
        <v>1</v>
      </c>
      <c r="I316" s="38">
        <v>0</v>
      </c>
      <c r="J316" s="39">
        <v>0</v>
      </c>
      <c r="K316" s="57" t="str">
        <f>IF(OR(I315="",I315&lt;1),"0","1")</f>
        <v>0</v>
      </c>
      <c r="L316" s="4"/>
    </row>
    <row r="317" spans="1:12" ht="15.75">
      <c r="A317" s="28">
        <v>8</v>
      </c>
      <c r="B317" s="25"/>
      <c r="C317" s="32">
        <f t="shared" si="27"/>
        <v>1</v>
      </c>
      <c r="D317" s="49" t="s">
        <v>448</v>
      </c>
      <c r="E317" s="49">
        <v>2321</v>
      </c>
      <c r="F317" s="38">
        <v>1</v>
      </c>
      <c r="G317" s="38">
        <v>0</v>
      </c>
      <c r="H317" s="38">
        <v>0</v>
      </c>
      <c r="I317" s="38">
        <v>0</v>
      </c>
      <c r="J317" s="39">
        <v>0</v>
      </c>
      <c r="K317" s="57" t="str">
        <f>IF(OR(I317="",I317&lt;1),"0","1")</f>
        <v>0</v>
      </c>
      <c r="L317" s="4"/>
    </row>
    <row r="318" spans="1:12" ht="15.75">
      <c r="A318" s="28">
        <v>8</v>
      </c>
      <c r="B318" s="25"/>
      <c r="C318" s="32">
        <f t="shared" si="27"/>
        <v>1</v>
      </c>
      <c r="D318" s="49" t="s">
        <v>449</v>
      </c>
      <c r="E318" s="49">
        <v>2345</v>
      </c>
      <c r="F318" s="38">
        <v>1</v>
      </c>
      <c r="G318" s="38">
        <v>0</v>
      </c>
      <c r="H318" s="38">
        <v>0</v>
      </c>
      <c r="I318" s="38">
        <v>0</v>
      </c>
      <c r="J318" s="39">
        <v>0</v>
      </c>
      <c r="K318" s="57" t="str">
        <f>IF(OR(I318="",I318&lt;1),"0","1")</f>
        <v>0</v>
      </c>
      <c r="L318" s="4"/>
    </row>
    <row r="319" spans="1:12" ht="15.75">
      <c r="A319" s="28">
        <v>8</v>
      </c>
      <c r="B319" s="25"/>
      <c r="C319" s="32">
        <f t="shared" si="27"/>
        <v>1</v>
      </c>
      <c r="D319" s="49" t="s">
        <v>450</v>
      </c>
      <c r="E319" s="49">
        <v>2278</v>
      </c>
      <c r="F319" s="38">
        <v>0</v>
      </c>
      <c r="G319" s="38">
        <v>1</v>
      </c>
      <c r="H319" s="38">
        <v>0</v>
      </c>
      <c r="I319" s="38">
        <v>0</v>
      </c>
      <c r="J319" s="39">
        <v>0</v>
      </c>
      <c r="K319" s="57" t="str">
        <f t="shared" ref="K319:K331" si="29">IF(OR(I320="",I320&lt;1),"0","1")</f>
        <v>0</v>
      </c>
      <c r="L319" s="4"/>
    </row>
    <row r="320" spans="1:12" ht="15.75">
      <c r="A320" s="28">
        <v>8</v>
      </c>
      <c r="B320" s="25"/>
      <c r="C320" s="32">
        <f t="shared" si="27"/>
        <v>1</v>
      </c>
      <c r="D320" s="49" t="s">
        <v>451</v>
      </c>
      <c r="E320" s="49">
        <v>5760</v>
      </c>
      <c r="F320" s="38">
        <v>5</v>
      </c>
      <c r="G320" s="38">
        <v>0</v>
      </c>
      <c r="H320" s="38">
        <v>0</v>
      </c>
      <c r="I320" s="38">
        <v>0</v>
      </c>
      <c r="J320" s="39">
        <v>0</v>
      </c>
      <c r="K320" s="57" t="str">
        <f t="shared" si="29"/>
        <v>0</v>
      </c>
      <c r="L320" s="4"/>
    </row>
    <row r="321" spans="1:57" ht="15.75">
      <c r="A321" s="28">
        <v>8</v>
      </c>
      <c r="B321" s="25"/>
      <c r="C321" s="32">
        <f t="shared" si="27"/>
        <v>1</v>
      </c>
      <c r="D321" s="49" t="s">
        <v>452</v>
      </c>
      <c r="E321" s="49">
        <v>5960</v>
      </c>
      <c r="F321" s="38">
        <v>5</v>
      </c>
      <c r="G321" s="38">
        <v>0</v>
      </c>
      <c r="H321" s="38">
        <v>0</v>
      </c>
      <c r="I321" s="38">
        <v>0</v>
      </c>
      <c r="J321" s="39">
        <v>0</v>
      </c>
      <c r="K321" s="57" t="str">
        <f t="shared" si="29"/>
        <v>0</v>
      </c>
      <c r="L321" s="4"/>
    </row>
    <row r="322" spans="1:57" ht="15.75">
      <c r="A322" s="28">
        <v>8</v>
      </c>
      <c r="B322" s="25"/>
      <c r="C322" s="32">
        <f t="shared" si="27"/>
        <v>1</v>
      </c>
      <c r="D322" s="49" t="s">
        <v>453</v>
      </c>
      <c r="E322" s="49">
        <v>7800</v>
      </c>
      <c r="F322" s="38">
        <v>4</v>
      </c>
      <c r="G322" s="38">
        <v>0</v>
      </c>
      <c r="H322" s="38">
        <v>0</v>
      </c>
      <c r="I322" s="38">
        <v>0</v>
      </c>
      <c r="J322" s="39">
        <v>0</v>
      </c>
      <c r="K322" s="57" t="str">
        <f t="shared" si="29"/>
        <v>0</v>
      </c>
      <c r="L322" s="4"/>
    </row>
    <row r="323" spans="1:57" ht="15.75">
      <c r="A323" s="28">
        <v>8</v>
      </c>
      <c r="B323" s="25"/>
      <c r="C323" s="32">
        <f t="shared" si="27"/>
        <v>1</v>
      </c>
      <c r="D323" s="49" t="s">
        <v>454</v>
      </c>
      <c r="E323" s="49">
        <v>1380</v>
      </c>
      <c r="F323" s="38">
        <v>1</v>
      </c>
      <c r="G323" s="38">
        <v>0</v>
      </c>
      <c r="H323" s="38">
        <v>0</v>
      </c>
      <c r="I323" s="38">
        <v>0</v>
      </c>
      <c r="J323" s="39">
        <v>0</v>
      </c>
      <c r="K323" s="57" t="str">
        <f t="shared" si="29"/>
        <v>0</v>
      </c>
      <c r="L323" s="4"/>
    </row>
    <row r="324" spans="1:57" ht="15.75">
      <c r="A324" s="28">
        <v>8</v>
      </c>
      <c r="B324" s="25"/>
      <c r="C324" s="32">
        <f t="shared" si="27"/>
        <v>1</v>
      </c>
      <c r="D324" s="49" t="s">
        <v>455</v>
      </c>
      <c r="E324" s="49">
        <v>2375</v>
      </c>
      <c r="F324" s="38">
        <v>1</v>
      </c>
      <c r="G324" s="38">
        <v>0</v>
      </c>
      <c r="H324" s="38">
        <v>0</v>
      </c>
      <c r="I324" s="38">
        <v>0</v>
      </c>
      <c r="J324" s="39">
        <v>0</v>
      </c>
      <c r="K324" s="57" t="str">
        <f t="shared" si="29"/>
        <v>0</v>
      </c>
      <c r="L324" s="4"/>
    </row>
    <row r="325" spans="1:57" ht="15.75">
      <c r="A325" s="28">
        <v>8</v>
      </c>
      <c r="B325" s="25"/>
      <c r="C325" s="32">
        <f t="shared" si="27"/>
        <v>1</v>
      </c>
      <c r="D325" s="49" t="s">
        <v>456</v>
      </c>
      <c r="E325" s="49">
        <v>16429</v>
      </c>
      <c r="F325" s="38">
        <v>8</v>
      </c>
      <c r="G325" s="38">
        <v>2</v>
      </c>
      <c r="H325" s="38">
        <v>0</v>
      </c>
      <c r="I325" s="38">
        <v>0</v>
      </c>
      <c r="J325" s="39">
        <v>0</v>
      </c>
      <c r="K325" s="57" t="str">
        <f t="shared" si="29"/>
        <v>0</v>
      </c>
      <c r="L325" s="4"/>
    </row>
    <row r="326" spans="1:57" ht="15.75">
      <c r="A326" s="28">
        <v>8</v>
      </c>
      <c r="B326" s="25"/>
      <c r="C326" s="32">
        <f t="shared" si="27"/>
        <v>1</v>
      </c>
      <c r="D326" s="49" t="s">
        <v>457</v>
      </c>
      <c r="E326" s="49">
        <v>3643</v>
      </c>
      <c r="F326" s="38">
        <v>1</v>
      </c>
      <c r="G326" s="38">
        <v>0</v>
      </c>
      <c r="H326" s="38">
        <v>0</v>
      </c>
      <c r="I326" s="38">
        <v>0</v>
      </c>
      <c r="J326" s="39">
        <v>0</v>
      </c>
      <c r="K326" s="57" t="str">
        <f t="shared" si="29"/>
        <v>0</v>
      </c>
      <c r="L326" s="4"/>
    </row>
    <row r="327" spans="1:57" ht="15.75">
      <c r="A327" s="28">
        <v>8</v>
      </c>
      <c r="B327" s="25"/>
      <c r="C327" s="32">
        <f t="shared" si="27"/>
        <v>1</v>
      </c>
      <c r="D327" s="49" t="s">
        <v>458</v>
      </c>
      <c r="E327" s="49">
        <v>2009</v>
      </c>
      <c r="F327" s="38">
        <v>1</v>
      </c>
      <c r="G327" s="38">
        <v>0</v>
      </c>
      <c r="H327" s="38">
        <v>0</v>
      </c>
      <c r="I327" s="38">
        <v>0</v>
      </c>
      <c r="J327" s="39">
        <v>0</v>
      </c>
      <c r="K327" s="57" t="str">
        <f t="shared" si="29"/>
        <v>0</v>
      </c>
      <c r="L327" s="4"/>
    </row>
    <row r="328" spans="1:57" ht="15.75">
      <c r="A328" s="28">
        <v>8</v>
      </c>
      <c r="B328" s="25"/>
      <c r="C328" s="32">
        <f t="shared" si="27"/>
        <v>1</v>
      </c>
      <c r="D328" s="49" t="s">
        <v>459</v>
      </c>
      <c r="E328" s="49">
        <v>3000</v>
      </c>
      <c r="F328" s="38">
        <v>2</v>
      </c>
      <c r="G328" s="38">
        <v>0</v>
      </c>
      <c r="H328" s="38">
        <v>0</v>
      </c>
      <c r="I328" s="38">
        <v>0</v>
      </c>
      <c r="J328" s="39">
        <v>0</v>
      </c>
      <c r="K328" s="57" t="str">
        <f t="shared" si="29"/>
        <v>0</v>
      </c>
      <c r="L328" s="4"/>
    </row>
    <row r="329" spans="1:57" ht="15.75">
      <c r="A329" s="28">
        <v>8</v>
      </c>
      <c r="B329" s="25"/>
      <c r="C329" s="32">
        <f t="shared" si="27"/>
        <v>1</v>
      </c>
      <c r="D329" s="49" t="s">
        <v>460</v>
      </c>
      <c r="E329" s="49">
        <v>4203</v>
      </c>
      <c r="F329" s="38">
        <v>2</v>
      </c>
      <c r="G329" s="38">
        <v>0</v>
      </c>
      <c r="H329" s="38">
        <v>0</v>
      </c>
      <c r="I329" s="38">
        <v>0</v>
      </c>
      <c r="J329" s="39">
        <v>0</v>
      </c>
      <c r="K329" s="57" t="str">
        <f t="shared" si="29"/>
        <v>0</v>
      </c>
      <c r="L329" s="4"/>
    </row>
    <row r="330" spans="1:57" ht="15.75">
      <c r="A330" s="28">
        <v>8</v>
      </c>
      <c r="B330" s="25"/>
      <c r="C330" s="32">
        <f t="shared" si="27"/>
        <v>1</v>
      </c>
      <c r="D330" s="49" t="s">
        <v>461</v>
      </c>
      <c r="E330" s="49">
        <v>3800</v>
      </c>
      <c r="F330" s="38">
        <v>2</v>
      </c>
      <c r="G330" s="38">
        <v>0</v>
      </c>
      <c r="H330" s="38">
        <v>0</v>
      </c>
      <c r="I330" s="38">
        <v>0</v>
      </c>
      <c r="J330" s="39">
        <v>0</v>
      </c>
      <c r="K330" s="57" t="str">
        <f t="shared" si="29"/>
        <v>0</v>
      </c>
      <c r="L330" s="4"/>
    </row>
    <row r="331" spans="1:57" ht="15.75">
      <c r="A331" s="28">
        <v>8</v>
      </c>
      <c r="B331" s="25"/>
      <c r="C331" s="32">
        <f t="shared" si="27"/>
        <v>1</v>
      </c>
      <c r="D331" s="49" t="s">
        <v>462</v>
      </c>
      <c r="E331" s="49">
        <v>1222</v>
      </c>
      <c r="F331" s="38">
        <v>1</v>
      </c>
      <c r="G331" s="38">
        <v>0</v>
      </c>
      <c r="H331" s="38">
        <v>0</v>
      </c>
      <c r="I331" s="38">
        <v>0</v>
      </c>
      <c r="J331" s="39">
        <v>0</v>
      </c>
      <c r="K331" s="57" t="str">
        <f t="shared" si="29"/>
        <v>0</v>
      </c>
      <c r="L331" s="4"/>
    </row>
    <row r="332" spans="1:57" ht="15">
      <c r="A332" s="226" t="s">
        <v>463</v>
      </c>
      <c r="B332" s="226"/>
      <c r="C332" s="226"/>
      <c r="D332" s="44">
        <f>SUM(C301:C331)</f>
        <v>31</v>
      </c>
      <c r="E332" s="45">
        <f t="shared" ref="E332:J332" si="30">SUM(E301:E331)</f>
        <v>149516</v>
      </c>
      <c r="F332" s="45">
        <f t="shared" si="30"/>
        <v>91</v>
      </c>
      <c r="G332" s="45">
        <f t="shared" si="30"/>
        <v>10</v>
      </c>
      <c r="H332" s="45">
        <f t="shared" si="30"/>
        <v>2</v>
      </c>
      <c r="I332" s="45">
        <f t="shared" si="30"/>
        <v>0</v>
      </c>
      <c r="J332" s="45">
        <f t="shared" si="30"/>
        <v>0</v>
      </c>
      <c r="K332" s="45">
        <f>K301+K302+K303+K304+K305+K306+K307+K308+K309+K310+K311+K312+K313+K314+K315+K316+K317+K318+K319+K320+K321+K322+K323+K324+K325+K326+K327+K328+K329+K330+K331</f>
        <v>0</v>
      </c>
      <c r="L332" s="4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  <c r="AC332" s="46"/>
      <c r="AD332" s="46"/>
      <c r="AE332" s="46"/>
      <c r="AF332" s="46"/>
      <c r="AG332" s="46"/>
      <c r="AH332" s="46"/>
      <c r="AI332" s="46"/>
      <c r="AJ332" s="46"/>
      <c r="AK332" s="46"/>
      <c r="AL332" s="46"/>
      <c r="AM332" s="46"/>
      <c r="AN332" s="46"/>
      <c r="AO332" s="46"/>
      <c r="AP332" s="46"/>
      <c r="AQ332" s="46"/>
      <c r="AR332" s="46"/>
      <c r="AS332" s="46"/>
      <c r="AT332" s="46"/>
      <c r="AU332" s="46"/>
      <c r="AV332" s="46"/>
      <c r="AW332" s="46"/>
      <c r="AX332" s="46"/>
      <c r="AY332" s="46"/>
      <c r="AZ332" s="46"/>
      <c r="BA332" s="46"/>
      <c r="BB332" s="46"/>
      <c r="BC332" s="46"/>
      <c r="BD332" s="46"/>
      <c r="BE332" s="46"/>
    </row>
    <row r="333" spans="1:57" ht="15.75">
      <c r="A333" s="28"/>
      <c r="B333" s="225" t="s">
        <v>464</v>
      </c>
      <c r="C333" s="225"/>
      <c r="D333" s="47"/>
      <c r="E333" s="48"/>
      <c r="F333" s="47"/>
      <c r="G333" s="48"/>
      <c r="H333" s="48"/>
      <c r="I333" s="48"/>
      <c r="J333" s="31"/>
      <c r="K333" s="31"/>
      <c r="L333" s="4"/>
    </row>
    <row r="334" spans="1:57" ht="15.75">
      <c r="A334" s="28">
        <v>9</v>
      </c>
      <c r="B334" s="25"/>
      <c r="C334" s="32">
        <f t="shared" ref="C334:C353" si="31">IF(D334="",0,1)</f>
        <v>1</v>
      </c>
      <c r="D334" s="34" t="s">
        <v>465</v>
      </c>
      <c r="E334" s="34">
        <v>1354</v>
      </c>
      <c r="F334" s="35">
        <v>1</v>
      </c>
      <c r="G334" s="35">
        <v>1</v>
      </c>
      <c r="H334" s="35">
        <v>0</v>
      </c>
      <c r="I334" s="35">
        <v>0</v>
      </c>
      <c r="J334" s="36">
        <v>0</v>
      </c>
      <c r="K334" s="57" t="str">
        <f t="shared" ref="K334:K353" si="32">IF(OR(I335="",I335&lt;1),"0","1")</f>
        <v>0</v>
      </c>
      <c r="L334" s="4"/>
    </row>
    <row r="335" spans="1:57" ht="15.75">
      <c r="A335" s="28">
        <v>9</v>
      </c>
      <c r="B335" s="25"/>
      <c r="C335" s="32">
        <f t="shared" si="31"/>
        <v>1</v>
      </c>
      <c r="D335" s="34" t="s">
        <v>466</v>
      </c>
      <c r="E335" s="34">
        <v>10000</v>
      </c>
      <c r="F335" s="35">
        <v>4</v>
      </c>
      <c r="G335" s="35">
        <v>1</v>
      </c>
      <c r="H335" s="35">
        <v>0</v>
      </c>
      <c r="I335" s="35">
        <v>0</v>
      </c>
      <c r="J335" s="36">
        <v>0</v>
      </c>
      <c r="K335" s="57" t="str">
        <f t="shared" si="32"/>
        <v>0</v>
      </c>
      <c r="L335" s="4"/>
    </row>
    <row r="336" spans="1:57" ht="15.75">
      <c r="A336" s="28">
        <v>9</v>
      </c>
      <c r="B336" s="25"/>
      <c r="C336" s="32">
        <f t="shared" si="31"/>
        <v>1</v>
      </c>
      <c r="D336" s="34" t="s">
        <v>467</v>
      </c>
      <c r="E336" s="34">
        <v>1000</v>
      </c>
      <c r="F336" s="35">
        <v>0</v>
      </c>
      <c r="G336" s="35">
        <v>1</v>
      </c>
      <c r="H336" s="35">
        <v>0</v>
      </c>
      <c r="I336" s="35">
        <v>0</v>
      </c>
      <c r="J336" s="36">
        <v>0</v>
      </c>
      <c r="K336" s="57" t="str">
        <f t="shared" si="32"/>
        <v>0</v>
      </c>
      <c r="L336" s="4"/>
    </row>
    <row r="337" spans="1:12" ht="15.75">
      <c r="A337" s="28">
        <v>9</v>
      </c>
      <c r="B337" s="25"/>
      <c r="C337" s="32">
        <f t="shared" si="31"/>
        <v>1</v>
      </c>
      <c r="D337" s="34" t="s">
        <v>468</v>
      </c>
      <c r="E337" s="34">
        <v>3193</v>
      </c>
      <c r="F337" s="35">
        <v>0</v>
      </c>
      <c r="G337" s="35">
        <v>1</v>
      </c>
      <c r="H337" s="35">
        <v>0</v>
      </c>
      <c r="I337" s="35">
        <v>0</v>
      </c>
      <c r="J337" s="36">
        <v>0</v>
      </c>
      <c r="K337" s="57" t="str">
        <f t="shared" si="32"/>
        <v>0</v>
      </c>
      <c r="L337" s="4"/>
    </row>
    <row r="338" spans="1:12" ht="15.75">
      <c r="A338" s="28">
        <v>9</v>
      </c>
      <c r="B338" s="25"/>
      <c r="C338" s="32">
        <f t="shared" si="31"/>
        <v>1</v>
      </c>
      <c r="D338" s="34" t="s">
        <v>469</v>
      </c>
      <c r="E338" s="34">
        <v>2433</v>
      </c>
      <c r="F338" s="35">
        <v>1</v>
      </c>
      <c r="G338" s="35">
        <v>0</v>
      </c>
      <c r="H338" s="35">
        <v>0</v>
      </c>
      <c r="I338" s="35">
        <v>0</v>
      </c>
      <c r="J338" s="36">
        <v>0</v>
      </c>
      <c r="K338" s="57" t="str">
        <f t="shared" si="32"/>
        <v>0</v>
      </c>
      <c r="L338" s="4"/>
    </row>
    <row r="339" spans="1:12" ht="15.75">
      <c r="A339" s="28">
        <v>9</v>
      </c>
      <c r="B339" s="25"/>
      <c r="C339" s="32">
        <f t="shared" si="31"/>
        <v>1</v>
      </c>
      <c r="D339" s="34" t="s">
        <v>470</v>
      </c>
      <c r="E339" s="34">
        <v>538</v>
      </c>
      <c r="F339" s="35">
        <v>0</v>
      </c>
      <c r="G339" s="35">
        <v>1</v>
      </c>
      <c r="H339" s="35">
        <v>0</v>
      </c>
      <c r="I339" s="35">
        <v>0</v>
      </c>
      <c r="J339" s="36">
        <v>0</v>
      </c>
      <c r="K339" s="57" t="str">
        <f t="shared" si="32"/>
        <v>0</v>
      </c>
      <c r="L339" s="4"/>
    </row>
    <row r="340" spans="1:12" ht="15.75">
      <c r="A340" s="28">
        <v>9</v>
      </c>
      <c r="B340" s="25"/>
      <c r="C340" s="32">
        <f t="shared" si="31"/>
        <v>1</v>
      </c>
      <c r="D340" s="34" t="s">
        <v>471</v>
      </c>
      <c r="E340" s="34">
        <v>659</v>
      </c>
      <c r="F340" s="35">
        <v>0</v>
      </c>
      <c r="G340" s="35">
        <v>0</v>
      </c>
      <c r="H340" s="35">
        <v>1</v>
      </c>
      <c r="I340" s="35">
        <v>0</v>
      </c>
      <c r="J340" s="36">
        <v>0</v>
      </c>
      <c r="K340" s="57" t="str">
        <f t="shared" si="32"/>
        <v>0</v>
      </c>
      <c r="L340" s="4"/>
    </row>
    <row r="341" spans="1:12" ht="15.75">
      <c r="A341" s="28">
        <v>9</v>
      </c>
      <c r="B341" s="25"/>
      <c r="C341" s="32">
        <f t="shared" si="31"/>
        <v>1</v>
      </c>
      <c r="D341" s="34" t="s">
        <v>472</v>
      </c>
      <c r="E341" s="34">
        <v>104</v>
      </c>
      <c r="F341" s="35">
        <v>0</v>
      </c>
      <c r="G341" s="35">
        <v>1</v>
      </c>
      <c r="H341" s="35">
        <v>0</v>
      </c>
      <c r="I341" s="35">
        <v>0</v>
      </c>
      <c r="J341" s="36">
        <v>0</v>
      </c>
      <c r="K341" s="57" t="str">
        <f t="shared" si="32"/>
        <v>0</v>
      </c>
      <c r="L341" s="4"/>
    </row>
    <row r="342" spans="1:12" ht="15.75">
      <c r="A342" s="28">
        <v>9</v>
      </c>
      <c r="B342" s="25"/>
      <c r="C342" s="32">
        <f t="shared" si="31"/>
        <v>1</v>
      </c>
      <c r="D342" s="34" t="s">
        <v>473</v>
      </c>
      <c r="E342" s="34">
        <v>515</v>
      </c>
      <c r="F342" s="35">
        <v>0</v>
      </c>
      <c r="G342" s="35">
        <v>1</v>
      </c>
      <c r="H342" s="35">
        <v>0</v>
      </c>
      <c r="I342" s="35">
        <v>0</v>
      </c>
      <c r="J342" s="36">
        <v>0</v>
      </c>
      <c r="K342" s="57" t="str">
        <f t="shared" si="32"/>
        <v>0</v>
      </c>
      <c r="L342" s="4"/>
    </row>
    <row r="343" spans="1:12" ht="15.75">
      <c r="A343" s="28">
        <v>9</v>
      </c>
      <c r="B343" s="25"/>
      <c r="C343" s="32">
        <f t="shared" si="31"/>
        <v>1</v>
      </c>
      <c r="D343" s="34" t="s">
        <v>474</v>
      </c>
      <c r="E343" s="34">
        <v>1474</v>
      </c>
      <c r="F343" s="35">
        <v>0</v>
      </c>
      <c r="G343" s="35">
        <v>0</v>
      </c>
      <c r="H343" s="35">
        <v>1</v>
      </c>
      <c r="I343" s="35">
        <v>0</v>
      </c>
      <c r="J343" s="36">
        <v>0</v>
      </c>
      <c r="K343" s="57" t="str">
        <f t="shared" si="32"/>
        <v>0</v>
      </c>
      <c r="L343" s="4"/>
    </row>
    <row r="344" spans="1:12" ht="15.75">
      <c r="A344" s="28">
        <v>9</v>
      </c>
      <c r="B344" s="25"/>
      <c r="C344" s="32">
        <f t="shared" si="31"/>
        <v>1</v>
      </c>
      <c r="D344" s="34" t="s">
        <v>475</v>
      </c>
      <c r="E344" s="34">
        <v>3300</v>
      </c>
      <c r="F344" s="35">
        <v>2</v>
      </c>
      <c r="G344" s="35">
        <v>0</v>
      </c>
      <c r="H344" s="35">
        <v>0</v>
      </c>
      <c r="I344" s="35">
        <v>0</v>
      </c>
      <c r="J344" s="36">
        <v>0</v>
      </c>
      <c r="K344" s="57" t="str">
        <f t="shared" si="32"/>
        <v>0</v>
      </c>
      <c r="L344" s="4"/>
    </row>
    <row r="345" spans="1:12" ht="15.75">
      <c r="A345" s="28">
        <v>9</v>
      </c>
      <c r="B345" s="25"/>
      <c r="C345" s="32">
        <f t="shared" si="31"/>
        <v>1</v>
      </c>
      <c r="D345" s="34" t="s">
        <v>476</v>
      </c>
      <c r="E345" s="34">
        <v>15675</v>
      </c>
      <c r="F345" s="35">
        <v>7</v>
      </c>
      <c r="G345" s="35">
        <v>5</v>
      </c>
      <c r="H345" s="35">
        <v>0</v>
      </c>
      <c r="I345" s="35">
        <v>0</v>
      </c>
      <c r="J345" s="36">
        <v>0</v>
      </c>
      <c r="K345" s="57" t="str">
        <f t="shared" si="32"/>
        <v>0</v>
      </c>
      <c r="L345" s="4"/>
    </row>
    <row r="346" spans="1:12" ht="15.75">
      <c r="A346" s="28">
        <v>9</v>
      </c>
      <c r="B346" s="25"/>
      <c r="C346" s="32">
        <f t="shared" si="31"/>
        <v>1</v>
      </c>
      <c r="D346" s="34" t="s">
        <v>477</v>
      </c>
      <c r="E346" s="34">
        <v>6418</v>
      </c>
      <c r="F346" s="35">
        <v>3</v>
      </c>
      <c r="G346" s="35">
        <v>0</v>
      </c>
      <c r="H346" s="35">
        <v>0</v>
      </c>
      <c r="I346" s="35">
        <v>0</v>
      </c>
      <c r="J346" s="36">
        <v>0</v>
      </c>
      <c r="K346" s="57" t="str">
        <f t="shared" si="32"/>
        <v>0</v>
      </c>
      <c r="L346" s="4"/>
    </row>
    <row r="347" spans="1:12" ht="15.75">
      <c r="A347" s="28">
        <v>9</v>
      </c>
      <c r="B347" s="25"/>
      <c r="C347" s="32">
        <f t="shared" si="31"/>
        <v>1</v>
      </c>
      <c r="D347" s="34" t="s">
        <v>478</v>
      </c>
      <c r="E347" s="34">
        <v>2922</v>
      </c>
      <c r="F347" s="35">
        <v>0</v>
      </c>
      <c r="G347" s="35">
        <v>0</v>
      </c>
      <c r="H347" s="35">
        <v>1</v>
      </c>
      <c r="I347" s="35">
        <v>0</v>
      </c>
      <c r="J347" s="36">
        <v>0</v>
      </c>
      <c r="K347" s="57" t="str">
        <f t="shared" si="32"/>
        <v>0</v>
      </c>
      <c r="L347" s="4"/>
    </row>
    <row r="348" spans="1:12" ht="15.75">
      <c r="A348" s="28">
        <v>9</v>
      </c>
      <c r="B348" s="25"/>
      <c r="C348" s="32">
        <f t="shared" si="31"/>
        <v>1</v>
      </c>
      <c r="D348" s="34" t="s">
        <v>479</v>
      </c>
      <c r="E348" s="34">
        <v>1407</v>
      </c>
      <c r="F348" s="35">
        <v>0</v>
      </c>
      <c r="G348" s="35">
        <v>0</v>
      </c>
      <c r="H348" s="35">
        <v>1</v>
      </c>
      <c r="I348" s="35">
        <v>0</v>
      </c>
      <c r="J348" s="36">
        <v>0</v>
      </c>
      <c r="K348" s="57" t="str">
        <f t="shared" si="32"/>
        <v>0</v>
      </c>
      <c r="L348" s="4"/>
    </row>
    <row r="349" spans="1:12" ht="15.75">
      <c r="A349" s="28">
        <v>9</v>
      </c>
      <c r="B349" s="25"/>
      <c r="C349" s="32">
        <f t="shared" si="31"/>
        <v>1</v>
      </c>
      <c r="D349" s="34" t="s">
        <v>480</v>
      </c>
      <c r="E349" s="34">
        <v>379</v>
      </c>
      <c r="F349" s="35">
        <v>0</v>
      </c>
      <c r="G349" s="36">
        <v>0</v>
      </c>
      <c r="H349" s="36">
        <v>1</v>
      </c>
      <c r="I349" s="35">
        <v>0</v>
      </c>
      <c r="J349" s="36">
        <v>0</v>
      </c>
      <c r="K349" s="57" t="str">
        <f t="shared" si="32"/>
        <v>0</v>
      </c>
      <c r="L349" s="4"/>
    </row>
    <row r="350" spans="1:12" ht="15.75">
      <c r="A350" s="28">
        <v>9</v>
      </c>
      <c r="B350" s="25"/>
      <c r="C350" s="32">
        <f t="shared" si="31"/>
        <v>1</v>
      </c>
      <c r="D350" s="34" t="s">
        <v>481</v>
      </c>
      <c r="E350" s="34">
        <v>5686</v>
      </c>
      <c r="F350" s="35">
        <v>2</v>
      </c>
      <c r="G350" s="36">
        <v>0</v>
      </c>
      <c r="H350" s="36">
        <v>1</v>
      </c>
      <c r="I350" s="35">
        <v>0</v>
      </c>
      <c r="J350" s="36">
        <v>0</v>
      </c>
      <c r="K350" s="57" t="str">
        <f t="shared" si="32"/>
        <v>0</v>
      </c>
      <c r="L350" s="4"/>
    </row>
    <row r="351" spans="1:12" ht="15.75">
      <c r="A351" s="28">
        <v>9</v>
      </c>
      <c r="B351" s="25"/>
      <c r="C351" s="32">
        <f t="shared" si="31"/>
        <v>1</v>
      </c>
      <c r="D351" s="34" t="s">
        <v>482</v>
      </c>
      <c r="E351" s="34">
        <v>3056</v>
      </c>
      <c r="F351" s="35">
        <v>2</v>
      </c>
      <c r="G351" s="36">
        <v>0</v>
      </c>
      <c r="H351" s="36">
        <v>0</v>
      </c>
      <c r="I351" s="35">
        <v>0</v>
      </c>
      <c r="J351" s="36">
        <v>0</v>
      </c>
      <c r="K351" s="57" t="str">
        <f t="shared" si="32"/>
        <v>0</v>
      </c>
      <c r="L351" s="4"/>
    </row>
    <row r="352" spans="1:12" ht="15.75">
      <c r="A352" s="28">
        <v>9</v>
      </c>
      <c r="B352" s="25"/>
      <c r="C352" s="32">
        <f t="shared" si="31"/>
        <v>1</v>
      </c>
      <c r="D352" s="34" t="s">
        <v>483</v>
      </c>
      <c r="E352" s="34">
        <v>3956</v>
      </c>
      <c r="F352" s="35">
        <v>1</v>
      </c>
      <c r="G352" s="36">
        <v>0</v>
      </c>
      <c r="H352" s="36">
        <v>0</v>
      </c>
      <c r="I352" s="35">
        <v>0</v>
      </c>
      <c r="J352" s="36">
        <v>0</v>
      </c>
      <c r="K352" s="57" t="str">
        <f t="shared" si="32"/>
        <v>0</v>
      </c>
      <c r="L352" s="4"/>
    </row>
    <row r="353" spans="1:57" ht="15.75">
      <c r="A353" s="28">
        <v>9</v>
      </c>
      <c r="B353" s="25"/>
      <c r="C353" s="32">
        <f t="shared" si="31"/>
        <v>1</v>
      </c>
      <c r="D353" s="36" t="s">
        <v>484</v>
      </c>
      <c r="E353" s="36">
        <v>710</v>
      </c>
      <c r="F353" s="36">
        <v>0</v>
      </c>
      <c r="G353" s="36">
        <v>0</v>
      </c>
      <c r="H353" s="36">
        <v>1</v>
      </c>
      <c r="I353" s="35">
        <v>0</v>
      </c>
      <c r="J353" s="36">
        <v>0</v>
      </c>
      <c r="K353" s="57" t="str">
        <f t="shared" si="32"/>
        <v>0</v>
      </c>
      <c r="L353" s="4"/>
    </row>
    <row r="354" spans="1:57" ht="15">
      <c r="A354" s="226" t="s">
        <v>485</v>
      </c>
      <c r="B354" s="226"/>
      <c r="C354" s="226"/>
      <c r="D354" s="44">
        <f>SUM(C334:C353)</f>
        <v>20</v>
      </c>
      <c r="E354" s="45">
        <f t="shared" ref="E354:J354" si="33">SUM(E334:E353)</f>
        <v>64779</v>
      </c>
      <c r="F354" s="45">
        <f t="shared" si="33"/>
        <v>23</v>
      </c>
      <c r="G354" s="45">
        <f t="shared" si="33"/>
        <v>12</v>
      </c>
      <c r="H354" s="45">
        <f t="shared" si="33"/>
        <v>7</v>
      </c>
      <c r="I354" s="45">
        <f t="shared" si="33"/>
        <v>0</v>
      </c>
      <c r="J354" s="45">
        <f t="shared" si="33"/>
        <v>0</v>
      </c>
      <c r="K354" s="45">
        <f>K334+K335+K336+K337+K338+K339+K340+K341+K342+K343+K344+K345+K346+K347+K348+K349+K350+K351+K352+K353</f>
        <v>0</v>
      </c>
      <c r="L354" s="4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  <c r="AC354" s="46"/>
      <c r="AD354" s="46"/>
      <c r="AE354" s="46"/>
      <c r="AF354" s="46"/>
      <c r="AG354" s="46"/>
      <c r="AH354" s="46"/>
      <c r="AI354" s="46"/>
      <c r="AJ354" s="46"/>
      <c r="AK354" s="46"/>
      <c r="AL354" s="46"/>
      <c r="AM354" s="46"/>
      <c r="AN354" s="46"/>
      <c r="AO354" s="46"/>
      <c r="AP354" s="46"/>
      <c r="AQ354" s="46"/>
      <c r="AR354" s="46"/>
      <c r="AS354" s="46"/>
      <c r="AT354" s="46"/>
      <c r="AU354" s="46"/>
      <c r="AV354" s="46"/>
      <c r="AW354" s="46"/>
      <c r="AX354" s="46"/>
      <c r="AY354" s="46"/>
      <c r="AZ354" s="46"/>
      <c r="BA354" s="46"/>
      <c r="BB354" s="46"/>
      <c r="BC354" s="46"/>
      <c r="BD354" s="46"/>
      <c r="BE354" s="46"/>
    </row>
    <row r="355" spans="1:57" ht="15.75">
      <c r="A355" s="28"/>
      <c r="B355" s="225" t="s">
        <v>486</v>
      </c>
      <c r="C355" s="225"/>
      <c r="D355" s="47"/>
      <c r="E355" s="48"/>
      <c r="F355" s="47"/>
      <c r="G355" s="48"/>
      <c r="H355" s="48"/>
      <c r="I355" s="48"/>
      <c r="J355" s="31"/>
      <c r="K355" s="31"/>
      <c r="L355" s="4"/>
    </row>
    <row r="356" spans="1:57" ht="15.75">
      <c r="A356" s="28">
        <v>10</v>
      </c>
      <c r="B356" s="25"/>
      <c r="C356" s="32">
        <f t="shared" ref="C356:C377" si="34">IF(D356="",0,1)</f>
        <v>1</v>
      </c>
      <c r="D356" s="49" t="s">
        <v>487</v>
      </c>
      <c r="E356" s="49">
        <v>2884</v>
      </c>
      <c r="F356" s="38">
        <v>2</v>
      </c>
      <c r="G356" s="38">
        <v>1</v>
      </c>
      <c r="H356" s="38">
        <v>0</v>
      </c>
      <c r="I356" s="38">
        <v>0</v>
      </c>
      <c r="J356" s="39">
        <v>0</v>
      </c>
      <c r="K356" s="57" t="str">
        <f t="shared" ref="K356:K377" si="35">IF(OR(I356="",I356&lt;1),"0","1")</f>
        <v>0</v>
      </c>
      <c r="L356" s="4"/>
    </row>
    <row r="357" spans="1:57" ht="15.75">
      <c r="A357" s="28">
        <v>10</v>
      </c>
      <c r="B357" s="25"/>
      <c r="C357" s="32">
        <f t="shared" si="34"/>
        <v>1</v>
      </c>
      <c r="D357" s="49" t="s">
        <v>488</v>
      </c>
      <c r="E357" s="49">
        <v>4900</v>
      </c>
      <c r="F357" s="38">
        <v>3</v>
      </c>
      <c r="G357" s="38">
        <v>1</v>
      </c>
      <c r="H357" s="38">
        <v>1</v>
      </c>
      <c r="I357" s="38">
        <v>0</v>
      </c>
      <c r="J357" s="39">
        <v>0</v>
      </c>
      <c r="K357" s="57" t="str">
        <f t="shared" si="35"/>
        <v>0</v>
      </c>
      <c r="L357" s="4"/>
    </row>
    <row r="358" spans="1:57" ht="15.75">
      <c r="A358" s="28">
        <v>10</v>
      </c>
      <c r="B358" s="25"/>
      <c r="C358" s="32">
        <f t="shared" si="34"/>
        <v>1</v>
      </c>
      <c r="D358" s="49" t="s">
        <v>489</v>
      </c>
      <c r="E358" s="49">
        <v>3500</v>
      </c>
      <c r="F358" s="38">
        <v>2</v>
      </c>
      <c r="G358" s="38">
        <v>0</v>
      </c>
      <c r="H358" s="38">
        <v>0</v>
      </c>
      <c r="I358" s="38">
        <v>0</v>
      </c>
      <c r="J358" s="39">
        <v>0</v>
      </c>
      <c r="K358" s="57" t="str">
        <f t="shared" si="35"/>
        <v>0</v>
      </c>
      <c r="L358" s="4"/>
    </row>
    <row r="359" spans="1:57" ht="15.75">
      <c r="A359" s="28">
        <v>10</v>
      </c>
      <c r="B359" s="25"/>
      <c r="C359" s="32">
        <f t="shared" si="34"/>
        <v>1</v>
      </c>
      <c r="D359" s="49" t="s">
        <v>490</v>
      </c>
      <c r="E359" s="49">
        <v>2907</v>
      </c>
      <c r="F359" s="38">
        <v>0</v>
      </c>
      <c r="G359" s="38">
        <v>2</v>
      </c>
      <c r="H359" s="38">
        <v>0</v>
      </c>
      <c r="I359" s="38">
        <v>0</v>
      </c>
      <c r="J359" s="39">
        <v>0</v>
      </c>
      <c r="K359" s="57" t="str">
        <f t="shared" si="35"/>
        <v>0</v>
      </c>
      <c r="L359" s="4"/>
    </row>
    <row r="360" spans="1:57" ht="15.75">
      <c r="A360" s="28">
        <v>10</v>
      </c>
      <c r="B360" s="25"/>
      <c r="C360" s="32">
        <f t="shared" si="34"/>
        <v>1</v>
      </c>
      <c r="D360" s="49" t="s">
        <v>491</v>
      </c>
      <c r="E360" s="49">
        <v>2704</v>
      </c>
      <c r="F360" s="38">
        <v>2</v>
      </c>
      <c r="G360" s="38">
        <v>0</v>
      </c>
      <c r="H360" s="38">
        <v>0</v>
      </c>
      <c r="I360" s="38">
        <v>0</v>
      </c>
      <c r="J360" s="39">
        <v>0</v>
      </c>
      <c r="K360" s="57" t="str">
        <f t="shared" si="35"/>
        <v>0</v>
      </c>
      <c r="L360" s="4"/>
    </row>
    <row r="361" spans="1:57" ht="15.75">
      <c r="A361" s="28">
        <v>10</v>
      </c>
      <c r="B361" s="25"/>
      <c r="C361" s="32">
        <f t="shared" si="34"/>
        <v>1</v>
      </c>
      <c r="D361" s="49" t="s">
        <v>492</v>
      </c>
      <c r="E361" s="49">
        <v>12006</v>
      </c>
      <c r="F361" s="38">
        <v>8</v>
      </c>
      <c r="G361" s="38">
        <v>0</v>
      </c>
      <c r="H361" s="38">
        <v>0</v>
      </c>
      <c r="I361" s="38">
        <v>1</v>
      </c>
      <c r="J361" s="39">
        <v>1</v>
      </c>
      <c r="K361" s="57" t="str">
        <f t="shared" si="35"/>
        <v>1</v>
      </c>
      <c r="L361" s="4"/>
    </row>
    <row r="362" spans="1:57" ht="15.75">
      <c r="A362" s="28">
        <v>10</v>
      </c>
      <c r="B362" s="25"/>
      <c r="C362" s="32">
        <f t="shared" si="34"/>
        <v>1</v>
      </c>
      <c r="D362" s="49" t="s">
        <v>493</v>
      </c>
      <c r="E362" s="49">
        <v>1982</v>
      </c>
      <c r="F362" s="38">
        <v>0</v>
      </c>
      <c r="G362" s="38">
        <v>1</v>
      </c>
      <c r="H362" s="38">
        <v>0</v>
      </c>
      <c r="I362" s="38">
        <v>0</v>
      </c>
      <c r="J362" s="39">
        <v>0</v>
      </c>
      <c r="K362" s="57" t="str">
        <f t="shared" si="35"/>
        <v>0</v>
      </c>
      <c r="L362" s="4"/>
    </row>
    <row r="363" spans="1:57" ht="15.75">
      <c r="A363" s="28">
        <v>10</v>
      </c>
      <c r="B363" s="25"/>
      <c r="C363" s="32">
        <f t="shared" si="34"/>
        <v>1</v>
      </c>
      <c r="D363" s="49" t="s">
        <v>494</v>
      </c>
      <c r="E363" s="49">
        <v>1851</v>
      </c>
      <c r="F363" s="38">
        <v>0</v>
      </c>
      <c r="G363" s="38">
        <v>1</v>
      </c>
      <c r="H363" s="38">
        <v>0</v>
      </c>
      <c r="I363" s="38">
        <v>0</v>
      </c>
      <c r="J363" s="39">
        <v>0</v>
      </c>
      <c r="K363" s="57" t="str">
        <f t="shared" si="35"/>
        <v>0</v>
      </c>
      <c r="L363" s="4"/>
    </row>
    <row r="364" spans="1:57" ht="15.75">
      <c r="A364" s="28">
        <v>10</v>
      </c>
      <c r="B364" s="25"/>
      <c r="C364" s="32">
        <f t="shared" si="34"/>
        <v>1</v>
      </c>
      <c r="D364" s="39" t="s">
        <v>495</v>
      </c>
      <c r="E364" s="39">
        <v>3282</v>
      </c>
      <c r="F364" s="39">
        <v>3</v>
      </c>
      <c r="G364" s="39">
        <v>0</v>
      </c>
      <c r="H364" s="39">
        <v>0</v>
      </c>
      <c r="I364" s="39">
        <v>0</v>
      </c>
      <c r="J364" s="39">
        <v>0</v>
      </c>
      <c r="K364" s="57" t="str">
        <f t="shared" si="35"/>
        <v>0</v>
      </c>
      <c r="L364" s="4"/>
    </row>
    <row r="365" spans="1:57" ht="15.75">
      <c r="A365" s="28">
        <v>10</v>
      </c>
      <c r="B365" s="25"/>
      <c r="C365" s="32">
        <f t="shared" si="34"/>
        <v>1</v>
      </c>
      <c r="D365" s="39" t="s">
        <v>496</v>
      </c>
      <c r="E365" s="39">
        <v>5987</v>
      </c>
      <c r="F365" s="39">
        <v>8</v>
      </c>
      <c r="G365" s="39">
        <v>1</v>
      </c>
      <c r="H365" s="39">
        <v>0</v>
      </c>
      <c r="I365" s="39">
        <v>0</v>
      </c>
      <c r="J365" s="39">
        <v>0</v>
      </c>
      <c r="K365" s="57" t="str">
        <f t="shared" si="35"/>
        <v>0</v>
      </c>
      <c r="L365" s="4"/>
    </row>
    <row r="366" spans="1:57" ht="15.75">
      <c r="A366" s="28">
        <v>10</v>
      </c>
      <c r="B366" s="25"/>
      <c r="C366" s="32">
        <f t="shared" si="34"/>
        <v>1</v>
      </c>
      <c r="D366" s="39" t="s">
        <v>497</v>
      </c>
      <c r="E366" s="39">
        <v>5246</v>
      </c>
      <c r="F366" s="39">
        <v>2</v>
      </c>
      <c r="G366" s="39">
        <v>1</v>
      </c>
      <c r="H366" s="39">
        <v>0</v>
      </c>
      <c r="I366" s="39">
        <v>0</v>
      </c>
      <c r="J366" s="39">
        <v>0</v>
      </c>
      <c r="K366" s="57" t="str">
        <f t="shared" si="35"/>
        <v>0</v>
      </c>
      <c r="L366" s="4"/>
    </row>
    <row r="367" spans="1:57" ht="15.75">
      <c r="A367" s="28">
        <v>10</v>
      </c>
      <c r="B367" s="25"/>
      <c r="C367" s="32">
        <f t="shared" si="34"/>
        <v>1</v>
      </c>
      <c r="D367" s="39" t="s">
        <v>498</v>
      </c>
      <c r="E367" s="39">
        <v>3503</v>
      </c>
      <c r="F367" s="39">
        <v>1</v>
      </c>
      <c r="G367" s="39">
        <v>1</v>
      </c>
      <c r="H367" s="39">
        <v>0</v>
      </c>
      <c r="I367" s="39">
        <v>0</v>
      </c>
      <c r="J367" s="39">
        <v>0</v>
      </c>
      <c r="K367" s="57" t="str">
        <f t="shared" si="35"/>
        <v>0</v>
      </c>
      <c r="L367" s="4"/>
    </row>
    <row r="368" spans="1:57" ht="15.75">
      <c r="A368" s="28">
        <v>10</v>
      </c>
      <c r="B368" s="25"/>
      <c r="C368" s="32">
        <f t="shared" si="34"/>
        <v>1</v>
      </c>
      <c r="D368" s="39" t="s">
        <v>499</v>
      </c>
      <c r="E368" s="39">
        <v>15000</v>
      </c>
      <c r="F368" s="39">
        <v>14</v>
      </c>
      <c r="G368" s="39">
        <v>0</v>
      </c>
      <c r="H368" s="39">
        <v>0</v>
      </c>
      <c r="I368" s="39">
        <v>0</v>
      </c>
      <c r="J368" s="39">
        <v>0</v>
      </c>
      <c r="K368" s="57" t="str">
        <f t="shared" si="35"/>
        <v>0</v>
      </c>
      <c r="L368" s="4"/>
    </row>
    <row r="369" spans="1:57" ht="15.75">
      <c r="A369" s="28">
        <v>10</v>
      </c>
      <c r="B369" s="25"/>
      <c r="C369" s="32">
        <f t="shared" si="34"/>
        <v>1</v>
      </c>
      <c r="D369" s="39" t="s">
        <v>500</v>
      </c>
      <c r="E369" s="39">
        <v>4968</v>
      </c>
      <c r="F369" s="39">
        <v>1</v>
      </c>
      <c r="G369" s="39">
        <v>0</v>
      </c>
      <c r="H369" s="39">
        <v>0</v>
      </c>
      <c r="I369" s="39">
        <v>0</v>
      </c>
      <c r="J369" s="39">
        <v>0</v>
      </c>
      <c r="K369" s="57" t="str">
        <f t="shared" si="35"/>
        <v>0</v>
      </c>
      <c r="L369" s="4"/>
    </row>
    <row r="370" spans="1:57" ht="15.75">
      <c r="A370" s="28">
        <v>10</v>
      </c>
      <c r="B370" s="25"/>
      <c r="C370" s="32">
        <f t="shared" si="34"/>
        <v>1</v>
      </c>
      <c r="D370" s="39" t="s">
        <v>501</v>
      </c>
      <c r="E370" s="39">
        <v>12784</v>
      </c>
      <c r="F370" s="39">
        <v>4</v>
      </c>
      <c r="G370" s="39">
        <v>0</v>
      </c>
      <c r="H370" s="39">
        <v>0</v>
      </c>
      <c r="I370" s="39">
        <v>0</v>
      </c>
      <c r="J370" s="39">
        <v>0</v>
      </c>
      <c r="K370" s="57" t="str">
        <f t="shared" si="35"/>
        <v>0</v>
      </c>
      <c r="L370" s="4"/>
    </row>
    <row r="371" spans="1:57" ht="15.75">
      <c r="A371" s="28">
        <v>10</v>
      </c>
      <c r="B371" s="25"/>
      <c r="C371" s="32">
        <f t="shared" si="34"/>
        <v>1</v>
      </c>
      <c r="D371" s="39" t="s">
        <v>502</v>
      </c>
      <c r="E371" s="39">
        <v>6910</v>
      </c>
      <c r="F371" s="39">
        <v>4</v>
      </c>
      <c r="G371" s="39">
        <v>0</v>
      </c>
      <c r="H371" s="39">
        <v>0</v>
      </c>
      <c r="I371" s="39">
        <v>0</v>
      </c>
      <c r="J371" s="39">
        <v>0</v>
      </c>
      <c r="K371" s="57" t="str">
        <f t="shared" si="35"/>
        <v>0</v>
      </c>
      <c r="L371" s="4"/>
    </row>
    <row r="372" spans="1:57" ht="15.75">
      <c r="A372" s="28">
        <v>10</v>
      </c>
      <c r="B372" s="25"/>
      <c r="C372" s="32">
        <f t="shared" si="34"/>
        <v>1</v>
      </c>
      <c r="D372" s="39" t="s">
        <v>503</v>
      </c>
      <c r="E372" s="39">
        <v>2947</v>
      </c>
      <c r="F372" s="39">
        <v>1</v>
      </c>
      <c r="G372" s="39">
        <v>0</v>
      </c>
      <c r="H372" s="39">
        <v>0</v>
      </c>
      <c r="I372" s="39">
        <v>0</v>
      </c>
      <c r="J372" s="39">
        <v>0</v>
      </c>
      <c r="K372" s="57" t="str">
        <f t="shared" si="35"/>
        <v>0</v>
      </c>
      <c r="L372" s="4"/>
    </row>
    <row r="373" spans="1:57" ht="15.75">
      <c r="A373" s="28">
        <v>10</v>
      </c>
      <c r="B373" s="25"/>
      <c r="C373" s="32">
        <f t="shared" si="34"/>
        <v>1</v>
      </c>
      <c r="D373" s="39" t="s">
        <v>504</v>
      </c>
      <c r="E373" s="39">
        <v>3218</v>
      </c>
      <c r="F373" s="39">
        <v>1</v>
      </c>
      <c r="G373" s="39">
        <v>0</v>
      </c>
      <c r="H373" s="39">
        <v>0</v>
      </c>
      <c r="I373" s="39">
        <v>0</v>
      </c>
      <c r="J373" s="39">
        <v>0</v>
      </c>
      <c r="K373" s="57" t="str">
        <f t="shared" si="35"/>
        <v>0</v>
      </c>
      <c r="L373" s="4"/>
    </row>
    <row r="374" spans="1:57" ht="15.75">
      <c r="A374" s="28">
        <v>10</v>
      </c>
      <c r="B374" s="25"/>
      <c r="C374" s="32">
        <f t="shared" si="34"/>
        <v>1</v>
      </c>
      <c r="D374" s="39" t="s">
        <v>505</v>
      </c>
      <c r="E374" s="39">
        <v>10409</v>
      </c>
      <c r="F374" s="39">
        <v>5</v>
      </c>
      <c r="G374" s="39">
        <v>0</v>
      </c>
      <c r="H374" s="39">
        <v>0</v>
      </c>
      <c r="I374" s="39">
        <v>0</v>
      </c>
      <c r="J374" s="39">
        <v>0</v>
      </c>
      <c r="K374" s="57" t="str">
        <f t="shared" si="35"/>
        <v>0</v>
      </c>
      <c r="L374" s="4"/>
    </row>
    <row r="375" spans="1:57" ht="15.75">
      <c r="A375" s="28">
        <v>10</v>
      </c>
      <c r="B375" s="25"/>
      <c r="C375" s="32">
        <f t="shared" si="34"/>
        <v>1</v>
      </c>
      <c r="D375" s="39" t="s">
        <v>506</v>
      </c>
      <c r="E375" s="39">
        <v>62147</v>
      </c>
      <c r="F375" s="39">
        <v>48</v>
      </c>
      <c r="G375" s="39">
        <v>7</v>
      </c>
      <c r="H375" s="39">
        <v>3</v>
      </c>
      <c r="I375" s="39">
        <v>0</v>
      </c>
      <c r="J375" s="39">
        <v>0</v>
      </c>
      <c r="K375" s="57" t="str">
        <f t="shared" si="35"/>
        <v>0</v>
      </c>
      <c r="L375" s="4"/>
    </row>
    <row r="376" spans="1:57" ht="15.75">
      <c r="A376" s="28">
        <v>10</v>
      </c>
      <c r="B376" s="25"/>
      <c r="C376" s="32">
        <f t="shared" si="34"/>
        <v>1</v>
      </c>
      <c r="D376" s="39" t="s">
        <v>507</v>
      </c>
      <c r="E376" s="39">
        <v>2400</v>
      </c>
      <c r="F376" s="39">
        <v>1</v>
      </c>
      <c r="G376" s="39">
        <v>1</v>
      </c>
      <c r="H376" s="39">
        <v>0</v>
      </c>
      <c r="I376" s="39">
        <v>0</v>
      </c>
      <c r="J376" s="39">
        <v>0</v>
      </c>
      <c r="K376" s="57" t="str">
        <f t="shared" si="35"/>
        <v>0</v>
      </c>
      <c r="L376" s="4"/>
    </row>
    <row r="377" spans="1:57" ht="15.75">
      <c r="A377" s="28">
        <v>10</v>
      </c>
      <c r="B377" s="25"/>
      <c r="C377" s="32">
        <f t="shared" si="34"/>
        <v>1</v>
      </c>
      <c r="D377" s="39" t="s">
        <v>508</v>
      </c>
      <c r="E377" s="39">
        <v>2783</v>
      </c>
      <c r="F377" s="39">
        <v>0</v>
      </c>
      <c r="G377" s="39">
        <v>1</v>
      </c>
      <c r="H377" s="39">
        <v>0</v>
      </c>
      <c r="I377" s="39">
        <v>0</v>
      </c>
      <c r="J377" s="39">
        <v>0</v>
      </c>
      <c r="K377" s="57" t="str">
        <f t="shared" si="35"/>
        <v>0</v>
      </c>
      <c r="L377" s="4"/>
    </row>
    <row r="378" spans="1:57" ht="15">
      <c r="A378" s="226" t="s">
        <v>509</v>
      </c>
      <c r="B378" s="226"/>
      <c r="C378" s="226"/>
      <c r="D378" s="44">
        <f>SUM(C356:C377)</f>
        <v>22</v>
      </c>
      <c r="E378" s="45">
        <f>SUM(E356:E377)</f>
        <v>174318</v>
      </c>
      <c r="F378" s="44">
        <f>(SUM(F356:F377))*1</f>
        <v>110</v>
      </c>
      <c r="G378" s="45">
        <f>(SUM(G356:G377))*1</f>
        <v>18</v>
      </c>
      <c r="H378" s="45">
        <f>(SUM(H356:H377))*1</f>
        <v>4</v>
      </c>
      <c r="I378" s="45">
        <f>SUM(I356:I377)</f>
        <v>1</v>
      </c>
      <c r="J378" s="45">
        <f>SUM(J356:J377)</f>
        <v>1</v>
      </c>
      <c r="K378" s="45">
        <f>K356+K357+K358+K359+K360+K361+K362+K363+K364+K365+K366+K367+K368+K369+K370+K371+K372+K373+K374+K375+K376+K377</f>
        <v>1</v>
      </c>
      <c r="L378" s="4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46"/>
      <c r="AM378" s="46"/>
      <c r="AN378" s="46"/>
      <c r="AO378" s="46"/>
      <c r="AP378" s="46"/>
      <c r="AQ378" s="46"/>
      <c r="AR378" s="46"/>
      <c r="AS378" s="46"/>
      <c r="AT378" s="46"/>
      <c r="AU378" s="46"/>
      <c r="AV378" s="46"/>
      <c r="AW378" s="46"/>
      <c r="AX378" s="46"/>
      <c r="AY378" s="46"/>
      <c r="AZ378" s="46"/>
      <c r="BA378" s="46"/>
      <c r="BB378" s="46"/>
      <c r="BC378" s="46"/>
      <c r="BD378" s="46"/>
      <c r="BE378" s="46"/>
    </row>
    <row r="379" spans="1:57" ht="15.75">
      <c r="A379" s="28"/>
      <c r="B379" s="225" t="s">
        <v>510</v>
      </c>
      <c r="C379" s="225"/>
      <c r="D379" s="47"/>
      <c r="E379" s="48"/>
      <c r="F379" s="47"/>
      <c r="G379" s="48"/>
      <c r="H379" s="48"/>
      <c r="I379" s="48"/>
      <c r="J379" s="31"/>
      <c r="K379" s="31"/>
      <c r="L379" s="4"/>
    </row>
    <row r="380" spans="1:57" ht="15.75">
      <c r="A380" s="28">
        <v>11</v>
      </c>
      <c r="B380" s="25"/>
      <c r="C380" s="32">
        <f t="shared" ref="C380:C420" si="36">IF(D380="",0,1)</f>
        <v>1</v>
      </c>
      <c r="D380" s="39" t="s">
        <v>511</v>
      </c>
      <c r="E380" s="39">
        <v>580</v>
      </c>
      <c r="F380" s="39">
        <v>2</v>
      </c>
      <c r="G380" s="39">
        <v>0</v>
      </c>
      <c r="H380" s="39">
        <v>0</v>
      </c>
      <c r="I380" s="39">
        <v>0</v>
      </c>
      <c r="J380" s="39">
        <v>0</v>
      </c>
      <c r="K380" s="57" t="str">
        <f t="shared" ref="K380:K420" si="37">IF(OR(I380="",I380&lt;1),"0","1")</f>
        <v>0</v>
      </c>
      <c r="L380" s="4"/>
    </row>
    <row r="381" spans="1:57" ht="15.75">
      <c r="A381" s="28">
        <v>11</v>
      </c>
      <c r="B381" s="25"/>
      <c r="C381" s="32">
        <f t="shared" si="36"/>
        <v>1</v>
      </c>
      <c r="D381" s="39" t="s">
        <v>512</v>
      </c>
      <c r="E381" s="39">
        <v>2400</v>
      </c>
      <c r="F381" s="39">
        <v>2</v>
      </c>
      <c r="G381" s="39">
        <v>0</v>
      </c>
      <c r="H381" s="39">
        <v>0</v>
      </c>
      <c r="I381" s="39">
        <v>0</v>
      </c>
      <c r="J381" s="39">
        <v>0</v>
      </c>
      <c r="K381" s="57" t="str">
        <f t="shared" si="37"/>
        <v>0</v>
      </c>
      <c r="L381" s="4"/>
    </row>
    <row r="382" spans="1:57" ht="15.75">
      <c r="A382" s="28">
        <v>11</v>
      </c>
      <c r="B382" s="25"/>
      <c r="C382" s="32">
        <f t="shared" si="36"/>
        <v>1</v>
      </c>
      <c r="D382" s="39" t="s">
        <v>513</v>
      </c>
      <c r="E382" s="39">
        <v>1240</v>
      </c>
      <c r="F382" s="39">
        <v>0</v>
      </c>
      <c r="G382" s="39">
        <v>0</v>
      </c>
      <c r="H382" s="39">
        <v>1</v>
      </c>
      <c r="I382" s="39">
        <v>0</v>
      </c>
      <c r="J382" s="39">
        <v>0</v>
      </c>
      <c r="K382" s="57" t="str">
        <f t="shared" si="37"/>
        <v>0</v>
      </c>
      <c r="L382" s="4"/>
    </row>
    <row r="383" spans="1:57" ht="15.75">
      <c r="A383" s="28">
        <v>11</v>
      </c>
      <c r="B383" s="25"/>
      <c r="C383" s="32">
        <f t="shared" si="36"/>
        <v>1</v>
      </c>
      <c r="D383" s="39" t="s">
        <v>514</v>
      </c>
      <c r="E383" s="39">
        <v>3265</v>
      </c>
      <c r="F383" s="39">
        <v>2</v>
      </c>
      <c r="G383" s="39">
        <v>0</v>
      </c>
      <c r="H383" s="39">
        <v>0</v>
      </c>
      <c r="I383" s="39">
        <v>0</v>
      </c>
      <c r="J383" s="39">
        <v>0</v>
      </c>
      <c r="K383" s="57" t="str">
        <f t="shared" si="37"/>
        <v>0</v>
      </c>
      <c r="L383" s="4"/>
    </row>
    <row r="384" spans="1:57" ht="15.75">
      <c r="A384" s="28">
        <v>11</v>
      </c>
      <c r="B384" s="25"/>
      <c r="C384" s="32">
        <f t="shared" si="36"/>
        <v>1</v>
      </c>
      <c r="D384" s="39" t="s">
        <v>515</v>
      </c>
      <c r="E384" s="39">
        <v>1844</v>
      </c>
      <c r="F384" s="39">
        <v>1</v>
      </c>
      <c r="G384" s="39">
        <v>0</v>
      </c>
      <c r="H384" s="39">
        <v>0</v>
      </c>
      <c r="I384" s="39">
        <v>0</v>
      </c>
      <c r="J384" s="39">
        <v>0</v>
      </c>
      <c r="K384" s="57" t="str">
        <f t="shared" si="37"/>
        <v>0</v>
      </c>
      <c r="L384" s="4"/>
    </row>
    <row r="385" spans="1:12" ht="15.75">
      <c r="A385" s="28">
        <v>11</v>
      </c>
      <c r="B385" s="25"/>
      <c r="C385" s="32">
        <f t="shared" si="36"/>
        <v>1</v>
      </c>
      <c r="D385" s="39" t="s">
        <v>516</v>
      </c>
      <c r="E385" s="39">
        <v>47000</v>
      </c>
      <c r="F385" s="39">
        <v>38</v>
      </c>
      <c r="G385" s="39">
        <v>7</v>
      </c>
      <c r="H385" s="39">
        <v>0</v>
      </c>
      <c r="I385" s="39">
        <v>0</v>
      </c>
      <c r="J385" s="39">
        <v>0</v>
      </c>
      <c r="K385" s="57" t="str">
        <f t="shared" si="37"/>
        <v>0</v>
      </c>
      <c r="L385" s="4"/>
    </row>
    <row r="386" spans="1:12" ht="15.75">
      <c r="A386" s="28">
        <v>11</v>
      </c>
      <c r="B386" s="25"/>
      <c r="C386" s="32">
        <f t="shared" si="36"/>
        <v>1</v>
      </c>
      <c r="D386" s="39" t="s">
        <v>517</v>
      </c>
      <c r="E386" s="39">
        <v>12694</v>
      </c>
      <c r="F386" s="39">
        <v>4</v>
      </c>
      <c r="G386" s="39">
        <v>0</v>
      </c>
      <c r="H386" s="39">
        <v>0</v>
      </c>
      <c r="I386" s="39">
        <v>0</v>
      </c>
      <c r="J386" s="39">
        <v>0</v>
      </c>
      <c r="K386" s="57" t="str">
        <f t="shared" si="37"/>
        <v>0</v>
      </c>
      <c r="L386" s="4"/>
    </row>
    <row r="387" spans="1:12" ht="15.75">
      <c r="A387" s="28">
        <v>11</v>
      </c>
      <c r="B387" s="25"/>
      <c r="C387" s="32">
        <f t="shared" si="36"/>
        <v>1</v>
      </c>
      <c r="D387" s="39" t="s">
        <v>518</v>
      </c>
      <c r="E387" s="39">
        <v>1673</v>
      </c>
      <c r="F387" s="39">
        <v>1</v>
      </c>
      <c r="G387" s="39">
        <v>1</v>
      </c>
      <c r="H387" s="39">
        <v>0</v>
      </c>
      <c r="I387" s="39">
        <v>0</v>
      </c>
      <c r="J387" s="39">
        <v>0</v>
      </c>
      <c r="K387" s="57" t="str">
        <f t="shared" si="37"/>
        <v>0</v>
      </c>
      <c r="L387" s="4"/>
    </row>
    <row r="388" spans="1:12" ht="15.75">
      <c r="A388" s="28">
        <v>11</v>
      </c>
      <c r="B388" s="25"/>
      <c r="C388" s="32">
        <f t="shared" si="36"/>
        <v>1</v>
      </c>
      <c r="D388" s="39" t="s">
        <v>519</v>
      </c>
      <c r="E388" s="39">
        <v>2636</v>
      </c>
      <c r="F388" s="39">
        <v>2</v>
      </c>
      <c r="G388" s="39">
        <v>0</v>
      </c>
      <c r="H388" s="39">
        <v>0</v>
      </c>
      <c r="I388" s="39">
        <v>0</v>
      </c>
      <c r="J388" s="39">
        <v>0</v>
      </c>
      <c r="K388" s="57" t="str">
        <f t="shared" si="37"/>
        <v>0</v>
      </c>
      <c r="L388" s="4"/>
    </row>
    <row r="389" spans="1:12" ht="15.75">
      <c r="A389" s="28">
        <v>11</v>
      </c>
      <c r="B389" s="25"/>
      <c r="C389" s="32">
        <f t="shared" si="36"/>
        <v>1</v>
      </c>
      <c r="D389" s="39" t="s">
        <v>520</v>
      </c>
      <c r="E389" s="39">
        <v>6000</v>
      </c>
      <c r="F389" s="39">
        <v>4</v>
      </c>
      <c r="G389" s="39">
        <v>0</v>
      </c>
      <c r="H389" s="39">
        <v>0</v>
      </c>
      <c r="I389" s="39">
        <v>0</v>
      </c>
      <c r="J389" s="39">
        <v>0</v>
      </c>
      <c r="K389" s="57" t="str">
        <f t="shared" si="37"/>
        <v>0</v>
      </c>
      <c r="L389" s="4"/>
    </row>
    <row r="390" spans="1:12" ht="15.75">
      <c r="A390" s="28">
        <v>11</v>
      </c>
      <c r="B390" s="25"/>
      <c r="C390" s="32">
        <f t="shared" si="36"/>
        <v>1</v>
      </c>
      <c r="D390" s="39" t="s">
        <v>521</v>
      </c>
      <c r="E390" s="39">
        <v>942</v>
      </c>
      <c r="F390" s="39">
        <v>0</v>
      </c>
      <c r="G390" s="39">
        <v>0</v>
      </c>
      <c r="H390" s="39">
        <v>0</v>
      </c>
      <c r="I390" s="39">
        <v>0</v>
      </c>
      <c r="J390" s="39">
        <v>0</v>
      </c>
      <c r="K390" s="57" t="str">
        <f t="shared" si="37"/>
        <v>0</v>
      </c>
      <c r="L390" s="4"/>
    </row>
    <row r="391" spans="1:12" ht="15.75">
      <c r="A391" s="28">
        <v>11</v>
      </c>
      <c r="B391" s="25"/>
      <c r="C391" s="32">
        <f t="shared" si="36"/>
        <v>1</v>
      </c>
      <c r="D391" s="39" t="s">
        <v>522</v>
      </c>
      <c r="E391" s="39">
        <v>765</v>
      </c>
      <c r="F391" s="39">
        <v>1</v>
      </c>
      <c r="G391" s="39">
        <v>0</v>
      </c>
      <c r="H391" s="39">
        <v>0</v>
      </c>
      <c r="I391" s="39">
        <v>0</v>
      </c>
      <c r="J391" s="39">
        <v>0</v>
      </c>
      <c r="K391" s="57" t="str">
        <f t="shared" si="37"/>
        <v>0</v>
      </c>
      <c r="L391" s="4"/>
    </row>
    <row r="392" spans="1:12" ht="15.75">
      <c r="A392" s="28">
        <v>11</v>
      </c>
      <c r="B392" s="25"/>
      <c r="C392" s="32">
        <f t="shared" si="36"/>
        <v>1</v>
      </c>
      <c r="D392" s="39" t="s">
        <v>523</v>
      </c>
      <c r="E392" s="39">
        <v>1800</v>
      </c>
      <c r="F392" s="39">
        <v>2</v>
      </c>
      <c r="G392" s="39">
        <v>0</v>
      </c>
      <c r="H392" s="39">
        <v>0</v>
      </c>
      <c r="I392" s="39">
        <v>0</v>
      </c>
      <c r="J392" s="39">
        <v>0</v>
      </c>
      <c r="K392" s="57" t="str">
        <f t="shared" si="37"/>
        <v>0</v>
      </c>
      <c r="L392" s="4"/>
    </row>
    <row r="393" spans="1:12" ht="15.75">
      <c r="A393" s="28">
        <v>11</v>
      </c>
      <c r="B393" s="25"/>
      <c r="C393" s="32">
        <f t="shared" si="36"/>
        <v>1</v>
      </c>
      <c r="D393" s="39" t="s">
        <v>524</v>
      </c>
      <c r="E393" s="39">
        <v>1235</v>
      </c>
      <c r="F393" s="39">
        <v>1</v>
      </c>
      <c r="G393" s="39">
        <v>0</v>
      </c>
      <c r="H393" s="39">
        <v>0</v>
      </c>
      <c r="I393" s="39">
        <v>0</v>
      </c>
      <c r="J393" s="39">
        <v>0</v>
      </c>
      <c r="K393" s="57" t="str">
        <f t="shared" si="37"/>
        <v>0</v>
      </c>
      <c r="L393" s="4"/>
    </row>
    <row r="394" spans="1:12" ht="15.75">
      <c r="A394" s="28">
        <v>11</v>
      </c>
      <c r="B394" s="25"/>
      <c r="C394" s="32">
        <f t="shared" si="36"/>
        <v>1</v>
      </c>
      <c r="D394" s="39" t="s">
        <v>525</v>
      </c>
      <c r="E394" s="39">
        <v>1060</v>
      </c>
      <c r="F394" s="39">
        <v>0</v>
      </c>
      <c r="G394" s="39">
        <v>1</v>
      </c>
      <c r="H394" s="39">
        <v>0</v>
      </c>
      <c r="I394" s="39">
        <v>0</v>
      </c>
      <c r="J394" s="39">
        <v>0</v>
      </c>
      <c r="K394" s="57" t="str">
        <f t="shared" si="37"/>
        <v>0</v>
      </c>
      <c r="L394" s="4"/>
    </row>
    <row r="395" spans="1:12" ht="15.75">
      <c r="A395" s="28">
        <v>11</v>
      </c>
      <c r="B395" s="25"/>
      <c r="C395" s="32">
        <f t="shared" si="36"/>
        <v>1</v>
      </c>
      <c r="D395" s="39" t="s">
        <v>526</v>
      </c>
      <c r="E395" s="39">
        <v>1800</v>
      </c>
      <c r="F395" s="39">
        <v>1</v>
      </c>
      <c r="G395" s="39">
        <v>1</v>
      </c>
      <c r="H395" s="39">
        <v>0</v>
      </c>
      <c r="I395" s="39">
        <v>0</v>
      </c>
      <c r="J395" s="39">
        <v>0</v>
      </c>
      <c r="K395" s="57" t="str">
        <f t="shared" si="37"/>
        <v>0</v>
      </c>
      <c r="L395" s="4"/>
    </row>
    <row r="396" spans="1:12" ht="15.75">
      <c r="A396" s="28">
        <v>11</v>
      </c>
      <c r="B396" s="25"/>
      <c r="C396" s="32">
        <f t="shared" si="36"/>
        <v>1</v>
      </c>
      <c r="D396" s="39" t="s">
        <v>527</v>
      </c>
      <c r="E396" s="39">
        <v>544</v>
      </c>
      <c r="F396" s="39">
        <v>0</v>
      </c>
      <c r="G396" s="39">
        <v>4</v>
      </c>
      <c r="H396" s="39">
        <v>0</v>
      </c>
      <c r="I396" s="39">
        <v>0</v>
      </c>
      <c r="J396" s="39">
        <v>0</v>
      </c>
      <c r="K396" s="57" t="str">
        <f t="shared" si="37"/>
        <v>0</v>
      </c>
      <c r="L396" s="4"/>
    </row>
    <row r="397" spans="1:12" ht="15.75">
      <c r="A397" s="28">
        <v>11</v>
      </c>
      <c r="B397" s="25"/>
      <c r="C397" s="32">
        <f t="shared" si="36"/>
        <v>1</v>
      </c>
      <c r="D397" s="39" t="s">
        <v>528</v>
      </c>
      <c r="E397" s="39">
        <v>840</v>
      </c>
      <c r="F397" s="39">
        <v>0</v>
      </c>
      <c r="G397" s="39">
        <v>1</v>
      </c>
      <c r="H397" s="39">
        <v>0</v>
      </c>
      <c r="I397" s="39">
        <v>0</v>
      </c>
      <c r="J397" s="39">
        <v>0</v>
      </c>
      <c r="K397" s="57" t="str">
        <f t="shared" si="37"/>
        <v>0</v>
      </c>
      <c r="L397" s="4"/>
    </row>
    <row r="398" spans="1:12" ht="15.75">
      <c r="A398" s="28">
        <v>11</v>
      </c>
      <c r="B398" s="25"/>
      <c r="C398" s="32">
        <f t="shared" si="36"/>
        <v>1</v>
      </c>
      <c r="D398" s="39" t="s">
        <v>529</v>
      </c>
      <c r="E398" s="39">
        <v>4700</v>
      </c>
      <c r="F398" s="39">
        <v>12</v>
      </c>
      <c r="G398" s="39">
        <v>0</v>
      </c>
      <c r="H398" s="39">
        <v>0</v>
      </c>
      <c r="I398" s="39">
        <v>0</v>
      </c>
      <c r="J398" s="39">
        <v>0</v>
      </c>
      <c r="K398" s="57" t="str">
        <f t="shared" si="37"/>
        <v>0</v>
      </c>
      <c r="L398" s="4"/>
    </row>
    <row r="399" spans="1:12" ht="15.75">
      <c r="A399" s="28">
        <v>11</v>
      </c>
      <c r="B399" s="25"/>
      <c r="C399" s="32">
        <f t="shared" si="36"/>
        <v>1</v>
      </c>
      <c r="D399" s="39" t="s">
        <v>530</v>
      </c>
      <c r="E399" s="39">
        <v>11537</v>
      </c>
      <c r="F399" s="39">
        <v>14</v>
      </c>
      <c r="G399" s="39">
        <v>4</v>
      </c>
      <c r="H399" s="39">
        <v>0</v>
      </c>
      <c r="I399" s="39">
        <v>0</v>
      </c>
      <c r="J399" s="39">
        <v>0</v>
      </c>
      <c r="K399" s="57" t="str">
        <f t="shared" si="37"/>
        <v>0</v>
      </c>
      <c r="L399" s="4"/>
    </row>
    <row r="400" spans="1:12" ht="15.75">
      <c r="A400" s="28">
        <v>11</v>
      </c>
      <c r="B400" s="25"/>
      <c r="C400" s="32">
        <f t="shared" si="36"/>
        <v>1</v>
      </c>
      <c r="D400" s="39" t="s">
        <v>531</v>
      </c>
      <c r="E400" s="39">
        <v>57000</v>
      </c>
      <c r="F400" s="39">
        <v>57</v>
      </c>
      <c r="G400" s="39">
        <v>8</v>
      </c>
      <c r="H400" s="39">
        <v>0</v>
      </c>
      <c r="I400" s="39">
        <v>0</v>
      </c>
      <c r="J400" s="39">
        <v>0</v>
      </c>
      <c r="K400" s="57" t="str">
        <f t="shared" si="37"/>
        <v>0</v>
      </c>
      <c r="L400" s="4"/>
    </row>
    <row r="401" spans="1:12" ht="15.75">
      <c r="A401" s="28">
        <v>11</v>
      </c>
      <c r="B401" s="25"/>
      <c r="C401" s="32">
        <f t="shared" si="36"/>
        <v>1</v>
      </c>
      <c r="D401" s="39" t="s">
        <v>532</v>
      </c>
      <c r="E401" s="39">
        <v>1341</v>
      </c>
      <c r="F401" s="39">
        <v>1</v>
      </c>
      <c r="G401" s="39">
        <v>0</v>
      </c>
      <c r="H401" s="39">
        <v>0</v>
      </c>
      <c r="I401" s="39">
        <v>0</v>
      </c>
      <c r="J401" s="39">
        <v>0</v>
      </c>
      <c r="K401" s="57" t="str">
        <f t="shared" si="37"/>
        <v>0</v>
      </c>
      <c r="L401" s="4"/>
    </row>
    <row r="402" spans="1:12" ht="15.75">
      <c r="A402" s="28">
        <v>11</v>
      </c>
      <c r="B402" s="25"/>
      <c r="C402" s="32">
        <f t="shared" si="36"/>
        <v>1</v>
      </c>
      <c r="D402" s="39" t="s">
        <v>533</v>
      </c>
      <c r="E402" s="39">
        <v>83</v>
      </c>
      <c r="F402" s="39">
        <v>0</v>
      </c>
      <c r="G402" s="39">
        <v>0</v>
      </c>
      <c r="H402" s="39">
        <v>0</v>
      </c>
      <c r="I402" s="39">
        <v>0</v>
      </c>
      <c r="J402" s="39">
        <v>0</v>
      </c>
      <c r="K402" s="57" t="str">
        <f t="shared" si="37"/>
        <v>0</v>
      </c>
      <c r="L402" s="4"/>
    </row>
    <row r="403" spans="1:12" ht="15.75">
      <c r="A403" s="28">
        <v>11</v>
      </c>
      <c r="B403" s="25"/>
      <c r="C403" s="32">
        <f t="shared" si="36"/>
        <v>1</v>
      </c>
      <c r="D403" s="39" t="s">
        <v>534</v>
      </c>
      <c r="E403" s="39">
        <v>2613</v>
      </c>
      <c r="F403" s="39">
        <v>1</v>
      </c>
      <c r="G403" s="39">
        <v>1</v>
      </c>
      <c r="H403" s="39">
        <v>0</v>
      </c>
      <c r="I403" s="39">
        <v>0</v>
      </c>
      <c r="J403" s="39">
        <v>0</v>
      </c>
      <c r="K403" s="57" t="str">
        <f t="shared" si="37"/>
        <v>0</v>
      </c>
      <c r="L403" s="4"/>
    </row>
    <row r="404" spans="1:12" ht="15.75">
      <c r="A404" s="28">
        <v>11</v>
      </c>
      <c r="B404" s="25"/>
      <c r="C404" s="32">
        <f t="shared" si="36"/>
        <v>1</v>
      </c>
      <c r="D404" s="39" t="s">
        <v>535</v>
      </c>
      <c r="E404" s="39">
        <v>2574</v>
      </c>
      <c r="F404" s="39">
        <v>2</v>
      </c>
      <c r="G404" s="39">
        <v>0</v>
      </c>
      <c r="H404" s="39">
        <v>0</v>
      </c>
      <c r="I404" s="39">
        <v>0</v>
      </c>
      <c r="J404" s="39">
        <v>0</v>
      </c>
      <c r="K404" s="57" t="str">
        <f t="shared" si="37"/>
        <v>0</v>
      </c>
      <c r="L404" s="4"/>
    </row>
    <row r="405" spans="1:12" ht="15.75">
      <c r="A405" s="28">
        <v>11</v>
      </c>
      <c r="B405" s="25"/>
      <c r="C405" s="32">
        <f t="shared" si="36"/>
        <v>1</v>
      </c>
      <c r="D405" s="39" t="s">
        <v>536</v>
      </c>
      <c r="E405" s="39">
        <v>1200</v>
      </c>
      <c r="F405" s="39">
        <v>1</v>
      </c>
      <c r="G405" s="39">
        <v>0</v>
      </c>
      <c r="H405" s="39">
        <v>0</v>
      </c>
      <c r="I405" s="39">
        <v>0</v>
      </c>
      <c r="J405" s="39">
        <v>0</v>
      </c>
      <c r="K405" s="57" t="str">
        <f t="shared" si="37"/>
        <v>0</v>
      </c>
      <c r="L405" s="4"/>
    </row>
    <row r="406" spans="1:12" ht="15.75">
      <c r="A406" s="28">
        <v>11</v>
      </c>
      <c r="B406" s="25"/>
      <c r="C406" s="32">
        <f t="shared" si="36"/>
        <v>1</v>
      </c>
      <c r="D406" s="39" t="s">
        <v>537</v>
      </c>
      <c r="E406" s="39">
        <v>5863</v>
      </c>
      <c r="F406" s="39">
        <v>8</v>
      </c>
      <c r="G406" s="39">
        <v>0</v>
      </c>
      <c r="H406" s="39">
        <v>0</v>
      </c>
      <c r="I406" s="39">
        <v>0</v>
      </c>
      <c r="J406" s="39">
        <v>0</v>
      </c>
      <c r="K406" s="57" t="str">
        <f t="shared" si="37"/>
        <v>0</v>
      </c>
      <c r="L406" s="4"/>
    </row>
    <row r="407" spans="1:12" ht="15.75">
      <c r="A407" s="28">
        <v>11</v>
      </c>
      <c r="B407" s="25"/>
      <c r="C407" s="32">
        <f t="shared" si="36"/>
        <v>1</v>
      </c>
      <c r="D407" s="39" t="s">
        <v>538</v>
      </c>
      <c r="E407" s="39">
        <v>1377</v>
      </c>
      <c r="F407" s="39">
        <v>1</v>
      </c>
      <c r="G407" s="39">
        <v>1</v>
      </c>
      <c r="H407" s="39">
        <v>0</v>
      </c>
      <c r="I407" s="39">
        <v>0</v>
      </c>
      <c r="J407" s="39">
        <v>0</v>
      </c>
      <c r="K407" s="57" t="str">
        <f t="shared" si="37"/>
        <v>0</v>
      </c>
      <c r="L407" s="4"/>
    </row>
    <row r="408" spans="1:12" ht="15.75">
      <c r="A408" s="28">
        <v>11</v>
      </c>
      <c r="B408" s="25"/>
      <c r="C408" s="32">
        <f t="shared" si="36"/>
        <v>1</v>
      </c>
      <c r="D408" s="39" t="s">
        <v>539</v>
      </c>
      <c r="E408" s="39">
        <v>3238</v>
      </c>
      <c r="F408" s="39">
        <v>2</v>
      </c>
      <c r="G408" s="39">
        <v>1</v>
      </c>
      <c r="H408" s="39">
        <v>0</v>
      </c>
      <c r="I408" s="39">
        <v>0</v>
      </c>
      <c r="J408" s="39">
        <v>0</v>
      </c>
      <c r="K408" s="57" t="str">
        <f t="shared" si="37"/>
        <v>0</v>
      </c>
      <c r="L408" s="4"/>
    </row>
    <row r="409" spans="1:12" ht="15.75">
      <c r="A409" s="28">
        <v>11</v>
      </c>
      <c r="B409" s="25"/>
      <c r="C409" s="32">
        <f t="shared" si="36"/>
        <v>1</v>
      </c>
      <c r="D409" s="39" t="s">
        <v>540</v>
      </c>
      <c r="E409" s="39">
        <v>202</v>
      </c>
      <c r="F409" s="39">
        <v>0</v>
      </c>
      <c r="G409" s="39">
        <v>1</v>
      </c>
      <c r="H409" s="39">
        <v>0</v>
      </c>
      <c r="I409" s="39">
        <v>0</v>
      </c>
      <c r="J409" s="39">
        <v>0</v>
      </c>
      <c r="K409" s="57" t="str">
        <f t="shared" si="37"/>
        <v>0</v>
      </c>
      <c r="L409" s="4"/>
    </row>
    <row r="410" spans="1:12" ht="15.75">
      <c r="A410" s="28">
        <v>11</v>
      </c>
      <c r="B410" s="25"/>
      <c r="C410" s="32">
        <f t="shared" si="36"/>
        <v>1</v>
      </c>
      <c r="D410" s="39" t="s">
        <v>541</v>
      </c>
      <c r="E410" s="39">
        <v>1975</v>
      </c>
      <c r="F410" s="39">
        <v>2</v>
      </c>
      <c r="G410" s="39">
        <v>0</v>
      </c>
      <c r="H410" s="39">
        <v>0</v>
      </c>
      <c r="I410" s="39">
        <v>0</v>
      </c>
      <c r="J410" s="39">
        <v>0</v>
      </c>
      <c r="K410" s="57" t="str">
        <f t="shared" si="37"/>
        <v>0</v>
      </c>
      <c r="L410" s="4"/>
    </row>
    <row r="411" spans="1:12" ht="15.75">
      <c r="A411" s="28">
        <v>11</v>
      </c>
      <c r="B411" s="25"/>
      <c r="C411" s="32">
        <f t="shared" si="36"/>
        <v>1</v>
      </c>
      <c r="D411" s="39" t="s">
        <v>542</v>
      </c>
      <c r="E411" s="39">
        <v>399</v>
      </c>
      <c r="F411" s="39">
        <v>0</v>
      </c>
      <c r="G411" s="39">
        <v>0</v>
      </c>
      <c r="H411" s="39">
        <v>1</v>
      </c>
      <c r="I411" s="39">
        <v>0</v>
      </c>
      <c r="J411" s="39">
        <v>0</v>
      </c>
      <c r="K411" s="57" t="str">
        <f t="shared" si="37"/>
        <v>0</v>
      </c>
      <c r="L411" s="4"/>
    </row>
    <row r="412" spans="1:12" ht="15.75">
      <c r="A412" s="28">
        <v>11</v>
      </c>
      <c r="B412" s="25"/>
      <c r="C412" s="32">
        <f t="shared" si="36"/>
        <v>1</v>
      </c>
      <c r="D412" s="39" t="s">
        <v>543</v>
      </c>
      <c r="E412" s="39">
        <v>2058</v>
      </c>
      <c r="F412" s="39">
        <v>1</v>
      </c>
      <c r="G412" s="39">
        <v>0</v>
      </c>
      <c r="H412" s="39">
        <v>0</v>
      </c>
      <c r="I412" s="39">
        <v>0</v>
      </c>
      <c r="J412" s="39">
        <v>0</v>
      </c>
      <c r="K412" s="57" t="str">
        <f t="shared" si="37"/>
        <v>0</v>
      </c>
      <c r="L412" s="4"/>
    </row>
    <row r="413" spans="1:12" ht="15.75">
      <c r="A413" s="28">
        <v>11</v>
      </c>
      <c r="B413" s="25"/>
      <c r="C413" s="32">
        <f t="shared" si="36"/>
        <v>1</v>
      </c>
      <c r="D413" s="39" t="s">
        <v>544</v>
      </c>
      <c r="E413" s="39">
        <v>955</v>
      </c>
      <c r="F413" s="39">
        <v>0</v>
      </c>
      <c r="G413" s="39">
        <v>1</v>
      </c>
      <c r="H413" s="39">
        <v>0</v>
      </c>
      <c r="I413" s="39">
        <v>0</v>
      </c>
      <c r="J413" s="39">
        <v>0</v>
      </c>
      <c r="K413" s="57" t="str">
        <f t="shared" si="37"/>
        <v>0</v>
      </c>
      <c r="L413" s="4"/>
    </row>
    <row r="414" spans="1:12" ht="15.75">
      <c r="A414" s="28">
        <v>11</v>
      </c>
      <c r="B414" s="25"/>
      <c r="C414" s="32">
        <f t="shared" si="36"/>
        <v>1</v>
      </c>
      <c r="D414" s="39" t="s">
        <v>545</v>
      </c>
      <c r="E414" s="39">
        <v>3000</v>
      </c>
      <c r="F414" s="39">
        <v>0</v>
      </c>
      <c r="G414" s="39">
        <v>3</v>
      </c>
      <c r="H414" s="39">
        <v>0</v>
      </c>
      <c r="I414" s="39">
        <v>0</v>
      </c>
      <c r="J414" s="39">
        <v>0</v>
      </c>
      <c r="K414" s="57" t="str">
        <f t="shared" si="37"/>
        <v>0</v>
      </c>
      <c r="L414" s="4"/>
    </row>
    <row r="415" spans="1:12" ht="15.75">
      <c r="A415" s="28">
        <v>11</v>
      </c>
      <c r="B415" s="25"/>
      <c r="C415" s="32">
        <f t="shared" si="36"/>
        <v>1</v>
      </c>
      <c r="D415" s="39" t="s">
        <v>546</v>
      </c>
      <c r="E415" s="39">
        <v>595</v>
      </c>
      <c r="F415" s="39">
        <v>0</v>
      </c>
      <c r="G415" s="39">
        <v>0</v>
      </c>
      <c r="H415" s="39">
        <v>0</v>
      </c>
      <c r="I415" s="39">
        <v>0</v>
      </c>
      <c r="J415" s="39">
        <v>0</v>
      </c>
      <c r="K415" s="57" t="str">
        <f t="shared" si="37"/>
        <v>0</v>
      </c>
      <c r="L415" s="4"/>
    </row>
    <row r="416" spans="1:12" ht="15.75">
      <c r="A416" s="28">
        <v>11</v>
      </c>
      <c r="B416" s="25"/>
      <c r="C416" s="32">
        <f t="shared" si="36"/>
        <v>1</v>
      </c>
      <c r="D416" s="39" t="s">
        <v>547</v>
      </c>
      <c r="E416" s="39">
        <v>5600</v>
      </c>
      <c r="F416" s="39">
        <v>6</v>
      </c>
      <c r="G416" s="39">
        <v>1</v>
      </c>
      <c r="H416" s="39">
        <v>0</v>
      </c>
      <c r="I416" s="39">
        <v>0</v>
      </c>
      <c r="J416" s="39">
        <v>0</v>
      </c>
      <c r="K416" s="57" t="str">
        <f t="shared" si="37"/>
        <v>0</v>
      </c>
      <c r="L416" s="4"/>
    </row>
    <row r="417" spans="1:57" ht="15.75">
      <c r="A417" s="28">
        <v>11</v>
      </c>
      <c r="B417" s="25"/>
      <c r="C417" s="32">
        <f t="shared" si="36"/>
        <v>1</v>
      </c>
      <c r="D417" s="39" t="s">
        <v>548</v>
      </c>
      <c r="E417" s="39">
        <v>804</v>
      </c>
      <c r="F417" s="39">
        <v>0</v>
      </c>
      <c r="G417" s="39">
        <v>1</v>
      </c>
      <c r="H417" s="39">
        <v>0</v>
      </c>
      <c r="I417" s="39">
        <v>0</v>
      </c>
      <c r="J417" s="39">
        <v>0</v>
      </c>
      <c r="K417" s="57" t="str">
        <f t="shared" si="37"/>
        <v>0</v>
      </c>
      <c r="L417" s="4"/>
    </row>
    <row r="418" spans="1:57" ht="15.75">
      <c r="A418" s="28">
        <v>11</v>
      </c>
      <c r="B418" s="25"/>
      <c r="C418" s="32">
        <f t="shared" si="36"/>
        <v>1</v>
      </c>
      <c r="D418" s="39" t="s">
        <v>549</v>
      </c>
      <c r="E418" s="39">
        <v>286</v>
      </c>
      <c r="F418" s="39">
        <v>0</v>
      </c>
      <c r="G418" s="39">
        <v>1</v>
      </c>
      <c r="H418" s="39">
        <v>0</v>
      </c>
      <c r="I418" s="39">
        <v>0</v>
      </c>
      <c r="J418" s="39">
        <v>0</v>
      </c>
      <c r="K418" s="57" t="str">
        <f t="shared" si="37"/>
        <v>0</v>
      </c>
      <c r="L418" s="4"/>
    </row>
    <row r="419" spans="1:57" ht="15.75">
      <c r="A419" s="28">
        <v>11</v>
      </c>
      <c r="B419" s="25"/>
      <c r="C419" s="32">
        <f t="shared" si="36"/>
        <v>1</v>
      </c>
      <c r="D419" s="39" t="s">
        <v>550</v>
      </c>
      <c r="E419" s="39">
        <v>4800</v>
      </c>
      <c r="F419" s="39">
        <v>3</v>
      </c>
      <c r="G419" s="39">
        <v>0</v>
      </c>
      <c r="H419" s="39">
        <v>0</v>
      </c>
      <c r="I419" s="39">
        <v>0</v>
      </c>
      <c r="J419" s="39">
        <v>0</v>
      </c>
      <c r="K419" s="57" t="str">
        <f t="shared" si="37"/>
        <v>0</v>
      </c>
      <c r="L419" s="4"/>
    </row>
    <row r="420" spans="1:57" ht="15.75">
      <c r="A420" s="28">
        <v>11</v>
      </c>
      <c r="B420" s="25"/>
      <c r="C420" s="32">
        <f t="shared" si="36"/>
        <v>1</v>
      </c>
      <c r="D420" s="39" t="s">
        <v>551</v>
      </c>
      <c r="E420" s="39">
        <v>993</v>
      </c>
      <c r="F420" s="39">
        <v>0</v>
      </c>
      <c r="G420" s="39">
        <v>2</v>
      </c>
      <c r="H420" s="39">
        <v>0</v>
      </c>
      <c r="I420" s="39">
        <v>0</v>
      </c>
      <c r="J420" s="39">
        <v>0</v>
      </c>
      <c r="K420" s="57" t="str">
        <f t="shared" si="37"/>
        <v>0</v>
      </c>
      <c r="L420" s="4"/>
    </row>
    <row r="421" spans="1:57" ht="15">
      <c r="A421" s="226" t="s">
        <v>552</v>
      </c>
      <c r="B421" s="226"/>
      <c r="C421" s="226"/>
      <c r="D421" s="44">
        <f>SUM(C380:C420)</f>
        <v>41</v>
      </c>
      <c r="E421" s="45">
        <f>SUM(E380:E420)</f>
        <v>201511</v>
      </c>
      <c r="F421" s="44">
        <f>(SUM(F380:F420))*1</f>
        <v>172</v>
      </c>
      <c r="G421" s="45">
        <f>(SUM(G380:G420))*1</f>
        <v>40</v>
      </c>
      <c r="H421" s="45">
        <f>(SUM(H380:H420))*1</f>
        <v>2</v>
      </c>
      <c r="I421" s="45">
        <f>SUM(I380:I420)</f>
        <v>0</v>
      </c>
      <c r="J421" s="45">
        <f>SUM(J380:J420)</f>
        <v>0</v>
      </c>
      <c r="K421" s="45">
        <f>K380+K381+K382+K383+K384+K385+K386+K387+K388+K389+K390+K391+K392+K393+K394+K395+K396+K397+K398+K399+K400+K401+K402+K403+K404+K405+K406+K407+K408+K409+K410+K411+K412+K413+K414+K415+K416+K417+K418+K419+K420</f>
        <v>0</v>
      </c>
      <c r="L421" s="4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  <c r="AC421" s="46"/>
      <c r="AD421" s="46"/>
      <c r="AE421" s="46"/>
      <c r="AF421" s="46"/>
      <c r="AG421" s="46"/>
      <c r="AH421" s="46"/>
      <c r="AI421" s="46"/>
      <c r="AJ421" s="46"/>
      <c r="AK421" s="46"/>
      <c r="AL421" s="46"/>
      <c r="AM421" s="46"/>
      <c r="AN421" s="46"/>
      <c r="AO421" s="46"/>
      <c r="AP421" s="46"/>
      <c r="AQ421" s="46"/>
      <c r="AR421" s="46"/>
      <c r="AS421" s="46"/>
      <c r="AT421" s="46"/>
      <c r="AU421" s="46"/>
      <c r="AV421" s="46"/>
      <c r="AW421" s="46"/>
      <c r="AX421" s="46"/>
      <c r="AY421" s="46"/>
      <c r="AZ421" s="46"/>
      <c r="BA421" s="46"/>
      <c r="BB421" s="46"/>
      <c r="BC421" s="46"/>
      <c r="BD421" s="46"/>
      <c r="BE421" s="46"/>
    </row>
    <row r="422" spans="1:57" ht="15.75">
      <c r="A422" s="28"/>
      <c r="B422" s="225" t="s">
        <v>47</v>
      </c>
      <c r="C422" s="225"/>
      <c r="D422" s="47"/>
      <c r="E422" s="48"/>
      <c r="F422" s="47"/>
      <c r="G422" s="48"/>
      <c r="H422" s="48"/>
      <c r="I422" s="48"/>
      <c r="J422" s="31"/>
      <c r="K422" s="31"/>
      <c r="L422" s="4"/>
    </row>
    <row r="423" spans="1:57" ht="15.75">
      <c r="A423" s="28">
        <v>12</v>
      </c>
      <c r="B423" s="25"/>
      <c r="C423" s="32">
        <f>IF(D423="",0,1)</f>
        <v>1</v>
      </c>
      <c r="D423" s="36" t="s">
        <v>553</v>
      </c>
      <c r="E423" s="36">
        <v>4534</v>
      </c>
      <c r="F423" s="36">
        <v>1</v>
      </c>
      <c r="G423" s="36">
        <v>0</v>
      </c>
      <c r="H423" s="36">
        <v>0</v>
      </c>
      <c r="I423" s="36">
        <v>0</v>
      </c>
      <c r="J423" s="36">
        <v>0</v>
      </c>
      <c r="K423" s="58" t="str">
        <f t="shared" ref="K423:K438" si="38">IF(OR(I423="",I423&lt;1),"0","1")</f>
        <v>0</v>
      </c>
      <c r="L423" s="4"/>
    </row>
    <row r="424" spans="1:57" ht="15.75">
      <c r="A424" s="28">
        <v>12</v>
      </c>
      <c r="B424" s="25"/>
      <c r="C424" s="32">
        <f>IF(D424="",0,1)</f>
        <v>1</v>
      </c>
      <c r="D424" s="34" t="s">
        <v>554</v>
      </c>
      <c r="E424" s="34">
        <v>5529</v>
      </c>
      <c r="F424" s="35">
        <v>1</v>
      </c>
      <c r="G424" s="35">
        <v>1</v>
      </c>
      <c r="H424" s="35">
        <v>0</v>
      </c>
      <c r="I424" s="35">
        <v>0</v>
      </c>
      <c r="J424" s="36">
        <v>0</v>
      </c>
      <c r="K424" s="58" t="str">
        <f t="shared" si="38"/>
        <v>0</v>
      </c>
      <c r="L424" s="4"/>
    </row>
    <row r="425" spans="1:57" ht="15.75">
      <c r="A425" s="28">
        <v>12</v>
      </c>
      <c r="B425" s="25"/>
      <c r="C425" s="32">
        <f>IF(D425="",0,1)</f>
        <v>1</v>
      </c>
      <c r="D425" s="34" t="s">
        <v>555</v>
      </c>
      <c r="E425" s="34">
        <v>4750</v>
      </c>
      <c r="F425" s="35">
        <v>1</v>
      </c>
      <c r="G425" s="35">
        <v>2</v>
      </c>
      <c r="H425" s="35">
        <v>0</v>
      </c>
      <c r="I425" s="35">
        <v>0</v>
      </c>
      <c r="J425" s="36">
        <v>0</v>
      </c>
      <c r="K425" s="58" t="str">
        <f t="shared" si="38"/>
        <v>0</v>
      </c>
      <c r="L425" s="4"/>
    </row>
    <row r="426" spans="1:57" ht="15.75">
      <c r="A426" s="28">
        <v>12</v>
      </c>
      <c r="B426" s="25"/>
      <c r="C426" s="32"/>
      <c r="D426" s="34" t="s">
        <v>556</v>
      </c>
      <c r="E426" s="34">
        <v>482</v>
      </c>
      <c r="F426" s="35">
        <v>0</v>
      </c>
      <c r="G426" s="35">
        <v>0</v>
      </c>
      <c r="H426" s="35">
        <v>0</v>
      </c>
      <c r="I426" s="35">
        <v>0</v>
      </c>
      <c r="J426" s="36">
        <v>0</v>
      </c>
      <c r="K426" s="58" t="str">
        <f t="shared" si="38"/>
        <v>0</v>
      </c>
      <c r="L426" s="4"/>
    </row>
    <row r="427" spans="1:57" ht="15.75">
      <c r="A427" s="28">
        <v>12</v>
      </c>
      <c r="B427" s="25"/>
      <c r="C427" s="32">
        <f>IF(D427="",0,1)</f>
        <v>1</v>
      </c>
      <c r="D427" s="34" t="s">
        <v>557</v>
      </c>
      <c r="E427" s="34">
        <v>2410</v>
      </c>
      <c r="F427" s="35">
        <v>0</v>
      </c>
      <c r="G427" s="35">
        <v>0</v>
      </c>
      <c r="H427" s="35">
        <v>1</v>
      </c>
      <c r="I427" s="35">
        <v>0</v>
      </c>
      <c r="J427" s="36">
        <v>0</v>
      </c>
      <c r="K427" s="58" t="str">
        <f t="shared" si="38"/>
        <v>0</v>
      </c>
      <c r="L427" s="4"/>
    </row>
    <row r="428" spans="1:57" ht="15.75">
      <c r="A428" s="28">
        <v>12</v>
      </c>
      <c r="B428" s="25"/>
      <c r="C428" s="32">
        <f>IF(D428="",0,1)</f>
        <v>1</v>
      </c>
      <c r="D428" s="36" t="s">
        <v>558</v>
      </c>
      <c r="E428" s="36">
        <v>545</v>
      </c>
      <c r="F428" s="36">
        <v>0</v>
      </c>
      <c r="G428" s="36">
        <v>0</v>
      </c>
      <c r="H428" s="36">
        <v>1</v>
      </c>
      <c r="I428" s="36">
        <v>0</v>
      </c>
      <c r="J428" s="36">
        <v>0</v>
      </c>
      <c r="K428" s="58" t="str">
        <f t="shared" si="38"/>
        <v>0</v>
      </c>
      <c r="L428" s="4"/>
    </row>
    <row r="429" spans="1:57" ht="15.75">
      <c r="A429" s="28">
        <v>12</v>
      </c>
      <c r="B429" s="25"/>
      <c r="C429" s="32">
        <f>IF(D429="",0,1)</f>
        <v>1</v>
      </c>
      <c r="D429" s="34" t="s">
        <v>559</v>
      </c>
      <c r="E429" s="34">
        <v>1262</v>
      </c>
      <c r="F429" s="35">
        <v>0</v>
      </c>
      <c r="G429" s="35">
        <v>1</v>
      </c>
      <c r="H429" s="35">
        <v>0</v>
      </c>
      <c r="I429" s="35">
        <v>0</v>
      </c>
      <c r="J429" s="36">
        <v>0</v>
      </c>
      <c r="K429" s="58" t="str">
        <f t="shared" si="38"/>
        <v>0</v>
      </c>
      <c r="L429" s="4"/>
    </row>
    <row r="430" spans="1:57" ht="15.75">
      <c r="A430" s="28">
        <v>12</v>
      </c>
      <c r="B430" s="25"/>
      <c r="C430" s="32"/>
      <c r="D430" s="34" t="s">
        <v>560</v>
      </c>
      <c r="E430" s="34">
        <v>315</v>
      </c>
      <c r="F430" s="35">
        <v>0</v>
      </c>
      <c r="G430" s="35">
        <v>0</v>
      </c>
      <c r="H430" s="35">
        <v>0</v>
      </c>
      <c r="I430" s="35">
        <v>0</v>
      </c>
      <c r="J430" s="36">
        <v>0</v>
      </c>
      <c r="K430" s="58" t="str">
        <f t="shared" si="38"/>
        <v>0</v>
      </c>
      <c r="L430" s="4"/>
    </row>
    <row r="431" spans="1:57" ht="15.75">
      <c r="A431" s="28">
        <v>12</v>
      </c>
      <c r="B431" s="25"/>
      <c r="C431" s="32">
        <f t="shared" ref="C431:C438" si="39">IF(D431="",0,1)</f>
        <v>1</v>
      </c>
      <c r="D431" s="34" t="s">
        <v>561</v>
      </c>
      <c r="E431" s="34">
        <v>22659</v>
      </c>
      <c r="F431" s="35">
        <v>11</v>
      </c>
      <c r="G431" s="35">
        <v>4</v>
      </c>
      <c r="H431" s="35">
        <v>0</v>
      </c>
      <c r="I431" s="35">
        <v>0</v>
      </c>
      <c r="J431" s="36">
        <v>0</v>
      </c>
      <c r="K431" s="58" t="str">
        <f t="shared" si="38"/>
        <v>0</v>
      </c>
      <c r="L431" s="4"/>
    </row>
    <row r="432" spans="1:57" ht="15.75">
      <c r="A432" s="28">
        <v>12</v>
      </c>
      <c r="B432" s="25"/>
      <c r="C432" s="32">
        <f t="shared" si="39"/>
        <v>1</v>
      </c>
      <c r="D432" s="34" t="s">
        <v>562</v>
      </c>
      <c r="E432" s="34">
        <v>12259</v>
      </c>
      <c r="F432" s="35">
        <v>8</v>
      </c>
      <c r="G432" s="35">
        <v>0</v>
      </c>
      <c r="H432" s="35">
        <v>0</v>
      </c>
      <c r="I432" s="35">
        <v>0</v>
      </c>
      <c r="J432" s="36">
        <v>0</v>
      </c>
      <c r="K432" s="58" t="str">
        <f t="shared" si="38"/>
        <v>0</v>
      </c>
      <c r="L432" s="4"/>
    </row>
    <row r="433" spans="1:57" ht="15.75">
      <c r="A433" s="28">
        <v>12</v>
      </c>
      <c r="B433" s="25"/>
      <c r="C433" s="32">
        <f t="shared" si="39"/>
        <v>1</v>
      </c>
      <c r="D433" s="36" t="s">
        <v>563</v>
      </c>
      <c r="E433" s="36">
        <v>26410</v>
      </c>
      <c r="F433" s="36">
        <v>10</v>
      </c>
      <c r="G433" s="36">
        <v>7</v>
      </c>
      <c r="H433" s="36">
        <v>0</v>
      </c>
      <c r="I433" s="36">
        <v>0</v>
      </c>
      <c r="J433" s="36">
        <v>0</v>
      </c>
      <c r="K433" s="58" t="str">
        <f t="shared" si="38"/>
        <v>0</v>
      </c>
      <c r="L433" s="4"/>
    </row>
    <row r="434" spans="1:57" ht="15.75">
      <c r="A434" s="28">
        <v>12</v>
      </c>
      <c r="B434" s="25"/>
      <c r="C434" s="32">
        <f t="shared" si="39"/>
        <v>1</v>
      </c>
      <c r="D434" s="36" t="s">
        <v>564</v>
      </c>
      <c r="E434" s="36">
        <v>8658</v>
      </c>
      <c r="F434" s="36">
        <v>4</v>
      </c>
      <c r="G434" s="36">
        <v>1</v>
      </c>
      <c r="H434" s="36">
        <v>0</v>
      </c>
      <c r="I434" s="36">
        <v>0</v>
      </c>
      <c r="J434" s="36">
        <v>0</v>
      </c>
      <c r="K434" s="58" t="str">
        <f t="shared" si="38"/>
        <v>0</v>
      </c>
      <c r="L434" s="4"/>
    </row>
    <row r="435" spans="1:57" ht="15.75">
      <c r="A435" s="28">
        <v>12</v>
      </c>
      <c r="B435" s="25"/>
      <c r="C435" s="32">
        <f t="shared" si="39"/>
        <v>1</v>
      </c>
      <c r="D435" s="36" t="s">
        <v>565</v>
      </c>
      <c r="E435" s="36">
        <v>1661</v>
      </c>
      <c r="F435" s="36">
        <v>0</v>
      </c>
      <c r="G435" s="36">
        <v>0</v>
      </c>
      <c r="H435" s="36">
        <v>1</v>
      </c>
      <c r="I435" s="36">
        <v>0</v>
      </c>
      <c r="J435" s="36">
        <v>0</v>
      </c>
      <c r="K435" s="58" t="str">
        <f t="shared" si="38"/>
        <v>0</v>
      </c>
      <c r="L435" s="4"/>
    </row>
    <row r="436" spans="1:57" ht="15.75">
      <c r="A436" s="28">
        <v>12</v>
      </c>
      <c r="B436" s="25"/>
      <c r="C436" s="32">
        <f t="shared" si="39"/>
        <v>1</v>
      </c>
      <c r="D436" s="34" t="s">
        <v>566</v>
      </c>
      <c r="E436" s="34">
        <v>4191</v>
      </c>
      <c r="F436" s="35">
        <v>0</v>
      </c>
      <c r="G436" s="35">
        <v>0</v>
      </c>
      <c r="H436" s="35">
        <v>1</v>
      </c>
      <c r="I436" s="35">
        <v>0</v>
      </c>
      <c r="J436" s="36">
        <v>0</v>
      </c>
      <c r="K436" s="58" t="str">
        <f t="shared" si="38"/>
        <v>0</v>
      </c>
      <c r="L436" s="4"/>
    </row>
    <row r="437" spans="1:57" ht="15.75">
      <c r="A437" s="28">
        <v>12</v>
      </c>
      <c r="B437" s="25"/>
      <c r="C437" s="32">
        <f t="shared" si="39"/>
        <v>1</v>
      </c>
      <c r="D437" s="36" t="s">
        <v>567</v>
      </c>
      <c r="E437" s="36">
        <v>500</v>
      </c>
      <c r="F437" s="36">
        <v>0</v>
      </c>
      <c r="G437" s="36">
        <v>0</v>
      </c>
      <c r="H437" s="36">
        <v>1</v>
      </c>
      <c r="I437" s="36">
        <v>0</v>
      </c>
      <c r="J437" s="36">
        <v>0</v>
      </c>
      <c r="K437" s="58" t="str">
        <f t="shared" si="38"/>
        <v>0</v>
      </c>
      <c r="L437" s="4"/>
    </row>
    <row r="438" spans="1:57" ht="15.75">
      <c r="A438" s="28">
        <v>12</v>
      </c>
      <c r="B438" s="25"/>
      <c r="C438" s="32">
        <f t="shared" si="39"/>
        <v>1</v>
      </c>
      <c r="D438" s="36" t="s">
        <v>568</v>
      </c>
      <c r="E438" s="36">
        <v>12153</v>
      </c>
      <c r="F438" s="36">
        <v>8</v>
      </c>
      <c r="G438" s="36">
        <v>3</v>
      </c>
      <c r="H438" s="36">
        <v>0</v>
      </c>
      <c r="I438" s="36">
        <v>0</v>
      </c>
      <c r="J438" s="36">
        <v>0</v>
      </c>
      <c r="K438" s="58" t="str">
        <f t="shared" si="38"/>
        <v>0</v>
      </c>
      <c r="L438" s="4"/>
    </row>
    <row r="439" spans="1:57" ht="15">
      <c r="A439" s="226" t="s">
        <v>569</v>
      </c>
      <c r="B439" s="226"/>
      <c r="C439" s="226"/>
      <c r="D439" s="44">
        <f>SUM(C423:C438)</f>
        <v>14</v>
      </c>
      <c r="E439" s="45">
        <f t="shared" ref="E439:J439" si="40">SUM(E423:E438)</f>
        <v>108318</v>
      </c>
      <c r="F439" s="45">
        <f t="shared" si="40"/>
        <v>44</v>
      </c>
      <c r="G439" s="45">
        <f t="shared" si="40"/>
        <v>19</v>
      </c>
      <c r="H439" s="45">
        <f t="shared" si="40"/>
        <v>5</v>
      </c>
      <c r="I439" s="45">
        <f t="shared" si="40"/>
        <v>0</v>
      </c>
      <c r="J439" s="45">
        <f t="shared" si="40"/>
        <v>0</v>
      </c>
      <c r="K439" s="45">
        <f>K423+K424+K425+K426+K427+K428+K429+K430+K431+K432+K433+K434+K435+K436+K437+K438</f>
        <v>0</v>
      </c>
      <c r="L439" s="4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  <c r="AC439" s="46"/>
      <c r="AD439" s="46"/>
      <c r="AE439" s="46"/>
      <c r="AF439" s="46"/>
      <c r="AG439" s="46"/>
      <c r="AH439" s="46"/>
      <c r="AI439" s="46"/>
      <c r="AJ439" s="46"/>
      <c r="AK439" s="46"/>
      <c r="AL439" s="46"/>
      <c r="AM439" s="46"/>
      <c r="AN439" s="46"/>
      <c r="AO439" s="46"/>
      <c r="AP439" s="46"/>
      <c r="AQ439" s="46"/>
      <c r="AR439" s="46"/>
      <c r="AS439" s="46"/>
      <c r="AT439" s="46"/>
      <c r="AU439" s="46"/>
      <c r="AV439" s="46"/>
      <c r="AW439" s="46"/>
      <c r="AX439" s="46"/>
      <c r="AY439" s="46"/>
      <c r="AZ439" s="46"/>
      <c r="BA439" s="46"/>
      <c r="BB439" s="46"/>
      <c r="BC439" s="46"/>
      <c r="BD439" s="46"/>
      <c r="BE439" s="46"/>
    </row>
    <row r="440" spans="1:57" ht="15.75">
      <c r="A440" s="28"/>
      <c r="B440" s="225" t="s">
        <v>48</v>
      </c>
      <c r="C440" s="225"/>
      <c r="D440" s="47"/>
      <c r="E440" s="48"/>
      <c r="F440" s="47"/>
      <c r="G440" s="48"/>
      <c r="H440" s="48"/>
      <c r="I440" s="48"/>
      <c r="J440" s="31"/>
      <c r="K440" s="31"/>
      <c r="L440" s="4"/>
    </row>
    <row r="441" spans="1:57" ht="15.75">
      <c r="A441" s="28">
        <v>13</v>
      </c>
      <c r="B441" s="25"/>
      <c r="C441" s="32">
        <f t="shared" ref="C441:C472" si="41">IF(D441="",0,1)</f>
        <v>1</v>
      </c>
      <c r="D441" s="59" t="s">
        <v>570</v>
      </c>
      <c r="E441" s="51">
        <v>144199</v>
      </c>
      <c r="F441" s="35">
        <v>108</v>
      </c>
      <c r="G441" s="35">
        <v>59</v>
      </c>
      <c r="H441" s="35">
        <v>0</v>
      </c>
      <c r="I441" s="35">
        <v>6</v>
      </c>
      <c r="J441" s="36">
        <v>6</v>
      </c>
      <c r="K441" s="58" t="str">
        <f t="shared" ref="K441:K472" si="42">IF(OR(I441="",I441&lt;1),"0","1")</f>
        <v>1</v>
      </c>
      <c r="L441" s="4"/>
    </row>
    <row r="442" spans="1:57" ht="15.75">
      <c r="A442" s="28">
        <v>13</v>
      </c>
      <c r="B442" s="25"/>
      <c r="C442" s="32">
        <f t="shared" si="41"/>
        <v>1</v>
      </c>
      <c r="D442" s="59" t="s">
        <v>571</v>
      </c>
      <c r="E442" s="51">
        <v>21597</v>
      </c>
      <c r="F442" s="35">
        <v>17</v>
      </c>
      <c r="G442" s="35">
        <v>11</v>
      </c>
      <c r="H442" s="35">
        <v>0</v>
      </c>
      <c r="I442" s="35">
        <v>0</v>
      </c>
      <c r="J442" s="36">
        <v>0</v>
      </c>
      <c r="K442" s="58" t="str">
        <f t="shared" si="42"/>
        <v>0</v>
      </c>
      <c r="L442" s="4"/>
    </row>
    <row r="443" spans="1:57" ht="15.75">
      <c r="A443" s="28">
        <v>13</v>
      </c>
      <c r="B443" s="25"/>
      <c r="C443" s="32">
        <f t="shared" si="41"/>
        <v>1</v>
      </c>
      <c r="D443" s="59" t="s">
        <v>572</v>
      </c>
      <c r="E443" s="51">
        <v>2700</v>
      </c>
      <c r="F443" s="35">
        <v>2</v>
      </c>
      <c r="G443" s="35">
        <v>0</v>
      </c>
      <c r="H443" s="35">
        <v>0</v>
      </c>
      <c r="I443" s="35">
        <v>0</v>
      </c>
      <c r="J443" s="36">
        <v>0</v>
      </c>
      <c r="K443" s="58" t="str">
        <f t="shared" si="42"/>
        <v>0</v>
      </c>
      <c r="L443" s="4"/>
    </row>
    <row r="444" spans="1:57" ht="15.75">
      <c r="A444" s="28">
        <v>13</v>
      </c>
      <c r="B444" s="25"/>
      <c r="C444" s="32">
        <f t="shared" si="41"/>
        <v>1</v>
      </c>
      <c r="D444" s="59" t="s">
        <v>573</v>
      </c>
      <c r="E444" s="51">
        <v>53000</v>
      </c>
      <c r="F444" s="35">
        <v>25</v>
      </c>
      <c r="G444" s="35">
        <v>9</v>
      </c>
      <c r="H444" s="35">
        <v>0</v>
      </c>
      <c r="I444" s="35">
        <v>0</v>
      </c>
      <c r="J444" s="36">
        <v>0</v>
      </c>
      <c r="K444" s="58" t="str">
        <f t="shared" si="42"/>
        <v>0</v>
      </c>
      <c r="L444" s="4"/>
    </row>
    <row r="445" spans="1:57" ht="15.75">
      <c r="A445" s="28">
        <v>13</v>
      </c>
      <c r="B445" s="25"/>
      <c r="C445" s="32">
        <f t="shared" si="41"/>
        <v>1</v>
      </c>
      <c r="D445" s="59" t="s">
        <v>574</v>
      </c>
      <c r="E445" s="51">
        <v>47208</v>
      </c>
      <c r="F445" s="35">
        <v>54</v>
      </c>
      <c r="G445" s="35">
        <v>8</v>
      </c>
      <c r="H445" s="35">
        <v>0</v>
      </c>
      <c r="I445" s="35">
        <v>2</v>
      </c>
      <c r="J445" s="36">
        <v>2</v>
      </c>
      <c r="K445" s="58" t="str">
        <f t="shared" si="42"/>
        <v>1</v>
      </c>
      <c r="L445" s="4"/>
    </row>
    <row r="446" spans="1:57" ht="15.75">
      <c r="A446" s="28">
        <v>13</v>
      </c>
      <c r="B446" s="25"/>
      <c r="C446" s="32">
        <f t="shared" si="41"/>
        <v>1</v>
      </c>
      <c r="D446" s="59" t="s">
        <v>575</v>
      </c>
      <c r="E446" s="51">
        <v>12084</v>
      </c>
      <c r="F446" s="35">
        <v>12</v>
      </c>
      <c r="G446" s="35">
        <v>0</v>
      </c>
      <c r="H446" s="35">
        <v>0</v>
      </c>
      <c r="I446" s="35">
        <v>0</v>
      </c>
      <c r="J446" s="36">
        <v>0</v>
      </c>
      <c r="K446" s="58" t="str">
        <f t="shared" si="42"/>
        <v>0</v>
      </c>
      <c r="L446" s="4"/>
    </row>
    <row r="447" spans="1:57" ht="15.75">
      <c r="A447" s="28">
        <v>13</v>
      </c>
      <c r="B447" s="25"/>
      <c r="C447" s="32">
        <f t="shared" si="41"/>
        <v>1</v>
      </c>
      <c r="D447" s="59" t="s">
        <v>576</v>
      </c>
      <c r="E447" s="51">
        <v>4354</v>
      </c>
      <c r="F447" s="36">
        <v>2</v>
      </c>
      <c r="G447" s="36">
        <v>0</v>
      </c>
      <c r="H447" s="36">
        <v>0</v>
      </c>
      <c r="I447" s="36">
        <v>0</v>
      </c>
      <c r="J447" s="36">
        <v>0</v>
      </c>
      <c r="K447" s="58" t="str">
        <f t="shared" si="42"/>
        <v>0</v>
      </c>
      <c r="L447" s="4"/>
    </row>
    <row r="448" spans="1:57" ht="15.75">
      <c r="A448" s="28">
        <v>13</v>
      </c>
      <c r="B448" s="25"/>
      <c r="C448" s="32">
        <f t="shared" si="41"/>
        <v>1</v>
      </c>
      <c r="D448" s="59" t="s">
        <v>577</v>
      </c>
      <c r="E448" s="51">
        <v>368</v>
      </c>
      <c r="F448" s="36">
        <v>1</v>
      </c>
      <c r="G448" s="36">
        <v>3</v>
      </c>
      <c r="H448" s="36">
        <v>0</v>
      </c>
      <c r="I448" s="36">
        <v>0</v>
      </c>
      <c r="J448" s="36">
        <v>0</v>
      </c>
      <c r="K448" s="58" t="str">
        <f t="shared" si="42"/>
        <v>0</v>
      </c>
      <c r="L448" s="4"/>
    </row>
    <row r="449" spans="1:12" ht="15.75">
      <c r="A449" s="28">
        <v>13</v>
      </c>
      <c r="B449" s="25"/>
      <c r="C449" s="32">
        <f t="shared" si="41"/>
        <v>1</v>
      </c>
      <c r="D449" s="59" t="s">
        <v>578</v>
      </c>
      <c r="E449" s="51">
        <v>1950</v>
      </c>
      <c r="F449" s="36">
        <v>1</v>
      </c>
      <c r="G449" s="36">
        <v>0</v>
      </c>
      <c r="H449" s="36">
        <v>0</v>
      </c>
      <c r="I449" s="36">
        <v>0</v>
      </c>
      <c r="J449" s="36">
        <v>0</v>
      </c>
      <c r="K449" s="58" t="str">
        <f t="shared" si="42"/>
        <v>0</v>
      </c>
      <c r="L449" s="4"/>
    </row>
    <row r="450" spans="1:12" ht="15.75">
      <c r="A450" s="28">
        <v>13</v>
      </c>
      <c r="B450" s="25"/>
      <c r="C450" s="32">
        <f t="shared" si="41"/>
        <v>1</v>
      </c>
      <c r="D450" s="59" t="s">
        <v>579</v>
      </c>
      <c r="E450" s="51">
        <v>13737</v>
      </c>
      <c r="F450" s="36">
        <v>23</v>
      </c>
      <c r="G450" s="36">
        <v>4</v>
      </c>
      <c r="H450" s="36">
        <v>0</v>
      </c>
      <c r="I450" s="36">
        <v>0</v>
      </c>
      <c r="J450" s="36">
        <v>0</v>
      </c>
      <c r="K450" s="58" t="str">
        <f t="shared" si="42"/>
        <v>0</v>
      </c>
      <c r="L450" s="4"/>
    </row>
    <row r="451" spans="1:12" ht="15.75">
      <c r="A451" s="28">
        <v>13</v>
      </c>
      <c r="B451" s="25"/>
      <c r="C451" s="32">
        <f t="shared" si="41"/>
        <v>1</v>
      </c>
      <c r="D451" s="59" t="s">
        <v>580</v>
      </c>
      <c r="E451" s="51">
        <v>15143</v>
      </c>
      <c r="F451" s="36">
        <v>11</v>
      </c>
      <c r="G451" s="36">
        <v>0</v>
      </c>
      <c r="H451" s="36">
        <v>0</v>
      </c>
      <c r="I451" s="36">
        <v>0</v>
      </c>
      <c r="J451" s="36">
        <v>0</v>
      </c>
      <c r="K451" s="58" t="str">
        <f t="shared" si="42"/>
        <v>0</v>
      </c>
      <c r="L451" s="4"/>
    </row>
    <row r="452" spans="1:12" ht="15.75">
      <c r="A452" s="28">
        <v>13</v>
      </c>
      <c r="B452" s="25"/>
      <c r="C452" s="32">
        <f t="shared" si="41"/>
        <v>1</v>
      </c>
      <c r="D452" s="59" t="s">
        <v>581</v>
      </c>
      <c r="E452" s="51">
        <v>6250</v>
      </c>
      <c r="F452" s="36">
        <v>5</v>
      </c>
      <c r="G452" s="36">
        <v>0</v>
      </c>
      <c r="H452" s="36">
        <v>0</v>
      </c>
      <c r="I452" s="36">
        <v>0</v>
      </c>
      <c r="J452" s="36">
        <v>0</v>
      </c>
      <c r="K452" s="58" t="str">
        <f t="shared" si="42"/>
        <v>0</v>
      </c>
      <c r="L452" s="4"/>
    </row>
    <row r="453" spans="1:12" ht="15.75">
      <c r="A453" s="28">
        <v>13</v>
      </c>
      <c r="B453" s="25"/>
      <c r="C453" s="32">
        <f t="shared" si="41"/>
        <v>1</v>
      </c>
      <c r="D453" s="59" t="s">
        <v>582</v>
      </c>
      <c r="E453" s="51">
        <v>1527</v>
      </c>
      <c r="F453" s="36">
        <v>1</v>
      </c>
      <c r="G453" s="36">
        <v>0</v>
      </c>
      <c r="H453" s="36">
        <v>0</v>
      </c>
      <c r="I453" s="36">
        <v>0</v>
      </c>
      <c r="J453" s="36">
        <v>0</v>
      </c>
      <c r="K453" s="58" t="str">
        <f t="shared" si="42"/>
        <v>0</v>
      </c>
      <c r="L453" s="4"/>
    </row>
    <row r="454" spans="1:12" ht="15.75">
      <c r="A454" s="28">
        <v>13</v>
      </c>
      <c r="B454" s="25"/>
      <c r="C454" s="32">
        <f t="shared" si="41"/>
        <v>1</v>
      </c>
      <c r="D454" s="59" t="s">
        <v>583</v>
      </c>
      <c r="E454" s="51">
        <v>4500</v>
      </c>
      <c r="F454" s="36">
        <v>3</v>
      </c>
      <c r="G454" s="36">
        <v>0</v>
      </c>
      <c r="H454" s="36">
        <v>0</v>
      </c>
      <c r="I454" s="36">
        <v>0</v>
      </c>
      <c r="J454" s="36">
        <v>0</v>
      </c>
      <c r="K454" s="58" t="str">
        <f t="shared" si="42"/>
        <v>0</v>
      </c>
      <c r="L454" s="4"/>
    </row>
    <row r="455" spans="1:12" ht="15.75">
      <c r="A455" s="28">
        <v>13</v>
      </c>
      <c r="B455" s="25"/>
      <c r="C455" s="32">
        <f t="shared" si="41"/>
        <v>1</v>
      </c>
      <c r="D455" s="59" t="s">
        <v>584</v>
      </c>
      <c r="E455" s="51">
        <v>10083</v>
      </c>
      <c r="F455" s="36">
        <v>9</v>
      </c>
      <c r="G455" s="36">
        <v>0</v>
      </c>
      <c r="H455" s="36">
        <v>0</v>
      </c>
      <c r="I455" s="36">
        <v>0</v>
      </c>
      <c r="J455" s="36">
        <v>0</v>
      </c>
      <c r="K455" s="58" t="str">
        <f t="shared" si="42"/>
        <v>0</v>
      </c>
      <c r="L455" s="4"/>
    </row>
    <row r="456" spans="1:12" ht="15.75">
      <c r="A456" s="28">
        <v>13</v>
      </c>
      <c r="B456" s="25"/>
      <c r="C456" s="32">
        <f t="shared" si="41"/>
        <v>1</v>
      </c>
      <c r="D456" s="59" t="s">
        <v>585</v>
      </c>
      <c r="E456" s="51">
        <v>2128</v>
      </c>
      <c r="F456" s="36">
        <v>1</v>
      </c>
      <c r="G456" s="36">
        <v>0</v>
      </c>
      <c r="H456" s="36">
        <v>0</v>
      </c>
      <c r="I456" s="36">
        <v>0</v>
      </c>
      <c r="J456" s="36">
        <v>0</v>
      </c>
      <c r="K456" s="58" t="str">
        <f t="shared" si="42"/>
        <v>0</v>
      </c>
      <c r="L456" s="4"/>
    </row>
    <row r="457" spans="1:12" ht="15.75">
      <c r="A457" s="28">
        <v>13</v>
      </c>
      <c r="B457" s="25"/>
      <c r="C457" s="32">
        <f t="shared" si="41"/>
        <v>1</v>
      </c>
      <c r="D457" s="59" t="s">
        <v>586</v>
      </c>
      <c r="E457" s="51">
        <v>6564</v>
      </c>
      <c r="F457" s="36">
        <v>4</v>
      </c>
      <c r="G457" s="36">
        <v>0</v>
      </c>
      <c r="H457" s="36">
        <v>0</v>
      </c>
      <c r="I457" s="36">
        <v>0</v>
      </c>
      <c r="J457" s="36">
        <v>0</v>
      </c>
      <c r="K457" s="58" t="str">
        <f t="shared" si="42"/>
        <v>0</v>
      </c>
      <c r="L457" s="4"/>
    </row>
    <row r="458" spans="1:12" ht="15.75">
      <c r="A458" s="28">
        <v>13</v>
      </c>
      <c r="B458" s="25"/>
      <c r="C458" s="32">
        <f t="shared" si="41"/>
        <v>1</v>
      </c>
      <c r="D458" s="59" t="s">
        <v>587</v>
      </c>
      <c r="E458" s="51">
        <v>5891</v>
      </c>
      <c r="F458" s="36">
        <v>8</v>
      </c>
      <c r="G458" s="36">
        <v>2</v>
      </c>
      <c r="H458" s="36">
        <v>0</v>
      </c>
      <c r="I458" s="36">
        <v>0</v>
      </c>
      <c r="J458" s="36">
        <v>0</v>
      </c>
      <c r="K458" s="58" t="str">
        <f t="shared" si="42"/>
        <v>0</v>
      </c>
      <c r="L458" s="4"/>
    </row>
    <row r="459" spans="1:12" ht="15.75">
      <c r="A459" s="28">
        <v>13</v>
      </c>
      <c r="B459" s="25"/>
      <c r="C459" s="32">
        <f t="shared" si="41"/>
        <v>1</v>
      </c>
      <c r="D459" s="59" t="s">
        <v>588</v>
      </c>
      <c r="E459" s="51">
        <v>6905</v>
      </c>
      <c r="F459" s="36">
        <v>18</v>
      </c>
      <c r="G459" s="36">
        <v>6</v>
      </c>
      <c r="H459" s="36">
        <v>0</v>
      </c>
      <c r="I459" s="36">
        <v>0</v>
      </c>
      <c r="J459" s="36">
        <v>0</v>
      </c>
      <c r="K459" s="58" t="str">
        <f t="shared" si="42"/>
        <v>0</v>
      </c>
      <c r="L459" s="4"/>
    </row>
    <row r="460" spans="1:12" ht="15.75">
      <c r="A460" s="28">
        <v>13</v>
      </c>
      <c r="B460" s="25"/>
      <c r="C460" s="32">
        <f t="shared" si="41"/>
        <v>1</v>
      </c>
      <c r="D460" s="59" t="s">
        <v>589</v>
      </c>
      <c r="E460" s="51">
        <v>4500</v>
      </c>
      <c r="F460" s="36">
        <v>5</v>
      </c>
      <c r="G460" s="36">
        <v>0</v>
      </c>
      <c r="H460" s="36">
        <v>0</v>
      </c>
      <c r="I460" s="36">
        <v>0</v>
      </c>
      <c r="J460" s="36">
        <v>0</v>
      </c>
      <c r="K460" s="58" t="str">
        <f t="shared" si="42"/>
        <v>0</v>
      </c>
      <c r="L460" s="4"/>
    </row>
    <row r="461" spans="1:12" ht="15.75">
      <c r="A461" s="28">
        <v>13</v>
      </c>
      <c r="B461" s="25"/>
      <c r="C461" s="32">
        <f t="shared" si="41"/>
        <v>1</v>
      </c>
      <c r="D461" s="59" t="s">
        <v>590</v>
      </c>
      <c r="E461" s="51">
        <v>2600</v>
      </c>
      <c r="F461" s="36">
        <v>0</v>
      </c>
      <c r="G461" s="36">
        <v>0</v>
      </c>
      <c r="H461" s="36">
        <v>1</v>
      </c>
      <c r="I461" s="36">
        <v>0</v>
      </c>
      <c r="J461" s="36">
        <v>0</v>
      </c>
      <c r="K461" s="58" t="str">
        <f t="shared" si="42"/>
        <v>0</v>
      </c>
      <c r="L461" s="4"/>
    </row>
    <row r="462" spans="1:12" ht="15.75">
      <c r="A462" s="28">
        <v>13</v>
      </c>
      <c r="B462" s="25"/>
      <c r="C462" s="32">
        <f t="shared" si="41"/>
        <v>1</v>
      </c>
      <c r="D462" s="59" t="s">
        <v>591</v>
      </c>
      <c r="E462" s="51">
        <v>17667</v>
      </c>
      <c r="F462" s="36">
        <v>30</v>
      </c>
      <c r="G462" s="36">
        <v>6</v>
      </c>
      <c r="H462" s="36">
        <v>0</v>
      </c>
      <c r="I462" s="36">
        <v>0</v>
      </c>
      <c r="J462" s="36">
        <v>0</v>
      </c>
      <c r="K462" s="58" t="str">
        <f t="shared" si="42"/>
        <v>0</v>
      </c>
      <c r="L462" s="4"/>
    </row>
    <row r="463" spans="1:12" ht="15.75">
      <c r="A463" s="28">
        <v>13</v>
      </c>
      <c r="B463" s="25"/>
      <c r="C463" s="32">
        <f t="shared" si="41"/>
        <v>1</v>
      </c>
      <c r="D463" s="59" t="s">
        <v>592</v>
      </c>
      <c r="E463" s="51">
        <v>16315</v>
      </c>
      <c r="F463" s="36">
        <v>12</v>
      </c>
      <c r="G463" s="36">
        <v>10</v>
      </c>
      <c r="H463" s="36">
        <v>0</v>
      </c>
      <c r="I463" s="36">
        <v>0</v>
      </c>
      <c r="J463" s="36">
        <v>0</v>
      </c>
      <c r="K463" s="58" t="str">
        <f t="shared" si="42"/>
        <v>0</v>
      </c>
      <c r="L463" s="4"/>
    </row>
    <row r="464" spans="1:12" ht="15.75">
      <c r="A464" s="28">
        <v>13</v>
      </c>
      <c r="B464" s="25"/>
      <c r="C464" s="32">
        <f t="shared" si="41"/>
        <v>1</v>
      </c>
      <c r="D464" s="59" t="s">
        <v>593</v>
      </c>
      <c r="E464" s="51">
        <v>36374</v>
      </c>
      <c r="F464" s="36">
        <v>53</v>
      </c>
      <c r="G464" s="36">
        <v>27</v>
      </c>
      <c r="H464" s="36">
        <v>0</v>
      </c>
      <c r="I464" s="36">
        <v>1</v>
      </c>
      <c r="J464" s="36">
        <v>1</v>
      </c>
      <c r="K464" s="58" t="str">
        <f t="shared" si="42"/>
        <v>1</v>
      </c>
      <c r="L464" s="4"/>
    </row>
    <row r="465" spans="1:12" ht="15.75">
      <c r="A465" s="28">
        <v>13</v>
      </c>
      <c r="B465" s="25"/>
      <c r="C465" s="32">
        <f t="shared" si="41"/>
        <v>1</v>
      </c>
      <c r="D465" s="59" t="s">
        <v>594</v>
      </c>
      <c r="E465" s="51">
        <v>1460</v>
      </c>
      <c r="F465" s="36">
        <v>1</v>
      </c>
      <c r="G465" s="36">
        <v>0</v>
      </c>
      <c r="H465" s="36">
        <v>0</v>
      </c>
      <c r="I465" s="36">
        <v>0</v>
      </c>
      <c r="J465" s="36">
        <v>0</v>
      </c>
      <c r="K465" s="58" t="str">
        <f t="shared" si="42"/>
        <v>0</v>
      </c>
      <c r="L465" s="4"/>
    </row>
    <row r="466" spans="1:12" ht="15.75">
      <c r="A466" s="28">
        <v>13</v>
      </c>
      <c r="B466" s="25"/>
      <c r="C466" s="32">
        <f t="shared" si="41"/>
        <v>1</v>
      </c>
      <c r="D466" s="59" t="s">
        <v>595</v>
      </c>
      <c r="E466" s="51">
        <v>3702</v>
      </c>
      <c r="F466" s="36">
        <v>4</v>
      </c>
      <c r="G466" s="36">
        <v>1</v>
      </c>
      <c r="H466" s="36">
        <v>0</v>
      </c>
      <c r="I466" s="36">
        <v>0</v>
      </c>
      <c r="J466" s="36">
        <v>0</v>
      </c>
      <c r="K466" s="58" t="str">
        <f t="shared" si="42"/>
        <v>0</v>
      </c>
      <c r="L466" s="4"/>
    </row>
    <row r="467" spans="1:12" ht="15.75">
      <c r="A467" s="28">
        <v>13</v>
      </c>
      <c r="B467" s="25"/>
      <c r="C467" s="32">
        <f t="shared" si="41"/>
        <v>1</v>
      </c>
      <c r="D467" s="59" t="s">
        <v>596</v>
      </c>
      <c r="E467" s="51">
        <v>5300</v>
      </c>
      <c r="F467" s="36">
        <v>3</v>
      </c>
      <c r="G467" s="36">
        <v>1</v>
      </c>
      <c r="H467" s="36">
        <v>0</v>
      </c>
      <c r="I467" s="36">
        <v>0</v>
      </c>
      <c r="J467" s="36">
        <v>0</v>
      </c>
      <c r="K467" s="58" t="str">
        <f t="shared" si="42"/>
        <v>0</v>
      </c>
      <c r="L467" s="4"/>
    </row>
    <row r="468" spans="1:12" ht="15.75">
      <c r="A468" s="28">
        <v>13</v>
      </c>
      <c r="B468" s="25"/>
      <c r="C468" s="32">
        <f t="shared" si="41"/>
        <v>1</v>
      </c>
      <c r="D468" s="59" t="s">
        <v>597</v>
      </c>
      <c r="E468" s="51">
        <v>3800</v>
      </c>
      <c r="F468" s="36">
        <v>2</v>
      </c>
      <c r="G468" s="36">
        <v>0</v>
      </c>
      <c r="H468" s="36">
        <v>0</v>
      </c>
      <c r="I468" s="36">
        <v>0</v>
      </c>
      <c r="J468" s="36">
        <v>0</v>
      </c>
      <c r="K468" s="58" t="str">
        <f t="shared" si="42"/>
        <v>0</v>
      </c>
      <c r="L468" s="4"/>
    </row>
    <row r="469" spans="1:12" ht="15.75">
      <c r="A469" s="28">
        <v>13</v>
      </c>
      <c r="B469" s="25"/>
      <c r="C469" s="32">
        <f t="shared" si="41"/>
        <v>1</v>
      </c>
      <c r="D469" s="59" t="s">
        <v>598</v>
      </c>
      <c r="E469" s="51">
        <v>7957</v>
      </c>
      <c r="F469" s="36">
        <v>6</v>
      </c>
      <c r="G469" s="36">
        <v>0</v>
      </c>
      <c r="H469" s="36">
        <v>0</v>
      </c>
      <c r="I469" s="36">
        <v>0</v>
      </c>
      <c r="J469" s="36">
        <v>0</v>
      </c>
      <c r="K469" s="58" t="str">
        <f t="shared" si="42"/>
        <v>0</v>
      </c>
      <c r="L469" s="4"/>
    </row>
    <row r="470" spans="1:12" ht="15.75">
      <c r="A470" s="28">
        <v>13</v>
      </c>
      <c r="B470" s="25"/>
      <c r="C470" s="32">
        <f t="shared" si="41"/>
        <v>1</v>
      </c>
      <c r="D470" s="59" t="s">
        <v>599</v>
      </c>
      <c r="E470" s="51">
        <v>5700</v>
      </c>
      <c r="F470" s="36">
        <v>8</v>
      </c>
      <c r="G470" s="36">
        <v>0</v>
      </c>
      <c r="H470" s="36">
        <v>0</v>
      </c>
      <c r="I470" s="36">
        <v>0</v>
      </c>
      <c r="J470" s="36">
        <v>0</v>
      </c>
      <c r="K470" s="58" t="str">
        <f t="shared" si="42"/>
        <v>0</v>
      </c>
      <c r="L470" s="4"/>
    </row>
    <row r="471" spans="1:12" ht="15.75">
      <c r="A471" s="28">
        <v>13</v>
      </c>
      <c r="B471" s="25"/>
      <c r="C471" s="32">
        <f t="shared" si="41"/>
        <v>1</v>
      </c>
      <c r="D471" s="59" t="s">
        <v>600</v>
      </c>
      <c r="E471" s="51">
        <v>1850</v>
      </c>
      <c r="F471" s="36">
        <v>1</v>
      </c>
      <c r="G471" s="36">
        <v>1</v>
      </c>
      <c r="H471" s="36">
        <v>0</v>
      </c>
      <c r="I471" s="36">
        <v>0</v>
      </c>
      <c r="J471" s="36">
        <v>0</v>
      </c>
      <c r="K471" s="58" t="str">
        <f t="shared" si="42"/>
        <v>0</v>
      </c>
      <c r="L471" s="4"/>
    </row>
    <row r="472" spans="1:12" ht="15.75">
      <c r="A472" s="28">
        <v>13</v>
      </c>
      <c r="B472" s="25"/>
      <c r="C472" s="32">
        <f t="shared" si="41"/>
        <v>1</v>
      </c>
      <c r="D472" s="59" t="s">
        <v>601</v>
      </c>
      <c r="E472" s="51">
        <v>6996</v>
      </c>
      <c r="F472" s="36">
        <v>5</v>
      </c>
      <c r="G472" s="36">
        <v>0</v>
      </c>
      <c r="H472" s="36">
        <v>0</v>
      </c>
      <c r="I472" s="36">
        <v>0</v>
      </c>
      <c r="J472" s="36">
        <v>0</v>
      </c>
      <c r="K472" s="58" t="str">
        <f t="shared" si="42"/>
        <v>0</v>
      </c>
      <c r="L472" s="4"/>
    </row>
    <row r="473" spans="1:12" ht="15.75">
      <c r="A473" s="28">
        <v>13</v>
      </c>
      <c r="B473" s="25"/>
      <c r="C473" s="32">
        <f t="shared" ref="C473:C504" si="43">IF(D473="",0,1)</f>
        <v>1</v>
      </c>
      <c r="D473" s="59" t="s">
        <v>602</v>
      </c>
      <c r="E473" s="51">
        <v>4500</v>
      </c>
      <c r="F473" s="36">
        <v>3</v>
      </c>
      <c r="G473" s="36">
        <v>0</v>
      </c>
      <c r="H473" s="36">
        <v>0</v>
      </c>
      <c r="I473" s="36">
        <v>0</v>
      </c>
      <c r="J473" s="36">
        <v>0</v>
      </c>
      <c r="K473" s="58" t="str">
        <f t="shared" ref="K473:K504" si="44">IF(OR(I473="",I473&lt;1),"0","1")</f>
        <v>0</v>
      </c>
      <c r="L473" s="4"/>
    </row>
    <row r="474" spans="1:12" ht="15.75">
      <c r="A474" s="28">
        <v>13</v>
      </c>
      <c r="B474" s="25"/>
      <c r="C474" s="32">
        <f t="shared" si="43"/>
        <v>1</v>
      </c>
      <c r="D474" s="59" t="s">
        <v>603</v>
      </c>
      <c r="E474" s="51">
        <v>8848</v>
      </c>
      <c r="F474" s="36">
        <v>5</v>
      </c>
      <c r="G474" s="36">
        <v>2</v>
      </c>
      <c r="H474" s="36">
        <v>0</v>
      </c>
      <c r="I474" s="36">
        <v>0</v>
      </c>
      <c r="J474" s="36">
        <v>0</v>
      </c>
      <c r="K474" s="58" t="str">
        <f t="shared" si="44"/>
        <v>0</v>
      </c>
      <c r="L474" s="4"/>
    </row>
    <row r="475" spans="1:12" ht="15.75">
      <c r="A475" s="28">
        <v>13</v>
      </c>
      <c r="B475" s="25"/>
      <c r="C475" s="32">
        <f t="shared" si="43"/>
        <v>1</v>
      </c>
      <c r="D475" s="59" t="s">
        <v>604</v>
      </c>
      <c r="E475" s="51">
        <v>3578</v>
      </c>
      <c r="F475" s="36">
        <v>3</v>
      </c>
      <c r="G475" s="36">
        <v>0</v>
      </c>
      <c r="H475" s="36">
        <v>0</v>
      </c>
      <c r="I475" s="36">
        <v>0</v>
      </c>
      <c r="J475" s="36">
        <v>0</v>
      </c>
      <c r="K475" s="58" t="str">
        <f t="shared" si="44"/>
        <v>0</v>
      </c>
      <c r="L475" s="4"/>
    </row>
    <row r="476" spans="1:12" ht="15.75">
      <c r="A476" s="28">
        <v>13</v>
      </c>
      <c r="B476" s="25"/>
      <c r="C476" s="32">
        <f t="shared" si="43"/>
        <v>1</v>
      </c>
      <c r="D476" s="59" t="s">
        <v>605</v>
      </c>
      <c r="E476" s="51">
        <v>16000</v>
      </c>
      <c r="F476" s="36">
        <v>34</v>
      </c>
      <c r="G476" s="36">
        <v>2</v>
      </c>
      <c r="H476" s="36">
        <v>0</v>
      </c>
      <c r="I476" s="36">
        <v>0</v>
      </c>
      <c r="J476" s="36">
        <v>0</v>
      </c>
      <c r="K476" s="58" t="str">
        <f t="shared" si="44"/>
        <v>0</v>
      </c>
      <c r="L476" s="4"/>
    </row>
    <row r="477" spans="1:12" ht="15.75">
      <c r="A477" s="28">
        <v>13</v>
      </c>
      <c r="B477" s="25"/>
      <c r="C477" s="32">
        <f t="shared" si="43"/>
        <v>1</v>
      </c>
      <c r="D477" s="59" t="s">
        <v>606</v>
      </c>
      <c r="E477" s="51">
        <v>10342</v>
      </c>
      <c r="F477" s="36">
        <v>8</v>
      </c>
      <c r="G477" s="36">
        <v>2</v>
      </c>
      <c r="H477" s="36">
        <v>0</v>
      </c>
      <c r="I477" s="36">
        <v>0</v>
      </c>
      <c r="J477" s="36">
        <v>0</v>
      </c>
      <c r="K477" s="58" t="str">
        <f t="shared" si="44"/>
        <v>0</v>
      </c>
      <c r="L477" s="4"/>
    </row>
    <row r="478" spans="1:12" ht="15.75">
      <c r="A478" s="28">
        <v>13</v>
      </c>
      <c r="B478" s="25"/>
      <c r="C478" s="32">
        <f t="shared" si="43"/>
        <v>1</v>
      </c>
      <c r="D478" s="59" t="s">
        <v>607</v>
      </c>
      <c r="E478" s="51">
        <v>20731</v>
      </c>
      <c r="F478" s="36">
        <v>20</v>
      </c>
      <c r="G478" s="36">
        <v>6</v>
      </c>
      <c r="H478" s="36">
        <v>0</v>
      </c>
      <c r="I478" s="36">
        <v>0</v>
      </c>
      <c r="J478" s="36">
        <v>0</v>
      </c>
      <c r="K478" s="58" t="str">
        <f t="shared" si="44"/>
        <v>0</v>
      </c>
      <c r="L478" s="4"/>
    </row>
    <row r="479" spans="1:12" ht="15.75">
      <c r="A479" s="28">
        <v>13</v>
      </c>
      <c r="B479" s="25"/>
      <c r="C479" s="32">
        <f t="shared" si="43"/>
        <v>1</v>
      </c>
      <c r="D479" s="59" t="s">
        <v>608</v>
      </c>
      <c r="E479" s="51">
        <v>6763</v>
      </c>
      <c r="F479" s="36">
        <v>8</v>
      </c>
      <c r="G479" s="36">
        <v>0</v>
      </c>
      <c r="H479" s="36">
        <v>0</v>
      </c>
      <c r="I479" s="36">
        <v>0</v>
      </c>
      <c r="J479" s="36">
        <v>0</v>
      </c>
      <c r="K479" s="58" t="str">
        <f t="shared" si="44"/>
        <v>0</v>
      </c>
      <c r="L479" s="4"/>
    </row>
    <row r="480" spans="1:12" ht="15.75">
      <c r="A480" s="28">
        <v>13</v>
      </c>
      <c r="B480" s="25"/>
      <c r="C480" s="32">
        <f t="shared" si="43"/>
        <v>1</v>
      </c>
      <c r="D480" s="59" t="s">
        <v>609</v>
      </c>
      <c r="E480" s="51">
        <v>9977</v>
      </c>
      <c r="F480" s="36">
        <v>14</v>
      </c>
      <c r="G480" s="36">
        <v>2</v>
      </c>
      <c r="H480" s="36">
        <v>0</v>
      </c>
      <c r="I480" s="36">
        <v>0</v>
      </c>
      <c r="J480" s="36">
        <v>0</v>
      </c>
      <c r="K480" s="58" t="str">
        <f t="shared" si="44"/>
        <v>0</v>
      </c>
      <c r="L480" s="4"/>
    </row>
    <row r="481" spans="1:12" ht="15.75">
      <c r="A481" s="28">
        <v>13</v>
      </c>
      <c r="B481" s="25"/>
      <c r="C481" s="32">
        <f t="shared" si="43"/>
        <v>1</v>
      </c>
      <c r="D481" s="59" t="s">
        <v>610</v>
      </c>
      <c r="E481" s="51">
        <v>5280</v>
      </c>
      <c r="F481" s="36">
        <v>10</v>
      </c>
      <c r="G481" s="36">
        <v>0</v>
      </c>
      <c r="H481" s="36">
        <v>0</v>
      </c>
      <c r="I481" s="36">
        <v>0</v>
      </c>
      <c r="J481" s="36">
        <v>0</v>
      </c>
      <c r="K481" s="58" t="str">
        <f t="shared" si="44"/>
        <v>0</v>
      </c>
      <c r="L481" s="4"/>
    </row>
    <row r="482" spans="1:12" ht="15.75">
      <c r="A482" s="28">
        <v>13</v>
      </c>
      <c r="B482" s="25"/>
      <c r="C482" s="32">
        <f t="shared" si="43"/>
        <v>1</v>
      </c>
      <c r="D482" s="59" t="s">
        <v>611</v>
      </c>
      <c r="E482" s="51">
        <v>4930</v>
      </c>
      <c r="F482" s="36">
        <v>4</v>
      </c>
      <c r="G482" s="36">
        <v>1</v>
      </c>
      <c r="H482" s="36">
        <v>1</v>
      </c>
      <c r="I482" s="36">
        <v>0</v>
      </c>
      <c r="J482" s="36">
        <v>0</v>
      </c>
      <c r="K482" s="58" t="str">
        <f t="shared" si="44"/>
        <v>0</v>
      </c>
      <c r="L482" s="4"/>
    </row>
    <row r="483" spans="1:12" ht="15.75">
      <c r="A483" s="28">
        <v>13</v>
      </c>
      <c r="B483" s="25"/>
      <c r="C483" s="32">
        <f t="shared" si="43"/>
        <v>1</v>
      </c>
      <c r="D483" s="59" t="s">
        <v>612</v>
      </c>
      <c r="E483" s="51">
        <v>4320</v>
      </c>
      <c r="F483" s="36">
        <v>2</v>
      </c>
      <c r="G483" s="36">
        <v>1</v>
      </c>
      <c r="H483" s="36">
        <v>0</v>
      </c>
      <c r="I483" s="36">
        <v>0</v>
      </c>
      <c r="J483" s="36">
        <v>0</v>
      </c>
      <c r="K483" s="58" t="str">
        <f t="shared" si="44"/>
        <v>0</v>
      </c>
      <c r="L483" s="4"/>
    </row>
    <row r="484" spans="1:12" ht="15.75">
      <c r="A484" s="28">
        <v>13</v>
      </c>
      <c r="B484" s="25"/>
      <c r="C484" s="32">
        <f t="shared" si="43"/>
        <v>1</v>
      </c>
      <c r="D484" s="59" t="s">
        <v>613</v>
      </c>
      <c r="E484" s="51">
        <v>43817</v>
      </c>
      <c r="F484" s="36">
        <v>59</v>
      </c>
      <c r="G484" s="36">
        <v>25</v>
      </c>
      <c r="H484" s="36">
        <v>0</v>
      </c>
      <c r="I484" s="36">
        <v>0</v>
      </c>
      <c r="J484" s="36">
        <v>0</v>
      </c>
      <c r="K484" s="58" t="str">
        <f t="shared" si="44"/>
        <v>0</v>
      </c>
      <c r="L484" s="4"/>
    </row>
    <row r="485" spans="1:12" ht="15.75">
      <c r="A485" s="28">
        <v>13</v>
      </c>
      <c r="B485" s="25"/>
      <c r="C485" s="32">
        <f t="shared" si="43"/>
        <v>1</v>
      </c>
      <c r="D485" s="59" t="s">
        <v>614</v>
      </c>
      <c r="E485" s="51">
        <v>4504</v>
      </c>
      <c r="F485" s="36">
        <v>1</v>
      </c>
      <c r="G485" s="36">
        <v>0</v>
      </c>
      <c r="H485" s="36">
        <v>0</v>
      </c>
      <c r="I485" s="36">
        <v>0</v>
      </c>
      <c r="J485" s="36">
        <v>0</v>
      </c>
      <c r="K485" s="58" t="str">
        <f t="shared" si="44"/>
        <v>0</v>
      </c>
      <c r="L485" s="4"/>
    </row>
    <row r="486" spans="1:12" ht="15.75">
      <c r="A486" s="28">
        <v>13</v>
      </c>
      <c r="B486" s="25"/>
      <c r="C486" s="32">
        <f t="shared" si="43"/>
        <v>1</v>
      </c>
      <c r="D486" s="59" t="s">
        <v>615</v>
      </c>
      <c r="E486" s="51">
        <v>10175</v>
      </c>
      <c r="F486" s="36">
        <v>6</v>
      </c>
      <c r="G486" s="36">
        <v>2</v>
      </c>
      <c r="H486" s="36">
        <v>1</v>
      </c>
      <c r="I486" s="36">
        <v>0</v>
      </c>
      <c r="J486" s="36">
        <v>0</v>
      </c>
      <c r="K486" s="58" t="str">
        <f t="shared" si="44"/>
        <v>0</v>
      </c>
      <c r="L486" s="4"/>
    </row>
    <row r="487" spans="1:12" ht="15.75">
      <c r="A487" s="28">
        <v>13</v>
      </c>
      <c r="B487" s="25"/>
      <c r="C487" s="32">
        <f t="shared" si="43"/>
        <v>1</v>
      </c>
      <c r="D487" s="59" t="s">
        <v>616</v>
      </c>
      <c r="E487" s="51">
        <v>9061</v>
      </c>
      <c r="F487" s="36">
        <v>3</v>
      </c>
      <c r="G487" s="36">
        <v>0</v>
      </c>
      <c r="H487" s="36">
        <v>2</v>
      </c>
      <c r="I487" s="36">
        <v>0</v>
      </c>
      <c r="J487" s="36">
        <v>0</v>
      </c>
      <c r="K487" s="58" t="str">
        <f t="shared" si="44"/>
        <v>0</v>
      </c>
      <c r="L487" s="4"/>
    </row>
    <row r="488" spans="1:12" ht="15.75">
      <c r="A488" s="28">
        <v>13</v>
      </c>
      <c r="B488" s="25"/>
      <c r="C488" s="32">
        <f t="shared" si="43"/>
        <v>1</v>
      </c>
      <c r="D488" s="59" t="s">
        <v>617</v>
      </c>
      <c r="E488" s="51">
        <v>2700</v>
      </c>
      <c r="F488" s="36">
        <v>1</v>
      </c>
      <c r="G488" s="36">
        <v>0</v>
      </c>
      <c r="H488" s="36">
        <v>0</v>
      </c>
      <c r="I488" s="36">
        <v>0</v>
      </c>
      <c r="J488" s="36">
        <v>0</v>
      </c>
      <c r="K488" s="58" t="str">
        <f t="shared" si="44"/>
        <v>0</v>
      </c>
      <c r="L488" s="4"/>
    </row>
    <row r="489" spans="1:12" ht="15.75">
      <c r="A489" s="28">
        <v>13</v>
      </c>
      <c r="B489" s="25"/>
      <c r="C489" s="32">
        <f t="shared" si="43"/>
        <v>1</v>
      </c>
      <c r="D489" s="59" t="s">
        <v>618</v>
      </c>
      <c r="E489" s="51">
        <v>6290</v>
      </c>
      <c r="F489" s="36">
        <v>6</v>
      </c>
      <c r="G489" s="36">
        <v>1</v>
      </c>
      <c r="H489" s="36">
        <v>0</v>
      </c>
      <c r="I489" s="36">
        <v>0</v>
      </c>
      <c r="J489" s="36">
        <v>0</v>
      </c>
      <c r="K489" s="58" t="str">
        <f t="shared" si="44"/>
        <v>0</v>
      </c>
      <c r="L489" s="4"/>
    </row>
    <row r="490" spans="1:12" ht="15.75">
      <c r="A490" s="28">
        <v>13</v>
      </c>
      <c r="B490" s="25"/>
      <c r="C490" s="32">
        <f t="shared" si="43"/>
        <v>1</v>
      </c>
      <c r="D490" s="59" t="s">
        <v>619</v>
      </c>
      <c r="E490" s="51">
        <v>32396</v>
      </c>
      <c r="F490" s="36">
        <v>16</v>
      </c>
      <c r="G490" s="36">
        <v>10</v>
      </c>
      <c r="H490" s="36">
        <v>3</v>
      </c>
      <c r="I490" s="36">
        <v>0</v>
      </c>
      <c r="J490" s="36">
        <v>0</v>
      </c>
      <c r="K490" s="58" t="str">
        <f t="shared" si="44"/>
        <v>0</v>
      </c>
      <c r="L490" s="4"/>
    </row>
    <row r="491" spans="1:12" ht="15.75">
      <c r="A491" s="28">
        <v>13</v>
      </c>
      <c r="B491" s="25"/>
      <c r="C491" s="32">
        <f t="shared" si="43"/>
        <v>1</v>
      </c>
      <c r="D491" s="59" t="s">
        <v>620</v>
      </c>
      <c r="E491" s="51">
        <v>871000</v>
      </c>
      <c r="F491" s="36">
        <v>428</v>
      </c>
      <c r="G491" s="36">
        <v>6</v>
      </c>
      <c r="H491" s="36">
        <v>0</v>
      </c>
      <c r="I491" s="36">
        <v>0</v>
      </c>
      <c r="J491" s="36">
        <v>0</v>
      </c>
      <c r="K491" s="58" t="str">
        <f t="shared" si="44"/>
        <v>0</v>
      </c>
      <c r="L491" s="4"/>
    </row>
    <row r="492" spans="1:12" ht="15.75">
      <c r="A492" s="28">
        <v>13</v>
      </c>
      <c r="B492" s="25"/>
      <c r="C492" s="32">
        <f t="shared" si="43"/>
        <v>1</v>
      </c>
      <c r="D492" s="59" t="s">
        <v>621</v>
      </c>
      <c r="E492" s="51">
        <v>49000</v>
      </c>
      <c r="F492" s="36">
        <v>44</v>
      </c>
      <c r="G492" s="36">
        <v>7</v>
      </c>
      <c r="H492" s="36">
        <v>0</v>
      </c>
      <c r="I492" s="36">
        <v>0</v>
      </c>
      <c r="J492" s="36">
        <v>0</v>
      </c>
      <c r="K492" s="58" t="str">
        <f t="shared" si="44"/>
        <v>0</v>
      </c>
      <c r="L492" s="4"/>
    </row>
    <row r="493" spans="1:12" ht="15.75">
      <c r="A493" s="28">
        <v>13</v>
      </c>
      <c r="B493" s="25"/>
      <c r="C493" s="32">
        <f t="shared" si="43"/>
        <v>1</v>
      </c>
      <c r="D493" s="59" t="s">
        <v>622</v>
      </c>
      <c r="E493" s="51">
        <v>3800</v>
      </c>
      <c r="F493" s="36">
        <v>3</v>
      </c>
      <c r="G493" s="36">
        <v>0</v>
      </c>
      <c r="H493" s="36">
        <v>0</v>
      </c>
      <c r="I493" s="36">
        <v>0</v>
      </c>
      <c r="J493" s="36">
        <v>0</v>
      </c>
      <c r="K493" s="58" t="str">
        <f t="shared" si="44"/>
        <v>0</v>
      </c>
      <c r="L493" s="4"/>
    </row>
    <row r="494" spans="1:12" ht="15.75">
      <c r="A494" s="28">
        <v>13</v>
      </c>
      <c r="B494" s="25"/>
      <c r="C494" s="32">
        <f t="shared" si="43"/>
        <v>1</v>
      </c>
      <c r="D494" s="59" t="s">
        <v>623</v>
      </c>
      <c r="E494" s="51">
        <v>5756</v>
      </c>
      <c r="F494" s="36">
        <v>8</v>
      </c>
      <c r="G494" s="36">
        <v>2</v>
      </c>
      <c r="H494" s="36">
        <v>0</v>
      </c>
      <c r="I494" s="36">
        <v>0</v>
      </c>
      <c r="J494" s="36">
        <v>0</v>
      </c>
      <c r="K494" s="58" t="str">
        <f t="shared" si="44"/>
        <v>0</v>
      </c>
      <c r="L494" s="4"/>
    </row>
    <row r="495" spans="1:12" ht="15.75">
      <c r="A495" s="28">
        <v>13</v>
      </c>
      <c r="B495" s="25"/>
      <c r="C495" s="32">
        <f t="shared" si="43"/>
        <v>1</v>
      </c>
      <c r="D495" s="59" t="s">
        <v>624</v>
      </c>
      <c r="E495" s="51">
        <v>4800</v>
      </c>
      <c r="F495" s="36">
        <v>2</v>
      </c>
      <c r="G495" s="36">
        <v>0</v>
      </c>
      <c r="H495" s="36">
        <v>0</v>
      </c>
      <c r="I495" s="36">
        <v>0</v>
      </c>
      <c r="J495" s="36">
        <v>0</v>
      </c>
      <c r="K495" s="58" t="str">
        <f t="shared" si="44"/>
        <v>0</v>
      </c>
      <c r="L495" s="4"/>
    </row>
    <row r="496" spans="1:12" ht="15.75">
      <c r="A496" s="28">
        <v>13</v>
      </c>
      <c r="B496" s="25"/>
      <c r="C496" s="32">
        <f t="shared" si="43"/>
        <v>1</v>
      </c>
      <c r="D496" s="59" t="s">
        <v>625</v>
      </c>
      <c r="E496" s="51">
        <v>27062</v>
      </c>
      <c r="F496" s="36">
        <v>42</v>
      </c>
      <c r="G496" s="36">
        <v>7</v>
      </c>
      <c r="H496" s="36">
        <v>1</v>
      </c>
      <c r="I496" s="36">
        <v>1</v>
      </c>
      <c r="J496" s="36">
        <v>1</v>
      </c>
      <c r="K496" s="58" t="str">
        <f t="shared" si="44"/>
        <v>1</v>
      </c>
      <c r="L496" s="4"/>
    </row>
    <row r="497" spans="1:12" ht="15.75">
      <c r="A497" s="28">
        <v>13</v>
      </c>
      <c r="B497" s="25"/>
      <c r="C497" s="32">
        <f t="shared" si="43"/>
        <v>1</v>
      </c>
      <c r="D497" s="60" t="s">
        <v>626</v>
      </c>
      <c r="E497" s="51">
        <v>2608</v>
      </c>
      <c r="F497" s="36">
        <v>1</v>
      </c>
      <c r="G497" s="36">
        <v>0</v>
      </c>
      <c r="H497" s="36">
        <v>0</v>
      </c>
      <c r="I497" s="36">
        <v>0</v>
      </c>
      <c r="J497" s="36">
        <v>0</v>
      </c>
      <c r="K497" s="58" t="str">
        <f t="shared" si="44"/>
        <v>0</v>
      </c>
      <c r="L497" s="4"/>
    </row>
    <row r="498" spans="1:12" ht="15.75">
      <c r="A498" s="28">
        <v>13</v>
      </c>
      <c r="B498" s="25"/>
      <c r="C498" s="32">
        <f t="shared" si="43"/>
        <v>1</v>
      </c>
      <c r="D498" s="59" t="s">
        <v>627</v>
      </c>
      <c r="E498" s="51">
        <v>3500</v>
      </c>
      <c r="F498" s="36">
        <v>2</v>
      </c>
      <c r="G498" s="36">
        <v>0</v>
      </c>
      <c r="H498" s="36">
        <v>0</v>
      </c>
      <c r="I498" s="36">
        <v>0</v>
      </c>
      <c r="J498" s="36">
        <v>0</v>
      </c>
      <c r="K498" s="58" t="str">
        <f t="shared" si="44"/>
        <v>0</v>
      </c>
      <c r="L498" s="4"/>
    </row>
    <row r="499" spans="1:12" ht="15.75">
      <c r="A499" s="28">
        <v>13</v>
      </c>
      <c r="B499" s="25"/>
      <c r="C499" s="32">
        <f t="shared" si="43"/>
        <v>1</v>
      </c>
      <c r="D499" s="59" t="s">
        <v>628</v>
      </c>
      <c r="E499" s="51">
        <v>5915</v>
      </c>
      <c r="F499" s="36">
        <v>4</v>
      </c>
      <c r="G499" s="36">
        <v>1</v>
      </c>
      <c r="H499" s="36">
        <v>0</v>
      </c>
      <c r="I499" s="36">
        <v>0</v>
      </c>
      <c r="J499" s="36">
        <v>0</v>
      </c>
      <c r="K499" s="58" t="str">
        <f t="shared" si="44"/>
        <v>0</v>
      </c>
      <c r="L499" s="4"/>
    </row>
    <row r="500" spans="1:12" ht="15.75">
      <c r="A500" s="28">
        <v>13</v>
      </c>
      <c r="B500" s="25"/>
      <c r="C500" s="32">
        <f t="shared" si="43"/>
        <v>1</v>
      </c>
      <c r="D500" s="59" t="s">
        <v>629</v>
      </c>
      <c r="E500" s="51">
        <v>2892</v>
      </c>
      <c r="F500" s="36">
        <v>3</v>
      </c>
      <c r="G500" s="36">
        <v>0</v>
      </c>
      <c r="H500" s="36">
        <v>0</v>
      </c>
      <c r="I500" s="36">
        <v>0</v>
      </c>
      <c r="J500" s="36">
        <v>0</v>
      </c>
      <c r="K500" s="58" t="str">
        <f t="shared" si="44"/>
        <v>0</v>
      </c>
      <c r="L500" s="4"/>
    </row>
    <row r="501" spans="1:12" ht="15.75">
      <c r="A501" s="28">
        <v>13</v>
      </c>
      <c r="B501" s="25"/>
      <c r="C501" s="32">
        <f t="shared" si="43"/>
        <v>1</v>
      </c>
      <c r="D501" s="59" t="s">
        <v>630</v>
      </c>
      <c r="E501" s="51">
        <v>10754</v>
      </c>
      <c r="F501" s="36">
        <v>6</v>
      </c>
      <c r="G501" s="36">
        <v>2</v>
      </c>
      <c r="H501" s="36">
        <v>0</v>
      </c>
      <c r="I501" s="36">
        <v>0</v>
      </c>
      <c r="J501" s="36">
        <v>0</v>
      </c>
      <c r="K501" s="58" t="str">
        <f t="shared" si="44"/>
        <v>0</v>
      </c>
      <c r="L501" s="4"/>
    </row>
    <row r="502" spans="1:12" ht="15.75">
      <c r="A502" s="28">
        <v>13</v>
      </c>
      <c r="B502" s="25"/>
      <c r="C502" s="32">
        <f t="shared" si="43"/>
        <v>1</v>
      </c>
      <c r="D502" s="59" t="s">
        <v>631</v>
      </c>
      <c r="E502" s="51">
        <v>6446</v>
      </c>
      <c r="F502" s="36">
        <v>5</v>
      </c>
      <c r="G502" s="36">
        <v>2</v>
      </c>
      <c r="H502" s="36">
        <v>0</v>
      </c>
      <c r="I502" s="36">
        <v>0</v>
      </c>
      <c r="J502" s="36">
        <v>0</v>
      </c>
      <c r="K502" s="58" t="str">
        <f t="shared" si="44"/>
        <v>0</v>
      </c>
      <c r="L502" s="4"/>
    </row>
    <row r="503" spans="1:12" ht="15.75">
      <c r="A503" s="28">
        <v>13</v>
      </c>
      <c r="B503" s="25"/>
      <c r="C503" s="32">
        <f t="shared" si="43"/>
        <v>1</v>
      </c>
      <c r="D503" s="59" t="s">
        <v>632</v>
      </c>
      <c r="E503" s="51">
        <v>21910</v>
      </c>
      <c r="F503" s="36">
        <v>31</v>
      </c>
      <c r="G503" s="36">
        <v>5</v>
      </c>
      <c r="H503" s="36">
        <v>0</v>
      </c>
      <c r="I503" s="36">
        <v>2</v>
      </c>
      <c r="J503" s="36">
        <v>2</v>
      </c>
      <c r="K503" s="58" t="str">
        <f t="shared" si="44"/>
        <v>1</v>
      </c>
      <c r="L503" s="4"/>
    </row>
    <row r="504" spans="1:12" ht="15.75">
      <c r="A504" s="28">
        <v>13</v>
      </c>
      <c r="B504" s="25"/>
      <c r="C504" s="32">
        <f t="shared" si="43"/>
        <v>1</v>
      </c>
      <c r="D504" s="59" t="s">
        <v>633</v>
      </c>
      <c r="E504" s="51">
        <v>4500</v>
      </c>
      <c r="F504" s="36">
        <v>2</v>
      </c>
      <c r="G504" s="36">
        <v>0</v>
      </c>
      <c r="H504" s="36">
        <v>0</v>
      </c>
      <c r="I504" s="36">
        <v>0</v>
      </c>
      <c r="J504" s="36">
        <v>0</v>
      </c>
      <c r="K504" s="58" t="str">
        <f t="shared" si="44"/>
        <v>0</v>
      </c>
      <c r="L504" s="4"/>
    </row>
    <row r="505" spans="1:12" ht="15.75">
      <c r="A505" s="28">
        <v>13</v>
      </c>
      <c r="B505" s="25"/>
      <c r="C505" s="32">
        <f t="shared" ref="C505:C536" si="45">IF(D505="",0,1)</f>
        <v>1</v>
      </c>
      <c r="D505" s="59" t="s">
        <v>634</v>
      </c>
      <c r="E505" s="51">
        <v>5561</v>
      </c>
      <c r="F505" s="36">
        <v>1</v>
      </c>
      <c r="G505" s="36">
        <v>2</v>
      </c>
      <c r="H505" s="36">
        <v>0</v>
      </c>
      <c r="I505" s="36">
        <v>0</v>
      </c>
      <c r="J505" s="36">
        <v>0</v>
      </c>
      <c r="K505" s="58" t="str">
        <f t="shared" ref="K505:K536" si="46">IF(OR(I505="",I505&lt;1),"0","1")</f>
        <v>0</v>
      </c>
      <c r="L505" s="4"/>
    </row>
    <row r="506" spans="1:12" ht="15.75">
      <c r="A506" s="28">
        <v>13</v>
      </c>
      <c r="B506" s="25"/>
      <c r="C506" s="32">
        <f t="shared" si="45"/>
        <v>1</v>
      </c>
      <c r="D506" s="59" t="s">
        <v>635</v>
      </c>
      <c r="E506" s="51">
        <v>5223</v>
      </c>
      <c r="F506" s="36">
        <v>4</v>
      </c>
      <c r="G506" s="36">
        <v>0</v>
      </c>
      <c r="H506" s="36">
        <v>0</v>
      </c>
      <c r="I506" s="36">
        <v>0</v>
      </c>
      <c r="J506" s="36">
        <v>0</v>
      </c>
      <c r="K506" s="58" t="str">
        <f t="shared" si="46"/>
        <v>0</v>
      </c>
      <c r="L506" s="4"/>
    </row>
    <row r="507" spans="1:12" ht="15.75">
      <c r="A507" s="28">
        <v>13</v>
      </c>
      <c r="B507" s="25"/>
      <c r="C507" s="32">
        <f t="shared" si="45"/>
        <v>1</v>
      </c>
      <c r="D507" s="59" t="s">
        <v>636</v>
      </c>
      <c r="E507" s="51">
        <v>11481</v>
      </c>
      <c r="F507" s="36">
        <v>14</v>
      </c>
      <c r="G507" s="36">
        <v>8</v>
      </c>
      <c r="H507" s="36">
        <v>1</v>
      </c>
      <c r="I507" s="36">
        <v>0</v>
      </c>
      <c r="J507" s="36">
        <v>0</v>
      </c>
      <c r="K507" s="58" t="str">
        <f t="shared" si="46"/>
        <v>0</v>
      </c>
      <c r="L507" s="4"/>
    </row>
    <row r="508" spans="1:12" ht="15.75">
      <c r="A508" s="28">
        <v>13</v>
      </c>
      <c r="B508" s="25"/>
      <c r="C508" s="32">
        <f t="shared" si="45"/>
        <v>1</v>
      </c>
      <c r="D508" s="59" t="s">
        <v>637</v>
      </c>
      <c r="E508" s="51">
        <v>3500</v>
      </c>
      <c r="F508" s="36">
        <v>2</v>
      </c>
      <c r="G508" s="36">
        <v>1</v>
      </c>
      <c r="H508" s="36">
        <v>0</v>
      </c>
      <c r="I508" s="36">
        <v>0</v>
      </c>
      <c r="J508" s="36">
        <v>0</v>
      </c>
      <c r="K508" s="58" t="str">
        <f t="shared" si="46"/>
        <v>0</v>
      </c>
      <c r="L508" s="4"/>
    </row>
    <row r="509" spans="1:12" ht="15.75">
      <c r="A509" s="28">
        <v>13</v>
      </c>
      <c r="B509" s="25"/>
      <c r="C509" s="32">
        <f t="shared" si="45"/>
        <v>1</v>
      </c>
      <c r="D509" s="59" t="s">
        <v>638</v>
      </c>
      <c r="E509" s="51">
        <v>16500</v>
      </c>
      <c r="F509" s="36">
        <v>8</v>
      </c>
      <c r="G509" s="36">
        <v>1</v>
      </c>
      <c r="H509" s="36">
        <v>0</v>
      </c>
      <c r="I509" s="36">
        <v>0</v>
      </c>
      <c r="J509" s="36">
        <v>0</v>
      </c>
      <c r="K509" s="58" t="str">
        <f t="shared" si="46"/>
        <v>0</v>
      </c>
      <c r="L509" s="4"/>
    </row>
    <row r="510" spans="1:12" ht="15.75">
      <c r="A510" s="28">
        <v>13</v>
      </c>
      <c r="B510" s="25"/>
      <c r="C510" s="32">
        <f t="shared" si="45"/>
        <v>1</v>
      </c>
      <c r="D510" s="59" t="s">
        <v>639</v>
      </c>
      <c r="E510" s="51">
        <v>8600</v>
      </c>
      <c r="F510" s="36">
        <v>3</v>
      </c>
      <c r="G510" s="36">
        <v>0</v>
      </c>
      <c r="H510" s="36">
        <v>0</v>
      </c>
      <c r="I510" s="36">
        <v>0</v>
      </c>
      <c r="J510" s="36">
        <v>0</v>
      </c>
      <c r="K510" s="58" t="str">
        <f t="shared" si="46"/>
        <v>0</v>
      </c>
      <c r="L510" s="4"/>
    </row>
    <row r="511" spans="1:12" ht="15.75">
      <c r="A511" s="28">
        <v>13</v>
      </c>
      <c r="B511" s="25"/>
      <c r="C511" s="32">
        <f t="shared" si="45"/>
        <v>1</v>
      </c>
      <c r="D511" s="59" t="s">
        <v>640</v>
      </c>
      <c r="E511" s="51">
        <v>5811</v>
      </c>
      <c r="F511" s="36">
        <v>4</v>
      </c>
      <c r="G511" s="36">
        <v>0</v>
      </c>
      <c r="H511" s="36">
        <v>0</v>
      </c>
      <c r="I511" s="36">
        <v>0</v>
      </c>
      <c r="J511" s="36">
        <v>0</v>
      </c>
      <c r="K511" s="58" t="str">
        <f t="shared" si="46"/>
        <v>0</v>
      </c>
      <c r="L511" s="4"/>
    </row>
    <row r="512" spans="1:12" ht="15.75">
      <c r="A512" s="28">
        <v>13</v>
      </c>
      <c r="B512" s="25"/>
      <c r="C512" s="32">
        <f t="shared" si="45"/>
        <v>1</v>
      </c>
      <c r="D512" s="59" t="s">
        <v>641</v>
      </c>
      <c r="E512" s="51">
        <v>12080</v>
      </c>
      <c r="F512" s="36">
        <v>22</v>
      </c>
      <c r="G512" s="36">
        <v>6</v>
      </c>
      <c r="H512" s="36">
        <v>1</v>
      </c>
      <c r="I512" s="36">
        <v>0</v>
      </c>
      <c r="J512" s="36">
        <v>0</v>
      </c>
      <c r="K512" s="58" t="str">
        <f t="shared" si="46"/>
        <v>0</v>
      </c>
      <c r="L512" s="4"/>
    </row>
    <row r="513" spans="1:12" ht="15.75">
      <c r="A513" s="28">
        <v>13</v>
      </c>
      <c r="B513" s="25"/>
      <c r="C513" s="32">
        <f t="shared" si="45"/>
        <v>1</v>
      </c>
      <c r="D513" s="59" t="s">
        <v>642</v>
      </c>
      <c r="E513" s="51">
        <v>5000</v>
      </c>
      <c r="F513" s="36">
        <v>3</v>
      </c>
      <c r="G513" s="36">
        <v>0</v>
      </c>
      <c r="H513" s="36">
        <v>0</v>
      </c>
      <c r="I513" s="36">
        <v>0</v>
      </c>
      <c r="J513" s="36">
        <v>0</v>
      </c>
      <c r="K513" s="58" t="str">
        <f t="shared" si="46"/>
        <v>0</v>
      </c>
      <c r="L513" s="4"/>
    </row>
    <row r="514" spans="1:12" ht="15.75">
      <c r="A514" s="28">
        <v>13</v>
      </c>
      <c r="B514" s="25"/>
      <c r="C514" s="32">
        <f t="shared" si="45"/>
        <v>1</v>
      </c>
      <c r="D514" s="59" t="s">
        <v>643</v>
      </c>
      <c r="E514" s="51">
        <v>4200</v>
      </c>
      <c r="F514" s="36">
        <v>2</v>
      </c>
      <c r="G514" s="36">
        <v>1</v>
      </c>
      <c r="H514" s="36">
        <v>0</v>
      </c>
      <c r="I514" s="36">
        <v>0</v>
      </c>
      <c r="J514" s="36">
        <v>0</v>
      </c>
      <c r="K514" s="58" t="str">
        <f t="shared" si="46"/>
        <v>0</v>
      </c>
      <c r="L514" s="4"/>
    </row>
    <row r="515" spans="1:12" ht="15.75">
      <c r="A515" s="28">
        <v>13</v>
      </c>
      <c r="B515" s="25"/>
      <c r="C515" s="32">
        <f t="shared" si="45"/>
        <v>1</v>
      </c>
      <c r="D515" s="59" t="s">
        <v>644</v>
      </c>
      <c r="E515" s="51">
        <v>5543</v>
      </c>
      <c r="F515" s="36">
        <v>4</v>
      </c>
      <c r="G515" s="36">
        <v>2</v>
      </c>
      <c r="H515" s="36">
        <v>0</v>
      </c>
      <c r="I515" s="36">
        <v>0</v>
      </c>
      <c r="J515" s="36">
        <v>0</v>
      </c>
      <c r="K515" s="58" t="str">
        <f t="shared" si="46"/>
        <v>0</v>
      </c>
      <c r="L515" s="4"/>
    </row>
    <row r="516" spans="1:12" ht="15.75">
      <c r="A516" s="28">
        <v>13</v>
      </c>
      <c r="B516" s="25"/>
      <c r="C516" s="32">
        <f t="shared" si="45"/>
        <v>1</v>
      </c>
      <c r="D516" s="59" t="s">
        <v>645</v>
      </c>
      <c r="E516" s="51">
        <v>6015</v>
      </c>
      <c r="F516" s="36">
        <v>5</v>
      </c>
      <c r="G516" s="36">
        <v>0</v>
      </c>
      <c r="H516" s="36">
        <v>0</v>
      </c>
      <c r="I516" s="36">
        <v>0</v>
      </c>
      <c r="J516" s="36">
        <v>0</v>
      </c>
      <c r="K516" s="58" t="str">
        <f t="shared" si="46"/>
        <v>0</v>
      </c>
      <c r="L516" s="4"/>
    </row>
    <row r="517" spans="1:12" ht="15.75">
      <c r="A517" s="28">
        <v>13</v>
      </c>
      <c r="B517" s="25"/>
      <c r="C517" s="32">
        <f t="shared" si="45"/>
        <v>1</v>
      </c>
      <c r="D517" s="59" t="s">
        <v>646</v>
      </c>
      <c r="E517" s="51">
        <v>8837</v>
      </c>
      <c r="F517" s="36">
        <v>6</v>
      </c>
      <c r="G517" s="36">
        <v>0</v>
      </c>
      <c r="H517" s="36">
        <v>0</v>
      </c>
      <c r="I517" s="36">
        <v>0</v>
      </c>
      <c r="J517" s="36">
        <v>0</v>
      </c>
      <c r="K517" s="58" t="str">
        <f t="shared" si="46"/>
        <v>0</v>
      </c>
      <c r="L517" s="4"/>
    </row>
    <row r="518" spans="1:12" ht="15.75">
      <c r="A518" s="28">
        <v>13</v>
      </c>
      <c r="B518" s="25"/>
      <c r="C518" s="32">
        <f t="shared" si="45"/>
        <v>1</v>
      </c>
      <c r="D518" s="59" t="s">
        <v>647</v>
      </c>
      <c r="E518" s="51">
        <v>5058</v>
      </c>
      <c r="F518" s="36">
        <v>8</v>
      </c>
      <c r="G518" s="36">
        <v>3</v>
      </c>
      <c r="H518" s="36">
        <v>0</v>
      </c>
      <c r="I518" s="36">
        <v>0</v>
      </c>
      <c r="J518" s="36">
        <v>0</v>
      </c>
      <c r="K518" s="58" t="str">
        <f t="shared" si="46"/>
        <v>0</v>
      </c>
      <c r="L518" s="4"/>
    </row>
    <row r="519" spans="1:12" ht="15.75">
      <c r="A519" s="28">
        <v>13</v>
      </c>
      <c r="B519" s="25"/>
      <c r="C519" s="32">
        <f t="shared" si="45"/>
        <v>1</v>
      </c>
      <c r="D519" s="59" t="s">
        <v>648</v>
      </c>
      <c r="E519" s="51">
        <v>5137</v>
      </c>
      <c r="F519" s="36">
        <v>5</v>
      </c>
      <c r="G519" s="36">
        <v>1</v>
      </c>
      <c r="H519" s="36">
        <v>0</v>
      </c>
      <c r="I519" s="36">
        <v>0</v>
      </c>
      <c r="J519" s="36">
        <v>0</v>
      </c>
      <c r="K519" s="58" t="str">
        <f t="shared" si="46"/>
        <v>0</v>
      </c>
      <c r="L519" s="4"/>
    </row>
    <row r="520" spans="1:12" ht="15.75">
      <c r="A520" s="28">
        <v>13</v>
      </c>
      <c r="B520" s="25"/>
      <c r="C520" s="32">
        <f t="shared" si="45"/>
        <v>1</v>
      </c>
      <c r="D520" s="59" t="s">
        <v>649</v>
      </c>
      <c r="E520" s="51">
        <v>3200</v>
      </c>
      <c r="F520" s="36">
        <v>2</v>
      </c>
      <c r="G520" s="36">
        <v>1</v>
      </c>
      <c r="H520" s="36">
        <v>0</v>
      </c>
      <c r="I520" s="36">
        <v>0</v>
      </c>
      <c r="J520" s="36">
        <v>0</v>
      </c>
      <c r="K520" s="58" t="str">
        <f t="shared" si="46"/>
        <v>0</v>
      </c>
      <c r="L520" s="4"/>
    </row>
    <row r="521" spans="1:12" ht="15.75">
      <c r="A521" s="28">
        <v>13</v>
      </c>
      <c r="B521" s="25"/>
      <c r="C521" s="32">
        <f t="shared" si="45"/>
        <v>1</v>
      </c>
      <c r="D521" s="59" t="s">
        <v>650</v>
      </c>
      <c r="E521" s="51">
        <v>5700</v>
      </c>
      <c r="F521" s="36">
        <v>5</v>
      </c>
      <c r="G521" s="36">
        <v>1</v>
      </c>
      <c r="H521" s="36">
        <v>0</v>
      </c>
      <c r="I521" s="36">
        <v>0</v>
      </c>
      <c r="J521" s="36">
        <v>0</v>
      </c>
      <c r="K521" s="58" t="str">
        <f t="shared" si="46"/>
        <v>0</v>
      </c>
      <c r="L521" s="4"/>
    </row>
    <row r="522" spans="1:12" ht="15.75">
      <c r="A522" s="28">
        <v>13</v>
      </c>
      <c r="B522" s="25"/>
      <c r="C522" s="32">
        <f t="shared" si="45"/>
        <v>1</v>
      </c>
      <c r="D522" s="59" t="s">
        <v>651</v>
      </c>
      <c r="E522" s="51">
        <v>9136</v>
      </c>
      <c r="F522" s="36">
        <v>6</v>
      </c>
      <c r="G522" s="36">
        <v>0</v>
      </c>
      <c r="H522" s="36">
        <v>0</v>
      </c>
      <c r="I522" s="36">
        <v>0</v>
      </c>
      <c r="J522" s="36">
        <v>0</v>
      </c>
      <c r="K522" s="58" t="str">
        <f t="shared" si="46"/>
        <v>0</v>
      </c>
      <c r="L522" s="4"/>
    </row>
    <row r="523" spans="1:12" ht="15.75">
      <c r="A523" s="28">
        <v>13</v>
      </c>
      <c r="B523" s="25"/>
      <c r="C523" s="32">
        <f t="shared" si="45"/>
        <v>1</v>
      </c>
      <c r="D523" s="59" t="s">
        <v>652</v>
      </c>
      <c r="E523" s="51">
        <v>2542</v>
      </c>
      <c r="F523" s="36">
        <v>2</v>
      </c>
      <c r="G523" s="36">
        <v>0</v>
      </c>
      <c r="H523" s="36">
        <v>0</v>
      </c>
      <c r="I523" s="36">
        <v>0</v>
      </c>
      <c r="J523" s="36">
        <v>0</v>
      </c>
      <c r="K523" s="58" t="str">
        <f t="shared" si="46"/>
        <v>0</v>
      </c>
      <c r="L523" s="4"/>
    </row>
    <row r="524" spans="1:12" ht="15.75">
      <c r="A524" s="28">
        <v>13</v>
      </c>
      <c r="B524" s="25"/>
      <c r="C524" s="32">
        <f t="shared" si="45"/>
        <v>1</v>
      </c>
      <c r="D524" s="59" t="s">
        <v>653</v>
      </c>
      <c r="E524" s="51">
        <v>1200</v>
      </c>
      <c r="F524" s="36">
        <v>1</v>
      </c>
      <c r="G524" s="36">
        <v>0</v>
      </c>
      <c r="H524" s="36">
        <v>0</v>
      </c>
      <c r="I524" s="36">
        <v>0</v>
      </c>
      <c r="J524" s="36">
        <v>0</v>
      </c>
      <c r="K524" s="58" t="str">
        <f t="shared" si="46"/>
        <v>0</v>
      </c>
      <c r="L524" s="4"/>
    </row>
    <row r="525" spans="1:12" ht="15.75">
      <c r="A525" s="28">
        <v>13</v>
      </c>
      <c r="B525" s="25"/>
      <c r="C525" s="32">
        <f t="shared" si="45"/>
        <v>1</v>
      </c>
      <c r="D525" s="59" t="s">
        <v>654</v>
      </c>
      <c r="E525" s="51">
        <v>2144</v>
      </c>
      <c r="F525" s="36">
        <v>8</v>
      </c>
      <c r="G525" s="36">
        <v>6</v>
      </c>
      <c r="H525" s="36">
        <v>0</v>
      </c>
      <c r="I525" s="36">
        <v>0</v>
      </c>
      <c r="J525" s="36">
        <v>0</v>
      </c>
      <c r="K525" s="58" t="str">
        <f t="shared" si="46"/>
        <v>0</v>
      </c>
      <c r="L525" s="4"/>
    </row>
    <row r="526" spans="1:12" ht="15.75">
      <c r="A526" s="28">
        <v>13</v>
      </c>
      <c r="B526" s="25"/>
      <c r="C526" s="32">
        <f t="shared" si="45"/>
        <v>1</v>
      </c>
      <c r="D526" s="59" t="s">
        <v>655</v>
      </c>
      <c r="E526" s="51">
        <v>13413</v>
      </c>
      <c r="F526" s="36">
        <v>13</v>
      </c>
      <c r="G526" s="36">
        <v>2</v>
      </c>
      <c r="H526" s="36">
        <v>2</v>
      </c>
      <c r="I526" s="36">
        <v>0</v>
      </c>
      <c r="J526" s="36">
        <v>0</v>
      </c>
      <c r="K526" s="58" t="str">
        <f t="shared" si="46"/>
        <v>0</v>
      </c>
      <c r="L526" s="4"/>
    </row>
    <row r="527" spans="1:12" ht="15.75">
      <c r="A527" s="28">
        <v>13</v>
      </c>
      <c r="B527" s="25"/>
      <c r="C527" s="32">
        <f t="shared" si="45"/>
        <v>1</v>
      </c>
      <c r="D527" s="59" t="s">
        <v>656</v>
      </c>
      <c r="E527" s="51">
        <v>5930</v>
      </c>
      <c r="F527" s="36">
        <v>5</v>
      </c>
      <c r="G527" s="36">
        <v>0</v>
      </c>
      <c r="H527" s="36">
        <v>0</v>
      </c>
      <c r="I527" s="36">
        <v>0</v>
      </c>
      <c r="J527" s="36">
        <v>0</v>
      </c>
      <c r="K527" s="58" t="str">
        <f t="shared" si="46"/>
        <v>0</v>
      </c>
      <c r="L527" s="4"/>
    </row>
    <row r="528" spans="1:12" ht="15.75">
      <c r="A528" s="28">
        <v>13</v>
      </c>
      <c r="B528" s="25"/>
      <c r="C528" s="32">
        <f t="shared" si="45"/>
        <v>1</v>
      </c>
      <c r="D528" s="59" t="s">
        <v>657</v>
      </c>
      <c r="E528" s="51">
        <v>880</v>
      </c>
      <c r="F528" s="36">
        <v>1</v>
      </c>
      <c r="G528" s="36">
        <v>0</v>
      </c>
      <c r="H528" s="36">
        <v>0</v>
      </c>
      <c r="I528" s="36">
        <v>0</v>
      </c>
      <c r="J528" s="36">
        <v>0</v>
      </c>
      <c r="K528" s="58" t="str">
        <f t="shared" si="46"/>
        <v>0</v>
      </c>
      <c r="L528" s="4"/>
    </row>
    <row r="529" spans="1:12" ht="15.75">
      <c r="A529" s="28">
        <v>13</v>
      </c>
      <c r="B529" s="25"/>
      <c r="C529" s="32">
        <f t="shared" si="45"/>
        <v>1</v>
      </c>
      <c r="D529" s="59" t="s">
        <v>658</v>
      </c>
      <c r="E529" s="51">
        <v>9986</v>
      </c>
      <c r="F529" s="36">
        <v>11</v>
      </c>
      <c r="G529" s="36">
        <v>5</v>
      </c>
      <c r="H529" s="36">
        <v>0</v>
      </c>
      <c r="I529" s="36">
        <v>0</v>
      </c>
      <c r="J529" s="36">
        <v>0</v>
      </c>
      <c r="K529" s="58" t="str">
        <f t="shared" si="46"/>
        <v>0</v>
      </c>
      <c r="L529" s="4"/>
    </row>
    <row r="530" spans="1:12" ht="15.75">
      <c r="A530" s="28">
        <v>13</v>
      </c>
      <c r="B530" s="25"/>
      <c r="C530" s="32">
        <f t="shared" si="45"/>
        <v>1</v>
      </c>
      <c r="D530" s="59" t="s">
        <v>659</v>
      </c>
      <c r="E530" s="51">
        <v>3500</v>
      </c>
      <c r="F530" s="36">
        <v>1</v>
      </c>
      <c r="G530" s="36">
        <v>1</v>
      </c>
      <c r="H530" s="36">
        <v>0</v>
      </c>
      <c r="I530" s="36">
        <v>0</v>
      </c>
      <c r="J530" s="36">
        <v>0</v>
      </c>
      <c r="K530" s="58" t="str">
        <f t="shared" si="46"/>
        <v>0</v>
      </c>
      <c r="L530" s="4"/>
    </row>
    <row r="531" spans="1:12" ht="15.75">
      <c r="A531" s="28">
        <v>13</v>
      </c>
      <c r="B531" s="25"/>
      <c r="C531" s="32">
        <f t="shared" si="45"/>
        <v>1</v>
      </c>
      <c r="D531" s="59" t="s">
        <v>660</v>
      </c>
      <c r="E531" s="51">
        <v>6550</v>
      </c>
      <c r="F531" s="36">
        <v>5</v>
      </c>
      <c r="G531" s="36">
        <v>4</v>
      </c>
      <c r="H531" s="36">
        <v>0</v>
      </c>
      <c r="I531" s="36">
        <v>0</v>
      </c>
      <c r="J531" s="36">
        <v>0</v>
      </c>
      <c r="K531" s="58" t="str">
        <f t="shared" si="46"/>
        <v>0</v>
      </c>
      <c r="L531" s="4"/>
    </row>
    <row r="532" spans="1:12" ht="15.75">
      <c r="A532" s="28">
        <v>13</v>
      </c>
      <c r="B532" s="25"/>
      <c r="C532" s="32">
        <f t="shared" si="45"/>
        <v>1</v>
      </c>
      <c r="D532" s="59" t="s">
        <v>661</v>
      </c>
      <c r="E532" s="51">
        <v>45970</v>
      </c>
      <c r="F532" s="36">
        <v>53</v>
      </c>
      <c r="G532" s="36">
        <v>6</v>
      </c>
      <c r="H532" s="36">
        <v>0</v>
      </c>
      <c r="I532" s="36">
        <v>2</v>
      </c>
      <c r="J532" s="36">
        <v>2</v>
      </c>
      <c r="K532" s="58" t="str">
        <f t="shared" si="46"/>
        <v>1</v>
      </c>
      <c r="L532" s="4"/>
    </row>
    <row r="533" spans="1:12" ht="15.75">
      <c r="A533" s="28">
        <v>13</v>
      </c>
      <c r="B533" s="25"/>
      <c r="C533" s="32">
        <f t="shared" si="45"/>
        <v>1</v>
      </c>
      <c r="D533" s="59" t="s">
        <v>662</v>
      </c>
      <c r="E533" s="51">
        <v>7725</v>
      </c>
      <c r="F533" s="36">
        <v>13</v>
      </c>
      <c r="G533" s="36">
        <v>0</v>
      </c>
      <c r="H533" s="36">
        <v>0</v>
      </c>
      <c r="I533" s="36">
        <v>0</v>
      </c>
      <c r="J533" s="36">
        <v>0</v>
      </c>
      <c r="K533" s="58" t="str">
        <f t="shared" si="46"/>
        <v>0</v>
      </c>
      <c r="L533" s="4"/>
    </row>
    <row r="534" spans="1:12" ht="15.75">
      <c r="A534" s="28">
        <v>13</v>
      </c>
      <c r="B534" s="25"/>
      <c r="C534" s="32">
        <f t="shared" si="45"/>
        <v>1</v>
      </c>
      <c r="D534" s="59" t="s">
        <v>663</v>
      </c>
      <c r="E534" s="51">
        <v>7248</v>
      </c>
      <c r="F534" s="36">
        <v>8</v>
      </c>
      <c r="G534" s="36">
        <v>2</v>
      </c>
      <c r="H534" s="36">
        <v>0</v>
      </c>
      <c r="I534" s="36">
        <v>0</v>
      </c>
      <c r="J534" s="36">
        <v>0</v>
      </c>
      <c r="K534" s="58" t="str">
        <f t="shared" si="46"/>
        <v>0</v>
      </c>
      <c r="L534" s="4"/>
    </row>
    <row r="535" spans="1:12" ht="15.75">
      <c r="A535" s="28">
        <v>13</v>
      </c>
      <c r="B535" s="25"/>
      <c r="C535" s="32">
        <f t="shared" si="45"/>
        <v>1</v>
      </c>
      <c r="D535" s="59" t="s">
        <v>664</v>
      </c>
      <c r="E535" s="51">
        <v>11153</v>
      </c>
      <c r="F535" s="36">
        <v>9</v>
      </c>
      <c r="G535" s="36">
        <v>0</v>
      </c>
      <c r="H535" s="36">
        <v>0</v>
      </c>
      <c r="I535" s="36">
        <v>0</v>
      </c>
      <c r="J535" s="36">
        <v>0</v>
      </c>
      <c r="K535" s="58" t="str">
        <f t="shared" si="46"/>
        <v>0</v>
      </c>
      <c r="L535" s="4"/>
    </row>
    <row r="536" spans="1:12" ht="15.75">
      <c r="A536" s="28">
        <v>13</v>
      </c>
      <c r="B536" s="25"/>
      <c r="C536" s="32">
        <f t="shared" si="45"/>
        <v>1</v>
      </c>
      <c r="D536" s="59" t="s">
        <v>665</v>
      </c>
      <c r="E536" s="51">
        <v>5800</v>
      </c>
      <c r="F536" s="36">
        <v>4</v>
      </c>
      <c r="G536" s="36">
        <v>0</v>
      </c>
      <c r="H536" s="36">
        <v>2</v>
      </c>
      <c r="I536" s="36">
        <v>0</v>
      </c>
      <c r="J536" s="36">
        <v>0</v>
      </c>
      <c r="K536" s="58" t="str">
        <f t="shared" si="46"/>
        <v>0</v>
      </c>
      <c r="L536" s="4"/>
    </row>
    <row r="537" spans="1:12" ht="15.75">
      <c r="A537" s="28">
        <v>13</v>
      </c>
      <c r="B537" s="25"/>
      <c r="C537" s="32">
        <f t="shared" ref="C537:C545" si="47">IF(D537="",0,1)</f>
        <v>1</v>
      </c>
      <c r="D537" s="59" t="s">
        <v>666</v>
      </c>
      <c r="E537" s="51">
        <v>15600</v>
      </c>
      <c r="F537" s="36">
        <v>13</v>
      </c>
      <c r="G537" s="36">
        <v>8</v>
      </c>
      <c r="H537" s="36">
        <v>7</v>
      </c>
      <c r="I537" s="36">
        <v>0</v>
      </c>
      <c r="J537" s="36">
        <v>0</v>
      </c>
      <c r="K537" s="58" t="str">
        <f t="shared" ref="K537:K545" si="48">IF(OR(I537="",I537&lt;1),"0","1")</f>
        <v>0</v>
      </c>
      <c r="L537" s="4"/>
    </row>
    <row r="538" spans="1:12" ht="15.75">
      <c r="A538" s="28">
        <v>13</v>
      </c>
      <c r="B538" s="25"/>
      <c r="C538" s="32">
        <f t="shared" si="47"/>
        <v>1</v>
      </c>
      <c r="D538" s="59" t="s">
        <v>667</v>
      </c>
      <c r="E538" s="51">
        <v>2400</v>
      </c>
      <c r="F538" s="36">
        <v>2</v>
      </c>
      <c r="G538" s="36">
        <v>0</v>
      </c>
      <c r="H538" s="36">
        <v>0</v>
      </c>
      <c r="I538" s="36">
        <v>0</v>
      </c>
      <c r="J538" s="36">
        <v>0</v>
      </c>
      <c r="K538" s="58" t="str">
        <f t="shared" si="48"/>
        <v>0</v>
      </c>
      <c r="L538" s="4"/>
    </row>
    <row r="539" spans="1:12" ht="15.75">
      <c r="A539" s="28">
        <v>13</v>
      </c>
      <c r="B539" s="25"/>
      <c r="C539" s="32">
        <f t="shared" si="47"/>
        <v>1</v>
      </c>
      <c r="D539" s="59" t="s">
        <v>668</v>
      </c>
      <c r="E539" s="51">
        <v>10453</v>
      </c>
      <c r="F539" s="36">
        <v>6</v>
      </c>
      <c r="G539" s="36">
        <v>5</v>
      </c>
      <c r="H539" s="36">
        <v>0</v>
      </c>
      <c r="I539" s="36">
        <v>0</v>
      </c>
      <c r="J539" s="36">
        <v>0</v>
      </c>
      <c r="K539" s="58" t="str">
        <f t="shared" si="48"/>
        <v>0</v>
      </c>
      <c r="L539" s="4"/>
    </row>
    <row r="540" spans="1:12" ht="15.75">
      <c r="A540" s="28">
        <v>13</v>
      </c>
      <c r="B540" s="25"/>
      <c r="C540" s="32">
        <f t="shared" si="47"/>
        <v>1</v>
      </c>
      <c r="D540" s="59" t="s">
        <v>669</v>
      </c>
      <c r="E540" s="51">
        <v>8733</v>
      </c>
      <c r="F540" s="36">
        <v>6</v>
      </c>
      <c r="G540" s="36">
        <v>3</v>
      </c>
      <c r="H540" s="36">
        <v>0</v>
      </c>
      <c r="I540" s="36">
        <v>0</v>
      </c>
      <c r="J540" s="36">
        <v>0</v>
      </c>
      <c r="K540" s="58" t="str">
        <f t="shared" si="48"/>
        <v>0</v>
      </c>
      <c r="L540" s="4"/>
    </row>
    <row r="541" spans="1:12" ht="15.75">
      <c r="A541" s="28">
        <v>13</v>
      </c>
      <c r="B541" s="25"/>
      <c r="C541" s="32">
        <f t="shared" si="47"/>
        <v>1</v>
      </c>
      <c r="D541" s="59" t="s">
        <v>670</v>
      </c>
      <c r="E541" s="51">
        <v>8500</v>
      </c>
      <c r="F541" s="36">
        <v>7</v>
      </c>
      <c r="G541" s="36">
        <v>3</v>
      </c>
      <c r="H541" s="36">
        <v>1</v>
      </c>
      <c r="I541" s="36">
        <v>0</v>
      </c>
      <c r="J541" s="36">
        <v>0</v>
      </c>
      <c r="K541" s="58" t="str">
        <f t="shared" si="48"/>
        <v>0</v>
      </c>
      <c r="L541" s="4"/>
    </row>
    <row r="542" spans="1:12" ht="15.75">
      <c r="A542" s="28">
        <v>13</v>
      </c>
      <c r="B542" s="25"/>
      <c r="C542" s="32">
        <f t="shared" si="47"/>
        <v>1</v>
      </c>
      <c r="D542" s="59" t="s">
        <v>671</v>
      </c>
      <c r="E542" s="51">
        <v>5514</v>
      </c>
      <c r="F542" s="36">
        <v>3</v>
      </c>
      <c r="G542" s="36">
        <v>3</v>
      </c>
      <c r="H542" s="36">
        <v>2</v>
      </c>
      <c r="I542" s="36">
        <v>0</v>
      </c>
      <c r="J542" s="36">
        <v>0</v>
      </c>
      <c r="K542" s="58" t="str">
        <f t="shared" si="48"/>
        <v>0</v>
      </c>
      <c r="L542" s="4"/>
    </row>
    <row r="543" spans="1:12" ht="15.75">
      <c r="A543" s="28">
        <v>13</v>
      </c>
      <c r="B543" s="25"/>
      <c r="C543" s="32">
        <f t="shared" si="47"/>
        <v>1</v>
      </c>
      <c r="D543" s="59" t="s">
        <v>672</v>
      </c>
      <c r="E543" s="51">
        <v>2068</v>
      </c>
      <c r="F543" s="36">
        <v>1</v>
      </c>
      <c r="G543" s="36">
        <v>1</v>
      </c>
      <c r="H543" s="36">
        <v>0</v>
      </c>
      <c r="I543" s="36">
        <v>0</v>
      </c>
      <c r="J543" s="36">
        <v>0</v>
      </c>
      <c r="K543" s="58" t="str">
        <f t="shared" si="48"/>
        <v>0</v>
      </c>
      <c r="L543" s="4"/>
    </row>
    <row r="544" spans="1:12" ht="15.75">
      <c r="A544" s="28">
        <v>13</v>
      </c>
      <c r="B544" s="25"/>
      <c r="C544" s="32">
        <f t="shared" si="47"/>
        <v>1</v>
      </c>
      <c r="D544" s="59" t="s">
        <v>673</v>
      </c>
      <c r="E544" s="51">
        <v>34000</v>
      </c>
      <c r="F544" s="36">
        <v>50</v>
      </c>
      <c r="G544" s="36">
        <v>4</v>
      </c>
      <c r="H544" s="36">
        <v>0</v>
      </c>
      <c r="I544" s="36">
        <v>0</v>
      </c>
      <c r="J544" s="36">
        <v>0</v>
      </c>
      <c r="K544" s="58" t="str">
        <f t="shared" si="48"/>
        <v>0</v>
      </c>
      <c r="L544" s="4"/>
    </row>
    <row r="545" spans="1:57" ht="15.75">
      <c r="A545" s="28">
        <v>13</v>
      </c>
      <c r="B545" s="25"/>
      <c r="C545" s="32">
        <f t="shared" si="47"/>
        <v>1</v>
      </c>
      <c r="D545" s="59" t="s">
        <v>674</v>
      </c>
      <c r="E545" s="51">
        <v>27840</v>
      </c>
      <c r="F545" s="36">
        <v>1</v>
      </c>
      <c r="G545" s="36">
        <v>0</v>
      </c>
      <c r="H545" s="36">
        <v>0</v>
      </c>
      <c r="I545" s="36">
        <v>0</v>
      </c>
      <c r="J545" s="36">
        <v>0</v>
      </c>
      <c r="K545" s="58" t="str">
        <f t="shared" si="48"/>
        <v>0</v>
      </c>
      <c r="L545" s="4"/>
    </row>
    <row r="546" spans="1:57" ht="15">
      <c r="A546" s="226" t="s">
        <v>675</v>
      </c>
      <c r="B546" s="226"/>
      <c r="C546" s="226"/>
      <c r="D546" s="44">
        <f>SUM(C441:C545)</f>
        <v>105</v>
      </c>
      <c r="E546" s="44">
        <f t="shared" ref="E546:J546" si="49">SUM(E441:E545)</f>
        <v>2064295</v>
      </c>
      <c r="F546" s="44">
        <f t="shared" si="49"/>
        <v>1546</v>
      </c>
      <c r="G546" s="44">
        <f t="shared" si="49"/>
        <v>314</v>
      </c>
      <c r="H546" s="44">
        <f t="shared" si="49"/>
        <v>25</v>
      </c>
      <c r="I546" s="44">
        <f t="shared" si="49"/>
        <v>14</v>
      </c>
      <c r="J546" s="44">
        <f t="shared" si="49"/>
        <v>14</v>
      </c>
      <c r="K546" s="45">
        <f>K441+K442+K443+K444+K445+K446+K447+K448+K449+K450+K451+K452+K453+K454+K455+K456+K457+K458+K459+K460+K461+K462+K463+K464+K465+K466+K467+K468+K469+K470+K471+K472+K473+K474+K475+K476+K477+K478+K479+K480+K481+K482+K483+K484+K485+K486++K487+K488+K489+K490+K491+K492+K493+K494+K495+K496+K497+K498+K499+K500+K501+K502+K503+K504+K505+K506+K507+K508+K509+K510+K511+K512+K513+K514+K515+K516+K517+K518+K519+K520+K521+K522+K523+K524+K525+K526+K527+K528+K529+K530+K531+K532+K533+K534+K535+K536+K537+K538+K539+K540+K541+K542+K543+K544+K545</f>
        <v>6</v>
      </c>
      <c r="L546" s="4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  <c r="AC546" s="46"/>
      <c r="AD546" s="46"/>
      <c r="AE546" s="46"/>
      <c r="AF546" s="46"/>
      <c r="AG546" s="46"/>
      <c r="AH546" s="46"/>
      <c r="AI546" s="46"/>
      <c r="AJ546" s="46"/>
      <c r="AK546" s="46"/>
      <c r="AL546" s="46"/>
      <c r="AM546" s="46"/>
      <c r="AN546" s="46"/>
      <c r="AO546" s="46"/>
      <c r="AP546" s="46"/>
      <c r="AQ546" s="46"/>
      <c r="AR546" s="46"/>
      <c r="AS546" s="46"/>
      <c r="AT546" s="46"/>
      <c r="AU546" s="46"/>
      <c r="AV546" s="46"/>
      <c r="AW546" s="46"/>
      <c r="AX546" s="46"/>
      <c r="AY546" s="46"/>
      <c r="AZ546" s="46"/>
      <c r="BA546" s="46"/>
      <c r="BB546" s="46"/>
      <c r="BC546" s="46"/>
      <c r="BD546" s="46"/>
      <c r="BE546" s="46"/>
    </row>
    <row r="547" spans="1:57" ht="15.75">
      <c r="A547" s="28"/>
      <c r="B547" s="225" t="s">
        <v>49</v>
      </c>
      <c r="C547" s="225"/>
      <c r="D547" s="47"/>
      <c r="E547" s="48"/>
      <c r="F547" s="47"/>
      <c r="G547" s="48"/>
      <c r="H547" s="48"/>
      <c r="I547" s="48"/>
      <c r="J547" s="31"/>
      <c r="K547" s="31"/>
      <c r="L547" s="4"/>
    </row>
    <row r="548" spans="1:57" ht="15.75">
      <c r="A548" s="28">
        <v>14</v>
      </c>
      <c r="B548" s="25"/>
      <c r="C548" s="32">
        <f t="shared" ref="C548:C558" si="50">IF(D548="",0,1)</f>
        <v>1</v>
      </c>
      <c r="D548" s="61" t="s">
        <v>676</v>
      </c>
      <c r="E548" s="33">
        <v>3786</v>
      </c>
      <c r="F548" s="33">
        <v>2</v>
      </c>
      <c r="G548" s="33">
        <v>0</v>
      </c>
      <c r="H548" s="33">
        <v>0</v>
      </c>
      <c r="I548" s="35">
        <v>0</v>
      </c>
      <c r="J548" s="36">
        <v>0</v>
      </c>
      <c r="K548" s="58" t="str">
        <f t="shared" ref="K548:K579" si="51">IF(OR(I548="",I548&lt;1),"0","1")</f>
        <v>0</v>
      </c>
      <c r="L548" s="4"/>
    </row>
    <row r="549" spans="1:57" ht="15.75">
      <c r="A549" s="28">
        <v>14</v>
      </c>
      <c r="B549" s="25"/>
      <c r="C549" s="32">
        <f t="shared" si="50"/>
        <v>1</v>
      </c>
      <c r="D549" s="62" t="s">
        <v>677</v>
      </c>
      <c r="E549" s="52">
        <v>492</v>
      </c>
      <c r="F549" s="52">
        <v>0</v>
      </c>
      <c r="G549" s="52">
        <v>2</v>
      </c>
      <c r="H549" s="52">
        <v>1</v>
      </c>
      <c r="I549" s="35">
        <v>0</v>
      </c>
      <c r="J549" s="36">
        <v>0</v>
      </c>
      <c r="K549" s="58" t="str">
        <f t="shared" si="51"/>
        <v>0</v>
      </c>
      <c r="L549" s="4"/>
    </row>
    <row r="550" spans="1:57" ht="15.75">
      <c r="A550" s="28">
        <v>14</v>
      </c>
      <c r="B550" s="25"/>
      <c r="C550" s="32">
        <f t="shared" si="50"/>
        <v>1</v>
      </c>
      <c r="D550" s="61" t="s">
        <v>678</v>
      </c>
      <c r="E550" s="33">
        <v>13350</v>
      </c>
      <c r="F550" s="33">
        <v>7</v>
      </c>
      <c r="G550" s="33">
        <v>3</v>
      </c>
      <c r="H550" s="33">
        <v>0</v>
      </c>
      <c r="I550" s="35">
        <v>0</v>
      </c>
      <c r="J550" s="36">
        <v>0</v>
      </c>
      <c r="K550" s="58" t="str">
        <f t="shared" si="51"/>
        <v>0</v>
      </c>
      <c r="L550" s="4"/>
    </row>
    <row r="551" spans="1:57" ht="15.75">
      <c r="A551" s="28">
        <v>14</v>
      </c>
      <c r="B551" s="25"/>
      <c r="C551" s="32">
        <f t="shared" si="50"/>
        <v>1</v>
      </c>
      <c r="D551" s="61" t="s">
        <v>679</v>
      </c>
      <c r="E551" s="52">
        <v>1258</v>
      </c>
      <c r="F551" s="52">
        <v>0</v>
      </c>
      <c r="G551" s="52">
        <v>0</v>
      </c>
      <c r="H551" s="52">
        <v>1</v>
      </c>
      <c r="I551" s="35">
        <v>0</v>
      </c>
      <c r="J551" s="36">
        <v>0</v>
      </c>
      <c r="K551" s="58" t="str">
        <f t="shared" si="51"/>
        <v>0</v>
      </c>
      <c r="L551" s="4"/>
    </row>
    <row r="552" spans="1:57" ht="15.75">
      <c r="A552" s="28">
        <v>14</v>
      </c>
      <c r="B552" s="25"/>
      <c r="C552" s="32">
        <f t="shared" si="50"/>
        <v>1</v>
      </c>
      <c r="D552" s="61" t="s">
        <v>680</v>
      </c>
      <c r="E552" s="52">
        <v>2321</v>
      </c>
      <c r="F552" s="52">
        <v>1</v>
      </c>
      <c r="G552" s="52">
        <v>0</v>
      </c>
      <c r="H552" s="52">
        <v>0</v>
      </c>
      <c r="I552" s="35">
        <v>0</v>
      </c>
      <c r="J552" s="36">
        <v>0</v>
      </c>
      <c r="K552" s="58" t="str">
        <f t="shared" si="51"/>
        <v>0</v>
      </c>
      <c r="L552" s="4"/>
    </row>
    <row r="553" spans="1:57" ht="15.75">
      <c r="A553" s="28">
        <v>14</v>
      </c>
      <c r="B553" s="25"/>
      <c r="C553" s="32">
        <f t="shared" si="50"/>
        <v>1</v>
      </c>
      <c r="D553" s="61" t="s">
        <v>681</v>
      </c>
      <c r="E553" s="52">
        <v>6015</v>
      </c>
      <c r="F553" s="52">
        <v>4</v>
      </c>
      <c r="G553" s="52">
        <v>0</v>
      </c>
      <c r="H553" s="52">
        <v>0</v>
      </c>
      <c r="I553" s="35">
        <v>0</v>
      </c>
      <c r="J553" s="36">
        <v>0</v>
      </c>
      <c r="K553" s="58" t="str">
        <f t="shared" si="51"/>
        <v>0</v>
      </c>
      <c r="L553" s="4"/>
    </row>
    <row r="554" spans="1:57" ht="15.75">
      <c r="A554" s="28">
        <v>14</v>
      </c>
      <c r="B554" s="25"/>
      <c r="C554" s="32">
        <f t="shared" si="50"/>
        <v>1</v>
      </c>
      <c r="D554" s="62" t="s">
        <v>682</v>
      </c>
      <c r="E554" s="52">
        <v>1595</v>
      </c>
      <c r="F554" s="52">
        <v>1</v>
      </c>
      <c r="G554" s="52">
        <v>0</v>
      </c>
      <c r="H554" s="52">
        <v>0</v>
      </c>
      <c r="I554" s="35">
        <v>0</v>
      </c>
      <c r="J554" s="36">
        <v>0</v>
      </c>
      <c r="K554" s="58" t="str">
        <f t="shared" si="51"/>
        <v>0</v>
      </c>
      <c r="L554" s="4"/>
    </row>
    <row r="555" spans="1:57" ht="15.75">
      <c r="A555" s="28">
        <v>14</v>
      </c>
      <c r="B555" s="25"/>
      <c r="C555" s="32">
        <f t="shared" si="50"/>
        <v>1</v>
      </c>
      <c r="D555" s="61" t="s">
        <v>683</v>
      </c>
      <c r="E555" s="52">
        <v>3994</v>
      </c>
      <c r="F555" s="52">
        <v>0</v>
      </c>
      <c r="G555" s="52">
        <v>1</v>
      </c>
      <c r="H555" s="52">
        <v>0</v>
      </c>
      <c r="I555" s="35">
        <v>0</v>
      </c>
      <c r="J555" s="36">
        <v>0</v>
      </c>
      <c r="K555" s="58" t="str">
        <f t="shared" si="51"/>
        <v>0</v>
      </c>
      <c r="L555" s="4"/>
    </row>
    <row r="556" spans="1:57" ht="15.75">
      <c r="A556" s="28">
        <v>14</v>
      </c>
      <c r="B556" s="25"/>
      <c r="C556" s="32">
        <f t="shared" si="50"/>
        <v>1</v>
      </c>
      <c r="D556" s="61" t="s">
        <v>684</v>
      </c>
      <c r="E556" s="52">
        <v>3635</v>
      </c>
      <c r="F556" s="52">
        <v>7</v>
      </c>
      <c r="G556" s="33">
        <v>0</v>
      </c>
      <c r="H556" s="52">
        <v>0</v>
      </c>
      <c r="I556" s="36">
        <v>0</v>
      </c>
      <c r="J556" s="36">
        <v>0</v>
      </c>
      <c r="K556" s="58" t="str">
        <f t="shared" si="51"/>
        <v>0</v>
      </c>
      <c r="L556" s="4"/>
    </row>
    <row r="557" spans="1:57" ht="15.75">
      <c r="A557" s="28">
        <v>14</v>
      </c>
      <c r="B557" s="25"/>
      <c r="C557" s="32">
        <f t="shared" si="50"/>
        <v>1</v>
      </c>
      <c r="D557" s="61" t="s">
        <v>685</v>
      </c>
      <c r="E557" s="52">
        <v>107686</v>
      </c>
      <c r="F557" s="52">
        <v>64</v>
      </c>
      <c r="G557" s="52">
        <v>33</v>
      </c>
      <c r="H557" s="52">
        <v>0</v>
      </c>
      <c r="I557" s="36">
        <v>0</v>
      </c>
      <c r="J557" s="36">
        <v>0</v>
      </c>
      <c r="K557" s="58" t="str">
        <f t="shared" si="51"/>
        <v>0</v>
      </c>
      <c r="L557" s="4"/>
    </row>
    <row r="558" spans="1:57" ht="15.75">
      <c r="A558" s="28">
        <v>14</v>
      </c>
      <c r="B558" s="25"/>
      <c r="C558" s="32">
        <f t="shared" si="50"/>
        <v>1</v>
      </c>
      <c r="D558" s="61" t="s">
        <v>686</v>
      </c>
      <c r="E558" s="52">
        <v>2771</v>
      </c>
      <c r="F558" s="52">
        <v>1</v>
      </c>
      <c r="G558" s="52">
        <v>1</v>
      </c>
      <c r="H558" s="52">
        <v>0</v>
      </c>
      <c r="I558" s="36">
        <v>0</v>
      </c>
      <c r="J558" s="36">
        <v>0</v>
      </c>
      <c r="K558" s="58" t="str">
        <f t="shared" si="51"/>
        <v>0</v>
      </c>
      <c r="L558" s="4"/>
    </row>
    <row r="559" spans="1:57" ht="15.75">
      <c r="A559" s="28">
        <v>14</v>
      </c>
      <c r="B559" s="25"/>
      <c r="C559" s="32"/>
      <c r="D559" s="61" t="s">
        <v>687</v>
      </c>
      <c r="E559" s="52">
        <v>2539</v>
      </c>
      <c r="F559" s="52">
        <v>0</v>
      </c>
      <c r="G559" s="52">
        <v>0</v>
      </c>
      <c r="H559" s="52">
        <v>0</v>
      </c>
      <c r="I559" s="36">
        <v>0</v>
      </c>
      <c r="J559" s="36">
        <v>0</v>
      </c>
      <c r="K559" s="58" t="str">
        <f t="shared" si="51"/>
        <v>0</v>
      </c>
      <c r="L559" s="4"/>
    </row>
    <row r="560" spans="1:57" ht="15.75">
      <c r="A560" s="28">
        <v>14</v>
      </c>
      <c r="B560" s="25"/>
      <c r="C560" s="32">
        <f t="shared" ref="C560:C596" si="52">IF(D560="",0,1)</f>
        <v>1</v>
      </c>
      <c r="D560" s="61" t="s">
        <v>688</v>
      </c>
      <c r="E560" s="52">
        <v>6993</v>
      </c>
      <c r="F560" s="52">
        <v>4</v>
      </c>
      <c r="G560" s="52">
        <v>0</v>
      </c>
      <c r="H560" s="52">
        <v>0</v>
      </c>
      <c r="I560" s="36">
        <v>0</v>
      </c>
      <c r="J560" s="36">
        <v>0</v>
      </c>
      <c r="K560" s="58" t="str">
        <f t="shared" si="51"/>
        <v>0</v>
      </c>
      <c r="L560" s="4"/>
    </row>
    <row r="561" spans="1:12" ht="15.75">
      <c r="A561" s="28">
        <v>14</v>
      </c>
      <c r="B561" s="25"/>
      <c r="C561" s="32">
        <f t="shared" si="52"/>
        <v>1</v>
      </c>
      <c r="D561" s="61" t="s">
        <v>689</v>
      </c>
      <c r="E561" s="52">
        <v>5004</v>
      </c>
      <c r="F561" s="52">
        <v>3</v>
      </c>
      <c r="G561" s="52">
        <v>0</v>
      </c>
      <c r="H561" s="52">
        <v>0</v>
      </c>
      <c r="I561" s="36">
        <v>0</v>
      </c>
      <c r="J561" s="36">
        <v>0</v>
      </c>
      <c r="K561" s="58" t="str">
        <f t="shared" si="51"/>
        <v>0</v>
      </c>
      <c r="L561" s="4"/>
    </row>
    <row r="562" spans="1:12" ht="15.75">
      <c r="A562" s="28">
        <v>14</v>
      </c>
      <c r="B562" s="25"/>
      <c r="C562" s="32">
        <f t="shared" si="52"/>
        <v>1</v>
      </c>
      <c r="D562" s="62" t="s">
        <v>690</v>
      </c>
      <c r="E562" s="52">
        <v>4297</v>
      </c>
      <c r="F562" s="52">
        <v>2</v>
      </c>
      <c r="G562" s="52">
        <v>1</v>
      </c>
      <c r="H562" s="52">
        <v>0</v>
      </c>
      <c r="I562" s="36">
        <v>0</v>
      </c>
      <c r="J562" s="36">
        <v>0</v>
      </c>
      <c r="K562" s="58" t="str">
        <f t="shared" si="51"/>
        <v>0</v>
      </c>
      <c r="L562" s="4"/>
    </row>
    <row r="563" spans="1:12" ht="15.75">
      <c r="A563" s="28">
        <v>14</v>
      </c>
      <c r="B563" s="25"/>
      <c r="C563" s="32">
        <f t="shared" si="52"/>
        <v>1</v>
      </c>
      <c r="D563" s="61" t="s">
        <v>691</v>
      </c>
      <c r="E563" s="52">
        <v>2348</v>
      </c>
      <c r="F563" s="52">
        <v>1</v>
      </c>
      <c r="G563" s="52">
        <v>0</v>
      </c>
      <c r="H563" s="52">
        <v>0</v>
      </c>
      <c r="I563" s="36">
        <v>0</v>
      </c>
      <c r="J563" s="36">
        <v>0</v>
      </c>
      <c r="K563" s="58" t="str">
        <f t="shared" si="51"/>
        <v>0</v>
      </c>
      <c r="L563" s="4"/>
    </row>
    <row r="564" spans="1:12" ht="15.75">
      <c r="A564" s="28">
        <v>14</v>
      </c>
      <c r="B564" s="25"/>
      <c r="C564" s="32">
        <f t="shared" si="52"/>
        <v>1</v>
      </c>
      <c r="D564" s="61" t="s">
        <v>692</v>
      </c>
      <c r="E564" s="52">
        <v>2260</v>
      </c>
      <c r="F564" s="52">
        <v>0</v>
      </c>
      <c r="G564" s="52">
        <v>1</v>
      </c>
      <c r="H564" s="52">
        <v>0</v>
      </c>
      <c r="I564" s="36">
        <v>0</v>
      </c>
      <c r="J564" s="36">
        <v>0</v>
      </c>
      <c r="K564" s="58" t="str">
        <f t="shared" si="51"/>
        <v>0</v>
      </c>
      <c r="L564" s="4"/>
    </row>
    <row r="565" spans="1:12" ht="15.75">
      <c r="A565" s="28">
        <v>14</v>
      </c>
      <c r="B565" s="25"/>
      <c r="C565" s="32">
        <f t="shared" si="52"/>
        <v>1</v>
      </c>
      <c r="D565" s="61" t="s">
        <v>693</v>
      </c>
      <c r="E565" s="52">
        <v>3655</v>
      </c>
      <c r="F565" s="52">
        <v>3</v>
      </c>
      <c r="G565" s="52">
        <v>11</v>
      </c>
      <c r="H565" s="52">
        <v>0</v>
      </c>
      <c r="I565" s="36">
        <v>0</v>
      </c>
      <c r="J565" s="36">
        <v>0</v>
      </c>
      <c r="K565" s="58" t="str">
        <f t="shared" si="51"/>
        <v>0</v>
      </c>
      <c r="L565" s="4"/>
    </row>
    <row r="566" spans="1:12" ht="15.75">
      <c r="A566" s="28">
        <v>14</v>
      </c>
      <c r="B566" s="25"/>
      <c r="C566" s="32">
        <f t="shared" si="52"/>
        <v>1</v>
      </c>
      <c r="D566" s="61" t="s">
        <v>694</v>
      </c>
      <c r="E566" s="52">
        <v>3214</v>
      </c>
      <c r="F566" s="52">
        <v>1</v>
      </c>
      <c r="G566" s="52">
        <v>1</v>
      </c>
      <c r="H566" s="52">
        <v>0</v>
      </c>
      <c r="I566" s="36">
        <v>0</v>
      </c>
      <c r="J566" s="36">
        <v>0</v>
      </c>
      <c r="K566" s="58" t="str">
        <f t="shared" si="51"/>
        <v>0</v>
      </c>
      <c r="L566" s="4"/>
    </row>
    <row r="567" spans="1:12" ht="15.75">
      <c r="A567" s="28">
        <v>14</v>
      </c>
      <c r="B567" s="25"/>
      <c r="C567" s="32">
        <f t="shared" si="52"/>
        <v>1</v>
      </c>
      <c r="D567" s="61" t="s">
        <v>695</v>
      </c>
      <c r="E567" s="52">
        <v>5203</v>
      </c>
      <c r="F567" s="52">
        <v>2</v>
      </c>
      <c r="G567" s="52">
        <v>0</v>
      </c>
      <c r="H567" s="52">
        <v>0</v>
      </c>
      <c r="I567" s="36">
        <v>0</v>
      </c>
      <c r="J567" s="36">
        <v>0</v>
      </c>
      <c r="K567" s="58" t="str">
        <f t="shared" si="51"/>
        <v>0</v>
      </c>
      <c r="L567" s="4"/>
    </row>
    <row r="568" spans="1:12" ht="15.75">
      <c r="A568" s="28">
        <v>14</v>
      </c>
      <c r="B568" s="25"/>
      <c r="C568" s="32">
        <f t="shared" si="52"/>
        <v>1</v>
      </c>
      <c r="D568" s="62" t="s">
        <v>696</v>
      </c>
      <c r="E568" s="52">
        <v>8351</v>
      </c>
      <c r="F568" s="52">
        <v>3</v>
      </c>
      <c r="G568" s="52">
        <v>1</v>
      </c>
      <c r="H568" s="52">
        <v>0</v>
      </c>
      <c r="I568" s="36">
        <v>0</v>
      </c>
      <c r="J568" s="36">
        <v>0</v>
      </c>
      <c r="K568" s="58" t="str">
        <f t="shared" si="51"/>
        <v>0</v>
      </c>
      <c r="L568" s="4"/>
    </row>
    <row r="569" spans="1:12" ht="15.75">
      <c r="A569" s="28">
        <v>14</v>
      </c>
      <c r="B569" s="25"/>
      <c r="C569" s="32">
        <f t="shared" si="52"/>
        <v>1</v>
      </c>
      <c r="D569" s="62" t="s">
        <v>697</v>
      </c>
      <c r="E569" s="52">
        <v>5023</v>
      </c>
      <c r="F569" s="52">
        <v>1</v>
      </c>
      <c r="G569" s="52">
        <v>0</v>
      </c>
      <c r="H569" s="52">
        <v>0</v>
      </c>
      <c r="I569" s="36">
        <v>0</v>
      </c>
      <c r="J569" s="36">
        <v>0</v>
      </c>
      <c r="K569" s="58" t="str">
        <f t="shared" si="51"/>
        <v>0</v>
      </c>
      <c r="L569" s="4"/>
    </row>
    <row r="570" spans="1:12" ht="15.75">
      <c r="A570" s="28">
        <v>14</v>
      </c>
      <c r="B570" s="25"/>
      <c r="C570" s="32">
        <f t="shared" si="52"/>
        <v>1</v>
      </c>
      <c r="D570" s="62" t="s">
        <v>698</v>
      </c>
      <c r="E570" s="52">
        <v>4998</v>
      </c>
      <c r="F570" s="52">
        <v>2</v>
      </c>
      <c r="G570" s="52">
        <v>0</v>
      </c>
      <c r="H570" s="52">
        <v>0</v>
      </c>
      <c r="I570" s="36">
        <v>0</v>
      </c>
      <c r="J570" s="36">
        <v>0</v>
      </c>
      <c r="K570" s="58" t="str">
        <f t="shared" si="51"/>
        <v>0</v>
      </c>
      <c r="L570" s="4"/>
    </row>
    <row r="571" spans="1:12" ht="15.75">
      <c r="A571" s="28">
        <v>14</v>
      </c>
      <c r="B571" s="25"/>
      <c r="C571" s="32">
        <f t="shared" si="52"/>
        <v>1</v>
      </c>
      <c r="D571" s="61" t="s">
        <v>699</v>
      </c>
      <c r="E571" s="52">
        <v>850</v>
      </c>
      <c r="F571" s="52">
        <v>0</v>
      </c>
      <c r="G571" s="52">
        <v>0</v>
      </c>
      <c r="H571" s="52">
        <v>1</v>
      </c>
      <c r="I571" s="36">
        <v>0</v>
      </c>
      <c r="J571" s="36">
        <v>0</v>
      </c>
      <c r="K571" s="58" t="str">
        <f t="shared" si="51"/>
        <v>0</v>
      </c>
      <c r="L571" s="4"/>
    </row>
    <row r="572" spans="1:12" ht="15.75">
      <c r="A572" s="28">
        <v>14</v>
      </c>
      <c r="B572" s="25"/>
      <c r="C572" s="32">
        <f t="shared" si="52"/>
        <v>1</v>
      </c>
      <c r="D572" s="61" t="s">
        <v>700</v>
      </c>
      <c r="E572" s="52">
        <v>721</v>
      </c>
      <c r="F572" s="33">
        <v>0</v>
      </c>
      <c r="G572" s="52">
        <v>1</v>
      </c>
      <c r="H572" s="52">
        <v>0</v>
      </c>
      <c r="I572" s="36">
        <v>0</v>
      </c>
      <c r="J572" s="36">
        <v>0</v>
      </c>
      <c r="K572" s="58" t="str">
        <f t="shared" si="51"/>
        <v>0</v>
      </c>
      <c r="L572" s="4"/>
    </row>
    <row r="573" spans="1:12" ht="15.75">
      <c r="A573" s="28">
        <v>14</v>
      </c>
      <c r="B573" s="25"/>
      <c r="C573" s="32">
        <f t="shared" si="52"/>
        <v>1</v>
      </c>
      <c r="D573" s="61" t="s">
        <v>701</v>
      </c>
      <c r="E573" s="52">
        <v>3147</v>
      </c>
      <c r="F573" s="52">
        <v>1</v>
      </c>
      <c r="G573" s="52">
        <v>0</v>
      </c>
      <c r="H573" s="52">
        <v>0</v>
      </c>
      <c r="I573" s="36">
        <v>0</v>
      </c>
      <c r="J573" s="36">
        <v>0</v>
      </c>
      <c r="K573" s="58" t="str">
        <f t="shared" si="51"/>
        <v>0</v>
      </c>
      <c r="L573" s="4"/>
    </row>
    <row r="574" spans="1:12" ht="15.75">
      <c r="A574" s="28">
        <v>14</v>
      </c>
      <c r="B574" s="25"/>
      <c r="C574" s="32">
        <f t="shared" si="52"/>
        <v>1</v>
      </c>
      <c r="D574" s="62" t="s">
        <v>702</v>
      </c>
      <c r="E574" s="52">
        <v>22909</v>
      </c>
      <c r="F574" s="52">
        <v>14</v>
      </c>
      <c r="G574" s="52">
        <v>0</v>
      </c>
      <c r="H574" s="33">
        <v>0</v>
      </c>
      <c r="I574" s="36">
        <v>0</v>
      </c>
      <c r="J574" s="36">
        <v>0</v>
      </c>
      <c r="K574" s="58" t="str">
        <f t="shared" si="51"/>
        <v>0</v>
      </c>
      <c r="L574" s="4"/>
    </row>
    <row r="575" spans="1:12" ht="15.75">
      <c r="A575" s="28">
        <v>14</v>
      </c>
      <c r="B575" s="25"/>
      <c r="C575" s="32">
        <f t="shared" si="52"/>
        <v>1</v>
      </c>
      <c r="D575" s="61" t="s">
        <v>703</v>
      </c>
      <c r="E575" s="52">
        <v>7352</v>
      </c>
      <c r="F575" s="52">
        <v>6</v>
      </c>
      <c r="G575" s="52">
        <v>5</v>
      </c>
      <c r="H575" s="52">
        <v>0</v>
      </c>
      <c r="I575" s="36">
        <v>0</v>
      </c>
      <c r="J575" s="36">
        <v>0</v>
      </c>
      <c r="K575" s="58" t="str">
        <f t="shared" si="51"/>
        <v>0</v>
      </c>
      <c r="L575" s="4"/>
    </row>
    <row r="576" spans="1:12" ht="15.75">
      <c r="A576" s="28">
        <v>14</v>
      </c>
      <c r="B576" s="25"/>
      <c r="C576" s="32">
        <f t="shared" si="52"/>
        <v>1</v>
      </c>
      <c r="D576" s="61" t="s">
        <v>704</v>
      </c>
      <c r="E576" s="52">
        <v>1830</v>
      </c>
      <c r="F576" s="52">
        <v>1</v>
      </c>
      <c r="G576" s="52">
        <v>0</v>
      </c>
      <c r="H576" s="52">
        <v>0</v>
      </c>
      <c r="I576" s="36">
        <v>0</v>
      </c>
      <c r="J576" s="36">
        <v>0</v>
      </c>
      <c r="K576" s="58" t="str">
        <f t="shared" si="51"/>
        <v>0</v>
      </c>
      <c r="L576" s="4"/>
    </row>
    <row r="577" spans="1:12" ht="15.75">
      <c r="A577" s="28">
        <v>14</v>
      </c>
      <c r="B577" s="25"/>
      <c r="C577" s="32">
        <f t="shared" si="52"/>
        <v>1</v>
      </c>
      <c r="D577" s="61" t="s">
        <v>705</v>
      </c>
      <c r="E577" s="52">
        <v>11761</v>
      </c>
      <c r="F577" s="52">
        <v>6</v>
      </c>
      <c r="G577" s="52">
        <v>0</v>
      </c>
      <c r="H577" s="52">
        <v>0</v>
      </c>
      <c r="I577" s="36">
        <v>0</v>
      </c>
      <c r="J577" s="36">
        <v>0</v>
      </c>
      <c r="K577" s="58" t="str">
        <f t="shared" si="51"/>
        <v>0</v>
      </c>
      <c r="L577" s="4"/>
    </row>
    <row r="578" spans="1:12" ht="15.75">
      <c r="A578" s="28">
        <v>14</v>
      </c>
      <c r="B578" s="25"/>
      <c r="C578" s="32">
        <f t="shared" si="52"/>
        <v>1</v>
      </c>
      <c r="D578" s="61" t="s">
        <v>706</v>
      </c>
      <c r="E578" s="52">
        <v>3662</v>
      </c>
      <c r="F578" s="52">
        <v>2</v>
      </c>
      <c r="G578" s="52">
        <v>0</v>
      </c>
      <c r="H578" s="52">
        <v>0</v>
      </c>
      <c r="I578" s="36">
        <v>0</v>
      </c>
      <c r="J578" s="36">
        <v>0</v>
      </c>
      <c r="K578" s="58" t="str">
        <f t="shared" si="51"/>
        <v>0</v>
      </c>
      <c r="L578" s="4"/>
    </row>
    <row r="579" spans="1:12" ht="15.75">
      <c r="A579" s="28">
        <v>14</v>
      </c>
      <c r="B579" s="25"/>
      <c r="C579" s="32">
        <f t="shared" si="52"/>
        <v>1</v>
      </c>
      <c r="D579" s="62" t="s">
        <v>707</v>
      </c>
      <c r="E579" s="52">
        <v>1926</v>
      </c>
      <c r="F579" s="52">
        <v>1</v>
      </c>
      <c r="G579" s="52">
        <v>0</v>
      </c>
      <c r="H579" s="52">
        <v>0</v>
      </c>
      <c r="I579" s="36">
        <v>0</v>
      </c>
      <c r="J579" s="36">
        <v>0</v>
      </c>
      <c r="K579" s="58" t="str">
        <f t="shared" si="51"/>
        <v>0</v>
      </c>
      <c r="L579" s="4"/>
    </row>
    <row r="580" spans="1:12" ht="15.75">
      <c r="A580" s="28">
        <v>14</v>
      </c>
      <c r="B580" s="25"/>
      <c r="C580" s="32">
        <f t="shared" si="52"/>
        <v>1</v>
      </c>
      <c r="D580" s="61" t="s">
        <v>708</v>
      </c>
      <c r="E580" s="52">
        <v>3708</v>
      </c>
      <c r="F580" s="52">
        <v>0</v>
      </c>
      <c r="G580" s="52">
        <v>0</v>
      </c>
      <c r="H580" s="52">
        <v>1</v>
      </c>
      <c r="I580" s="36">
        <v>0</v>
      </c>
      <c r="J580" s="36">
        <v>0</v>
      </c>
      <c r="K580" s="58" t="str">
        <f t="shared" ref="K580:K611" si="53">IF(OR(I580="",I580&lt;1),"0","1")</f>
        <v>0</v>
      </c>
      <c r="L580" s="4"/>
    </row>
    <row r="581" spans="1:12" ht="15.75">
      <c r="A581" s="28">
        <v>14</v>
      </c>
      <c r="B581" s="25"/>
      <c r="C581" s="32">
        <f t="shared" si="52"/>
        <v>1</v>
      </c>
      <c r="D581" s="62" t="s">
        <v>709</v>
      </c>
      <c r="E581" s="52">
        <v>3042</v>
      </c>
      <c r="F581" s="52">
        <v>1</v>
      </c>
      <c r="G581" s="52">
        <v>1</v>
      </c>
      <c r="H581" s="52">
        <v>0</v>
      </c>
      <c r="I581" s="36">
        <v>0</v>
      </c>
      <c r="J581" s="36">
        <v>0</v>
      </c>
      <c r="K581" s="58" t="str">
        <f t="shared" si="53"/>
        <v>0</v>
      </c>
      <c r="L581" s="4"/>
    </row>
    <row r="582" spans="1:12" ht="15.75">
      <c r="A582" s="28">
        <v>14</v>
      </c>
      <c r="B582" s="25"/>
      <c r="C582" s="32">
        <f t="shared" si="52"/>
        <v>1</v>
      </c>
      <c r="D582" s="61" t="s">
        <v>710</v>
      </c>
      <c r="E582" s="52">
        <v>2538</v>
      </c>
      <c r="F582" s="52">
        <v>1</v>
      </c>
      <c r="G582" s="52">
        <v>0</v>
      </c>
      <c r="H582" s="52">
        <v>0</v>
      </c>
      <c r="I582" s="36">
        <v>0</v>
      </c>
      <c r="J582" s="36">
        <v>0</v>
      </c>
      <c r="K582" s="58" t="str">
        <f t="shared" si="53"/>
        <v>0</v>
      </c>
      <c r="L582" s="4"/>
    </row>
    <row r="583" spans="1:12" ht="15.75">
      <c r="A583" s="28">
        <v>14</v>
      </c>
      <c r="B583" s="25"/>
      <c r="C583" s="32">
        <f t="shared" si="52"/>
        <v>1</v>
      </c>
      <c r="D583" s="62" t="s">
        <v>711</v>
      </c>
      <c r="E583" s="52">
        <v>20823</v>
      </c>
      <c r="F583" s="52">
        <v>1</v>
      </c>
      <c r="G583" s="52">
        <v>5</v>
      </c>
      <c r="H583" s="52">
        <v>0</v>
      </c>
      <c r="I583" s="36">
        <v>0</v>
      </c>
      <c r="J583" s="36">
        <v>0</v>
      </c>
      <c r="K583" s="58" t="str">
        <f t="shared" si="53"/>
        <v>0</v>
      </c>
      <c r="L583" s="4"/>
    </row>
    <row r="584" spans="1:12" ht="15.75">
      <c r="A584" s="28">
        <v>14</v>
      </c>
      <c r="B584" s="25"/>
      <c r="C584" s="32">
        <f t="shared" si="52"/>
        <v>1</v>
      </c>
      <c r="D584" s="61" t="s">
        <v>712</v>
      </c>
      <c r="E584" s="52">
        <v>6365</v>
      </c>
      <c r="F584" s="52">
        <v>1</v>
      </c>
      <c r="G584" s="52">
        <v>0</v>
      </c>
      <c r="H584" s="52">
        <v>0</v>
      </c>
      <c r="I584" s="36">
        <v>0</v>
      </c>
      <c r="J584" s="36">
        <v>0</v>
      </c>
      <c r="K584" s="58" t="str">
        <f t="shared" si="53"/>
        <v>0</v>
      </c>
      <c r="L584" s="4"/>
    </row>
    <row r="585" spans="1:12" ht="15.75">
      <c r="A585" s="28">
        <v>14</v>
      </c>
      <c r="B585" s="25"/>
      <c r="C585" s="32">
        <f t="shared" si="52"/>
        <v>1</v>
      </c>
      <c r="D585" s="61" t="s">
        <v>713</v>
      </c>
      <c r="E585" s="52">
        <v>3280</v>
      </c>
      <c r="F585" s="52">
        <v>1</v>
      </c>
      <c r="G585" s="52">
        <v>0</v>
      </c>
      <c r="H585" s="52">
        <v>0</v>
      </c>
      <c r="I585" s="36">
        <v>0</v>
      </c>
      <c r="J585" s="36">
        <v>0</v>
      </c>
      <c r="K585" s="58" t="str">
        <f t="shared" si="53"/>
        <v>0</v>
      </c>
      <c r="L585" s="4"/>
    </row>
    <row r="586" spans="1:12" ht="15.75">
      <c r="A586" s="28">
        <v>14</v>
      </c>
      <c r="B586" s="25"/>
      <c r="C586" s="32">
        <f t="shared" si="52"/>
        <v>1</v>
      </c>
      <c r="D586" s="61" t="s">
        <v>714</v>
      </c>
      <c r="E586" s="52">
        <v>1981</v>
      </c>
      <c r="F586" s="52">
        <v>0</v>
      </c>
      <c r="G586" s="52">
        <v>0</v>
      </c>
      <c r="H586" s="52">
        <v>1</v>
      </c>
      <c r="I586" s="36">
        <v>0</v>
      </c>
      <c r="J586" s="36">
        <v>0</v>
      </c>
      <c r="K586" s="58" t="str">
        <f t="shared" si="53"/>
        <v>0</v>
      </c>
      <c r="L586" s="4"/>
    </row>
    <row r="587" spans="1:12" ht="15.75">
      <c r="A587" s="28">
        <v>14</v>
      </c>
      <c r="B587" s="25"/>
      <c r="C587" s="32">
        <f t="shared" si="52"/>
        <v>1</v>
      </c>
      <c r="D587" s="62" t="s">
        <v>715</v>
      </c>
      <c r="E587" s="52">
        <v>2212</v>
      </c>
      <c r="F587" s="52">
        <v>1</v>
      </c>
      <c r="G587" s="52">
        <v>0</v>
      </c>
      <c r="H587" s="52">
        <v>0</v>
      </c>
      <c r="I587" s="36">
        <v>0</v>
      </c>
      <c r="J587" s="36">
        <v>0</v>
      </c>
      <c r="K587" s="58" t="str">
        <f t="shared" si="53"/>
        <v>0</v>
      </c>
      <c r="L587" s="4"/>
    </row>
    <row r="588" spans="1:12" ht="15.75">
      <c r="A588" s="28">
        <v>14</v>
      </c>
      <c r="B588" s="25"/>
      <c r="C588" s="32">
        <f t="shared" si="52"/>
        <v>1</v>
      </c>
      <c r="D588" s="61" t="s">
        <v>716</v>
      </c>
      <c r="E588" s="52">
        <v>9720</v>
      </c>
      <c r="F588" s="52">
        <v>3</v>
      </c>
      <c r="G588" s="52">
        <v>0</v>
      </c>
      <c r="H588" s="52">
        <v>0</v>
      </c>
      <c r="I588" s="36">
        <v>0</v>
      </c>
      <c r="J588" s="36">
        <v>0</v>
      </c>
      <c r="K588" s="58" t="str">
        <f t="shared" si="53"/>
        <v>0</v>
      </c>
      <c r="L588" s="4"/>
    </row>
    <row r="589" spans="1:12" ht="15.75">
      <c r="A589" s="28">
        <v>14</v>
      </c>
      <c r="B589" s="25"/>
      <c r="C589" s="32">
        <f t="shared" si="52"/>
        <v>1</v>
      </c>
      <c r="D589" s="61" t="s">
        <v>717</v>
      </c>
      <c r="E589" s="52">
        <v>10151</v>
      </c>
      <c r="F589" s="52">
        <v>5</v>
      </c>
      <c r="G589" s="52">
        <v>0</v>
      </c>
      <c r="H589" s="52">
        <v>0</v>
      </c>
      <c r="I589" s="36">
        <v>0</v>
      </c>
      <c r="J589" s="36">
        <v>0</v>
      </c>
      <c r="K589" s="58" t="str">
        <f t="shared" si="53"/>
        <v>0</v>
      </c>
      <c r="L589" s="4"/>
    </row>
    <row r="590" spans="1:12" ht="15.75">
      <c r="A590" s="28">
        <v>14</v>
      </c>
      <c r="B590" s="25"/>
      <c r="C590" s="32">
        <f t="shared" si="52"/>
        <v>1</v>
      </c>
      <c r="D590" s="61" t="s">
        <v>718</v>
      </c>
      <c r="E590" s="33">
        <v>2038</v>
      </c>
      <c r="F590" s="52">
        <v>1</v>
      </c>
      <c r="G590" s="52">
        <v>0</v>
      </c>
      <c r="H590" s="52">
        <v>0</v>
      </c>
      <c r="I590" s="36">
        <v>0</v>
      </c>
      <c r="J590" s="36">
        <v>0</v>
      </c>
      <c r="K590" s="58" t="str">
        <f t="shared" si="53"/>
        <v>0</v>
      </c>
      <c r="L590" s="4"/>
    </row>
    <row r="591" spans="1:12" ht="15.75">
      <c r="A591" s="28">
        <v>14</v>
      </c>
      <c r="B591" s="25"/>
      <c r="C591" s="32">
        <f t="shared" si="52"/>
        <v>1</v>
      </c>
      <c r="D591" s="61" t="s">
        <v>719</v>
      </c>
      <c r="E591" s="52">
        <v>9367</v>
      </c>
      <c r="F591" s="52">
        <v>9</v>
      </c>
      <c r="G591" s="52">
        <v>1</v>
      </c>
      <c r="H591" s="52">
        <v>0</v>
      </c>
      <c r="I591" s="36">
        <v>0</v>
      </c>
      <c r="J591" s="36">
        <v>0</v>
      </c>
      <c r="K591" s="58" t="str">
        <f t="shared" si="53"/>
        <v>0</v>
      </c>
      <c r="L591" s="4"/>
    </row>
    <row r="592" spans="1:12" ht="15.75">
      <c r="A592" s="28">
        <v>14</v>
      </c>
      <c r="B592" s="25"/>
      <c r="C592" s="32">
        <f t="shared" si="52"/>
        <v>1</v>
      </c>
      <c r="D592" s="61" t="s">
        <v>720</v>
      </c>
      <c r="E592" s="52">
        <v>4704</v>
      </c>
      <c r="F592" s="52">
        <v>3</v>
      </c>
      <c r="G592" s="52">
        <v>0</v>
      </c>
      <c r="H592" s="52">
        <v>0</v>
      </c>
      <c r="I592" s="36">
        <v>0</v>
      </c>
      <c r="J592" s="36">
        <v>0</v>
      </c>
      <c r="K592" s="58" t="str">
        <f t="shared" si="53"/>
        <v>0</v>
      </c>
      <c r="L592" s="4"/>
    </row>
    <row r="593" spans="1:12" ht="15.75">
      <c r="A593" s="28">
        <v>14</v>
      </c>
      <c r="B593" s="25"/>
      <c r="C593" s="32">
        <f t="shared" si="52"/>
        <v>1</v>
      </c>
      <c r="D593" s="62" t="s">
        <v>721</v>
      </c>
      <c r="E593" s="52">
        <v>1957</v>
      </c>
      <c r="F593" s="52">
        <v>1</v>
      </c>
      <c r="G593" s="52">
        <v>0</v>
      </c>
      <c r="H593" s="52">
        <v>0</v>
      </c>
      <c r="I593" s="36">
        <v>0</v>
      </c>
      <c r="J593" s="36">
        <v>0</v>
      </c>
      <c r="K593" s="58" t="str">
        <f t="shared" si="53"/>
        <v>0</v>
      </c>
      <c r="L593" s="4"/>
    </row>
    <row r="594" spans="1:12" ht="15.75">
      <c r="A594" s="28">
        <v>14</v>
      </c>
      <c r="B594" s="25"/>
      <c r="C594" s="32">
        <f t="shared" si="52"/>
        <v>1</v>
      </c>
      <c r="D594" s="62" t="s">
        <v>722</v>
      </c>
      <c r="E594" s="52">
        <v>2096</v>
      </c>
      <c r="F594" s="52">
        <v>0</v>
      </c>
      <c r="G594" s="52">
        <v>0</v>
      </c>
      <c r="H594" s="52">
        <v>1</v>
      </c>
      <c r="I594" s="36">
        <v>0</v>
      </c>
      <c r="J594" s="36">
        <v>0</v>
      </c>
      <c r="K594" s="58" t="str">
        <f t="shared" si="53"/>
        <v>0</v>
      </c>
      <c r="L594" s="4"/>
    </row>
    <row r="595" spans="1:12" ht="15.75">
      <c r="A595" s="28">
        <v>14</v>
      </c>
      <c r="B595" s="25"/>
      <c r="C595" s="32">
        <f t="shared" si="52"/>
        <v>1</v>
      </c>
      <c r="D595" s="62" t="s">
        <v>723</v>
      </c>
      <c r="E595" s="52">
        <v>1883</v>
      </c>
      <c r="F595" s="52">
        <v>0</v>
      </c>
      <c r="G595" s="52">
        <v>6</v>
      </c>
      <c r="H595" s="52">
        <v>0</v>
      </c>
      <c r="I595" s="36">
        <v>0</v>
      </c>
      <c r="J595" s="36">
        <v>0</v>
      </c>
      <c r="K595" s="58" t="str">
        <f t="shared" si="53"/>
        <v>0</v>
      </c>
      <c r="L595" s="4"/>
    </row>
    <row r="596" spans="1:12" ht="15.75">
      <c r="A596" s="28">
        <v>14</v>
      </c>
      <c r="B596" s="25"/>
      <c r="C596" s="32">
        <f t="shared" si="52"/>
        <v>1</v>
      </c>
      <c r="D596" s="62" t="s">
        <v>724</v>
      </c>
      <c r="E596" s="52">
        <v>2532</v>
      </c>
      <c r="F596" s="52">
        <v>0</v>
      </c>
      <c r="G596" s="52">
        <v>1</v>
      </c>
      <c r="H596" s="52">
        <v>0</v>
      </c>
      <c r="I596" s="36">
        <v>0</v>
      </c>
      <c r="J596" s="36">
        <v>0</v>
      </c>
      <c r="K596" s="58" t="str">
        <f t="shared" si="53"/>
        <v>0</v>
      </c>
      <c r="L596" s="4"/>
    </row>
    <row r="597" spans="1:12" ht="15.75">
      <c r="A597" s="28">
        <v>14</v>
      </c>
      <c r="B597" s="25"/>
      <c r="C597" s="32"/>
      <c r="D597" s="62" t="s">
        <v>725</v>
      </c>
      <c r="E597" s="52">
        <v>1083</v>
      </c>
      <c r="F597" s="52">
        <v>0</v>
      </c>
      <c r="G597" s="52">
        <v>0</v>
      </c>
      <c r="H597" s="52">
        <v>0</v>
      </c>
      <c r="I597" s="36">
        <v>0</v>
      </c>
      <c r="J597" s="36">
        <v>0</v>
      </c>
      <c r="K597" s="58" t="str">
        <f t="shared" si="53"/>
        <v>0</v>
      </c>
      <c r="L597" s="4"/>
    </row>
    <row r="598" spans="1:12" ht="15.75">
      <c r="A598" s="28">
        <v>14</v>
      </c>
      <c r="B598" s="25"/>
      <c r="C598" s="32">
        <f t="shared" ref="C598:C611" si="54">IF(D598="",0,1)</f>
        <v>1</v>
      </c>
      <c r="D598" s="62" t="s">
        <v>726</v>
      </c>
      <c r="E598" s="52">
        <v>2355</v>
      </c>
      <c r="F598" s="52">
        <v>1</v>
      </c>
      <c r="G598" s="52">
        <v>0</v>
      </c>
      <c r="H598" s="52">
        <v>0</v>
      </c>
      <c r="I598" s="36">
        <v>0</v>
      </c>
      <c r="J598" s="36">
        <v>0</v>
      </c>
      <c r="K598" s="58" t="str">
        <f t="shared" si="53"/>
        <v>0</v>
      </c>
      <c r="L598" s="4"/>
    </row>
    <row r="599" spans="1:12" ht="15.75">
      <c r="A599" s="28">
        <v>14</v>
      </c>
      <c r="B599" s="25"/>
      <c r="C599" s="32">
        <f t="shared" si="54"/>
        <v>1</v>
      </c>
      <c r="D599" s="62" t="s">
        <v>727</v>
      </c>
      <c r="E599" s="52">
        <v>2567</v>
      </c>
      <c r="F599" s="52">
        <v>0</v>
      </c>
      <c r="G599" s="52">
        <v>1</v>
      </c>
      <c r="H599" s="52">
        <v>0</v>
      </c>
      <c r="I599" s="36">
        <v>0</v>
      </c>
      <c r="J599" s="36">
        <v>0</v>
      </c>
      <c r="K599" s="58" t="str">
        <f t="shared" si="53"/>
        <v>0</v>
      </c>
      <c r="L599" s="4"/>
    </row>
    <row r="600" spans="1:12" ht="15.75">
      <c r="A600" s="28">
        <v>14</v>
      </c>
      <c r="B600" s="25"/>
      <c r="C600" s="32">
        <f t="shared" si="54"/>
        <v>1</v>
      </c>
      <c r="D600" s="62" t="s">
        <v>728</v>
      </c>
      <c r="E600" s="52">
        <v>2029</v>
      </c>
      <c r="F600" s="52">
        <v>0</v>
      </c>
      <c r="G600" s="52">
        <v>1</v>
      </c>
      <c r="H600" s="52">
        <v>0</v>
      </c>
      <c r="I600" s="36">
        <v>0</v>
      </c>
      <c r="J600" s="36">
        <v>0</v>
      </c>
      <c r="K600" s="58" t="str">
        <f t="shared" si="53"/>
        <v>0</v>
      </c>
      <c r="L600" s="4"/>
    </row>
    <row r="601" spans="1:12" ht="15.75">
      <c r="A601" s="28">
        <v>14</v>
      </c>
      <c r="B601" s="25"/>
      <c r="C601" s="32">
        <f t="shared" si="54"/>
        <v>1</v>
      </c>
      <c r="D601" s="61" t="s">
        <v>729</v>
      </c>
      <c r="E601" s="52">
        <v>7831</v>
      </c>
      <c r="F601" s="52">
        <v>2</v>
      </c>
      <c r="G601" s="52">
        <v>0</v>
      </c>
      <c r="H601" s="52">
        <v>0</v>
      </c>
      <c r="I601" s="36">
        <v>0</v>
      </c>
      <c r="J601" s="36">
        <v>0</v>
      </c>
      <c r="K601" s="58" t="str">
        <f t="shared" si="53"/>
        <v>0</v>
      </c>
      <c r="L601" s="4"/>
    </row>
    <row r="602" spans="1:12" ht="15.75">
      <c r="A602" s="28">
        <v>14</v>
      </c>
      <c r="B602" s="25"/>
      <c r="C602" s="32">
        <f t="shared" si="54"/>
        <v>1</v>
      </c>
      <c r="D602" s="62" t="s">
        <v>730</v>
      </c>
      <c r="E602" s="52">
        <v>6239</v>
      </c>
      <c r="F602" s="52">
        <v>0</v>
      </c>
      <c r="G602" s="52">
        <v>2</v>
      </c>
      <c r="H602" s="52">
        <v>0</v>
      </c>
      <c r="I602" s="36">
        <v>0</v>
      </c>
      <c r="J602" s="36">
        <v>0</v>
      </c>
      <c r="K602" s="58" t="str">
        <f t="shared" si="53"/>
        <v>0</v>
      </c>
      <c r="L602" s="4"/>
    </row>
    <row r="603" spans="1:12" ht="15.75">
      <c r="A603" s="28">
        <v>14</v>
      </c>
      <c r="B603" s="25"/>
      <c r="C603" s="32">
        <f t="shared" si="54"/>
        <v>1</v>
      </c>
      <c r="D603" s="62" t="s">
        <v>731</v>
      </c>
      <c r="E603" s="52">
        <v>929</v>
      </c>
      <c r="F603" s="52">
        <v>0</v>
      </c>
      <c r="G603" s="52">
        <v>1</v>
      </c>
      <c r="H603" s="52">
        <v>0</v>
      </c>
      <c r="I603" s="36">
        <v>0</v>
      </c>
      <c r="J603" s="36">
        <v>0</v>
      </c>
      <c r="K603" s="58" t="str">
        <f t="shared" si="53"/>
        <v>0</v>
      </c>
      <c r="L603" s="4"/>
    </row>
    <row r="604" spans="1:12" ht="15.75">
      <c r="A604" s="28">
        <v>14</v>
      </c>
      <c r="B604" s="25"/>
      <c r="C604" s="32">
        <f t="shared" si="54"/>
        <v>1</v>
      </c>
      <c r="D604" s="62" t="s">
        <v>732</v>
      </c>
      <c r="E604" s="52">
        <v>3572</v>
      </c>
      <c r="F604" s="52">
        <v>1</v>
      </c>
      <c r="G604" s="52">
        <v>0</v>
      </c>
      <c r="H604" s="52">
        <v>0</v>
      </c>
      <c r="I604" s="36">
        <v>0</v>
      </c>
      <c r="J604" s="36">
        <v>0</v>
      </c>
      <c r="K604" s="58" t="str">
        <f t="shared" si="53"/>
        <v>0</v>
      </c>
      <c r="L604" s="4"/>
    </row>
    <row r="605" spans="1:12" ht="15.75">
      <c r="A605" s="28">
        <v>14</v>
      </c>
      <c r="B605" s="25"/>
      <c r="C605" s="32">
        <f t="shared" si="54"/>
        <v>1</v>
      </c>
      <c r="D605" s="62" t="s">
        <v>733</v>
      </c>
      <c r="E605" s="33">
        <v>4703</v>
      </c>
      <c r="F605" s="52">
        <v>7</v>
      </c>
      <c r="G605" s="52">
        <v>3</v>
      </c>
      <c r="H605" s="52">
        <v>0</v>
      </c>
      <c r="I605" s="36">
        <v>0</v>
      </c>
      <c r="J605" s="36">
        <v>0</v>
      </c>
      <c r="K605" s="58" t="str">
        <f t="shared" si="53"/>
        <v>0</v>
      </c>
      <c r="L605" s="4"/>
    </row>
    <row r="606" spans="1:12" ht="15.75">
      <c r="A606" s="28">
        <v>14</v>
      </c>
      <c r="B606" s="25"/>
      <c r="C606" s="32">
        <f t="shared" si="54"/>
        <v>1</v>
      </c>
      <c r="D606" s="61" t="s">
        <v>734</v>
      </c>
      <c r="E606" s="33">
        <v>988</v>
      </c>
      <c r="F606" s="33">
        <v>1</v>
      </c>
      <c r="G606" s="52">
        <v>0</v>
      </c>
      <c r="H606" s="52">
        <v>0</v>
      </c>
      <c r="I606" s="36">
        <v>0</v>
      </c>
      <c r="J606" s="36">
        <v>0</v>
      </c>
      <c r="K606" s="58" t="str">
        <f t="shared" si="53"/>
        <v>0</v>
      </c>
      <c r="L606" s="4"/>
    </row>
    <row r="607" spans="1:12" ht="15.75">
      <c r="A607" s="28">
        <v>14</v>
      </c>
      <c r="B607" s="25"/>
      <c r="C607" s="32">
        <f t="shared" si="54"/>
        <v>1</v>
      </c>
      <c r="D607" s="61" t="s">
        <v>735</v>
      </c>
      <c r="E607" s="52">
        <v>1680</v>
      </c>
      <c r="F607" s="52">
        <v>0</v>
      </c>
      <c r="G607" s="52">
        <v>1</v>
      </c>
      <c r="H607" s="52">
        <v>0</v>
      </c>
      <c r="I607" s="36">
        <v>0</v>
      </c>
      <c r="J607" s="36">
        <v>0</v>
      </c>
      <c r="K607" s="58" t="str">
        <f t="shared" si="53"/>
        <v>0</v>
      </c>
      <c r="L607" s="4"/>
    </row>
    <row r="608" spans="1:12" ht="15.75">
      <c r="A608" s="28">
        <v>14</v>
      </c>
      <c r="B608" s="25"/>
      <c r="C608" s="32">
        <f t="shared" si="54"/>
        <v>1</v>
      </c>
      <c r="D608" s="61" t="s">
        <v>736</v>
      </c>
      <c r="E608" s="52">
        <v>3702</v>
      </c>
      <c r="F608" s="52">
        <v>2</v>
      </c>
      <c r="G608" s="52">
        <v>0</v>
      </c>
      <c r="H608" s="52">
        <v>0</v>
      </c>
      <c r="I608" s="36">
        <v>0</v>
      </c>
      <c r="J608" s="36">
        <v>0</v>
      </c>
      <c r="K608" s="58" t="str">
        <f t="shared" si="53"/>
        <v>0</v>
      </c>
      <c r="L608" s="4"/>
    </row>
    <row r="609" spans="1:57" ht="15.75">
      <c r="A609" s="28">
        <v>14</v>
      </c>
      <c r="B609" s="25"/>
      <c r="C609" s="32">
        <f t="shared" si="54"/>
        <v>1</v>
      </c>
      <c r="D609" s="61" t="s">
        <v>737</v>
      </c>
      <c r="E609" s="52">
        <v>3170</v>
      </c>
      <c r="F609" s="52">
        <v>1</v>
      </c>
      <c r="G609" s="52">
        <v>1</v>
      </c>
      <c r="H609" s="52">
        <v>0</v>
      </c>
      <c r="I609" s="36">
        <v>0</v>
      </c>
      <c r="J609" s="36">
        <v>0</v>
      </c>
      <c r="K609" s="58" t="str">
        <f t="shared" si="53"/>
        <v>0</v>
      </c>
      <c r="L609" s="4"/>
    </row>
    <row r="610" spans="1:57" ht="15.75">
      <c r="A610" s="28">
        <v>14</v>
      </c>
      <c r="B610" s="25"/>
      <c r="C610" s="32">
        <f t="shared" si="54"/>
        <v>1</v>
      </c>
      <c r="D610" s="61" t="s">
        <v>738</v>
      </c>
      <c r="E610" s="52">
        <v>2652</v>
      </c>
      <c r="F610" s="52">
        <v>2</v>
      </c>
      <c r="G610" s="52">
        <v>3</v>
      </c>
      <c r="H610" s="52">
        <v>0</v>
      </c>
      <c r="I610" s="36">
        <v>0</v>
      </c>
      <c r="J610" s="36">
        <v>0</v>
      </c>
      <c r="K610" s="58" t="str">
        <f t="shared" si="53"/>
        <v>0</v>
      </c>
      <c r="L610" s="4"/>
    </row>
    <row r="611" spans="1:57" ht="15.75">
      <c r="A611" s="28">
        <v>14</v>
      </c>
      <c r="B611" s="25"/>
      <c r="C611" s="32">
        <f t="shared" si="54"/>
        <v>1</v>
      </c>
      <c r="D611" s="62" t="s">
        <v>739</v>
      </c>
      <c r="E611" s="52">
        <v>17774</v>
      </c>
      <c r="F611" s="52">
        <v>0</v>
      </c>
      <c r="G611" s="52">
        <v>1</v>
      </c>
      <c r="H611" s="52">
        <v>0</v>
      </c>
      <c r="I611" s="36">
        <v>0</v>
      </c>
      <c r="J611" s="36">
        <v>0</v>
      </c>
      <c r="K611" s="58" t="str">
        <f t="shared" si="53"/>
        <v>0</v>
      </c>
      <c r="L611" s="4"/>
    </row>
    <row r="612" spans="1:57" ht="15">
      <c r="A612" s="226" t="s">
        <v>740</v>
      </c>
      <c r="B612" s="226"/>
      <c r="C612" s="226"/>
      <c r="D612" s="44">
        <f>SUM(C548:C611)</f>
        <v>62</v>
      </c>
      <c r="E612" s="45">
        <f t="shared" ref="E612:J612" si="55">SUM(E548:E611)</f>
        <v>404617</v>
      </c>
      <c r="F612" s="45">
        <f t="shared" si="55"/>
        <v>185</v>
      </c>
      <c r="G612" s="45">
        <f t="shared" si="55"/>
        <v>89</v>
      </c>
      <c r="H612" s="45">
        <f t="shared" si="55"/>
        <v>6</v>
      </c>
      <c r="I612" s="45">
        <f t="shared" si="55"/>
        <v>0</v>
      </c>
      <c r="J612" s="45">
        <f t="shared" si="55"/>
        <v>0</v>
      </c>
      <c r="K612" s="45">
        <f>K548+K549+K550+K551+K552+K553+K554+K555+K556+K557+K558+K559+K560+K561+K562+K563+K564+K565+K566+K567+K568+K569+K570+K571+K572+K573+K574+K575+K576+K577+K578+K579+K580+K581+K582+K583+K584+K585+K586+K587+K588+K589+K590+K591+K592+K593+K594+K595+K596+K597+K598+K599+K600+K601+K602+K603+K604+K605+K606+K607+K608+K609+K610+K611</f>
        <v>0</v>
      </c>
      <c r="L612" s="4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  <c r="AP612" s="46"/>
      <c r="AQ612" s="46"/>
      <c r="AR612" s="46"/>
      <c r="AS612" s="46"/>
      <c r="AT612" s="46"/>
      <c r="AU612" s="46"/>
      <c r="AV612" s="46"/>
      <c r="AW612" s="46"/>
      <c r="AX612" s="46"/>
      <c r="AY612" s="46"/>
      <c r="AZ612" s="46"/>
      <c r="BA612" s="46"/>
      <c r="BB612" s="46"/>
      <c r="BC612" s="46"/>
      <c r="BD612" s="46"/>
      <c r="BE612" s="46"/>
    </row>
    <row r="613" spans="1:57" ht="15.75">
      <c r="A613" s="28"/>
      <c r="B613" s="225" t="s">
        <v>50</v>
      </c>
      <c r="C613" s="225"/>
      <c r="D613" s="47"/>
      <c r="E613" s="48"/>
      <c r="F613" s="47"/>
      <c r="G613" s="48"/>
      <c r="H613" s="48"/>
      <c r="I613" s="48"/>
      <c r="J613" s="31"/>
      <c r="K613" s="31"/>
      <c r="L613" s="4"/>
    </row>
    <row r="614" spans="1:57" ht="15.75">
      <c r="A614" s="28">
        <v>15</v>
      </c>
      <c r="B614" s="25"/>
      <c r="C614" s="32">
        <f t="shared" ref="C614:C619" si="56">IF(D614="",0,1)</f>
        <v>1</v>
      </c>
      <c r="D614" s="34" t="s">
        <v>741</v>
      </c>
      <c r="E614" s="34">
        <v>25499</v>
      </c>
      <c r="F614" s="35">
        <v>8</v>
      </c>
      <c r="G614" s="35">
        <v>3</v>
      </c>
      <c r="H614" s="35">
        <v>0</v>
      </c>
      <c r="I614" s="35">
        <v>1</v>
      </c>
      <c r="J614" s="36">
        <v>1</v>
      </c>
      <c r="K614" s="58" t="str">
        <f t="shared" ref="K614:K619" si="57">IF(OR(I614="",I614&lt;1),"0","1")</f>
        <v>1</v>
      </c>
      <c r="L614" s="4"/>
    </row>
    <row r="615" spans="1:57" ht="15.75">
      <c r="A615" s="28">
        <v>15</v>
      </c>
      <c r="B615" s="25"/>
      <c r="C615" s="32">
        <f t="shared" si="56"/>
        <v>1</v>
      </c>
      <c r="D615" s="34" t="s">
        <v>742</v>
      </c>
      <c r="E615" s="34">
        <v>3603</v>
      </c>
      <c r="F615" s="35">
        <v>1</v>
      </c>
      <c r="G615" s="35">
        <v>0</v>
      </c>
      <c r="H615" s="35">
        <v>0</v>
      </c>
      <c r="I615" s="35">
        <v>0</v>
      </c>
      <c r="J615" s="36">
        <v>0</v>
      </c>
      <c r="K615" s="58" t="str">
        <f t="shared" si="57"/>
        <v>0</v>
      </c>
      <c r="L615" s="4"/>
    </row>
    <row r="616" spans="1:57" ht="15.75">
      <c r="A616" s="28">
        <v>15</v>
      </c>
      <c r="B616" s="25"/>
      <c r="C616" s="32">
        <f t="shared" si="56"/>
        <v>1</v>
      </c>
      <c r="D616" s="34" t="s">
        <v>743</v>
      </c>
      <c r="E616" s="34">
        <v>1878</v>
      </c>
      <c r="F616" s="35">
        <v>1</v>
      </c>
      <c r="G616" s="35">
        <v>0</v>
      </c>
      <c r="H616" s="35">
        <v>0</v>
      </c>
      <c r="I616" s="35">
        <v>0</v>
      </c>
      <c r="J616" s="36">
        <v>0</v>
      </c>
      <c r="K616" s="58" t="str">
        <f t="shared" si="57"/>
        <v>0</v>
      </c>
      <c r="L616" s="4"/>
    </row>
    <row r="617" spans="1:57" ht="15.75">
      <c r="A617" s="28">
        <v>15</v>
      </c>
      <c r="B617" s="25"/>
      <c r="C617" s="32">
        <f t="shared" si="56"/>
        <v>1</v>
      </c>
      <c r="D617" s="34" t="s">
        <v>744</v>
      </c>
      <c r="E617" s="34">
        <v>2513</v>
      </c>
      <c r="F617" s="35">
        <v>1</v>
      </c>
      <c r="G617" s="35">
        <v>0</v>
      </c>
      <c r="H617" s="35">
        <v>0</v>
      </c>
      <c r="I617" s="35">
        <v>0</v>
      </c>
      <c r="J617" s="36">
        <v>0</v>
      </c>
      <c r="K617" s="58" t="str">
        <f t="shared" si="57"/>
        <v>0</v>
      </c>
      <c r="L617" s="4"/>
    </row>
    <row r="618" spans="1:57" ht="15.75">
      <c r="A618" s="28">
        <v>15</v>
      </c>
      <c r="B618" s="25"/>
      <c r="C618" s="32">
        <f t="shared" si="56"/>
        <v>1</v>
      </c>
      <c r="D618" s="34" t="s">
        <v>745</v>
      </c>
      <c r="E618" s="34">
        <v>6432</v>
      </c>
      <c r="F618" s="35">
        <v>4</v>
      </c>
      <c r="G618" s="35">
        <v>0</v>
      </c>
      <c r="H618" s="35">
        <v>0</v>
      </c>
      <c r="I618" s="35">
        <v>0</v>
      </c>
      <c r="J618" s="36">
        <v>0</v>
      </c>
      <c r="K618" s="58" t="str">
        <f t="shared" si="57"/>
        <v>0</v>
      </c>
      <c r="L618" s="4"/>
    </row>
    <row r="619" spans="1:57" ht="15.75">
      <c r="A619" s="28">
        <v>15</v>
      </c>
      <c r="B619" s="25"/>
      <c r="C619" s="32">
        <f t="shared" si="56"/>
        <v>1</v>
      </c>
      <c r="D619" s="34" t="s">
        <v>746</v>
      </c>
      <c r="E619" s="34">
        <v>231</v>
      </c>
      <c r="F619" s="35">
        <v>0</v>
      </c>
      <c r="G619" s="35">
        <v>0</v>
      </c>
      <c r="H619" s="35">
        <v>1</v>
      </c>
      <c r="I619" s="35">
        <v>0</v>
      </c>
      <c r="J619" s="36">
        <v>0</v>
      </c>
      <c r="K619" s="58" t="str">
        <f t="shared" si="57"/>
        <v>0</v>
      </c>
      <c r="L619" s="4"/>
    </row>
    <row r="620" spans="1:57" ht="15">
      <c r="A620" s="226" t="s">
        <v>747</v>
      </c>
      <c r="B620" s="226"/>
      <c r="C620" s="226"/>
      <c r="D620" s="44">
        <f>SUM(C614:C619)</f>
        <v>6</v>
      </c>
      <c r="E620" s="45">
        <f>SUM(E614:E619)</f>
        <v>40156</v>
      </c>
      <c r="F620" s="44">
        <f>(SUM(F614:F619))*1</f>
        <v>15</v>
      </c>
      <c r="G620" s="45">
        <f>(SUM(G614:G619))*1</f>
        <v>3</v>
      </c>
      <c r="H620" s="45">
        <f>(SUM(H614:H619))*1</f>
        <v>1</v>
      </c>
      <c r="I620" s="45">
        <f>SUM(I614:I619)</f>
        <v>1</v>
      </c>
      <c r="J620" s="45">
        <f>SUM(J614:J619)</f>
        <v>1</v>
      </c>
      <c r="K620" s="45">
        <f>K614+K615+K616+K617+K618+K619</f>
        <v>1</v>
      </c>
      <c r="L620" s="4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  <c r="AP620" s="46"/>
      <c r="AQ620" s="46"/>
      <c r="AR620" s="46"/>
      <c r="AS620" s="46"/>
      <c r="AT620" s="46"/>
      <c r="AU620" s="46"/>
      <c r="AV620" s="46"/>
      <c r="AW620" s="46"/>
      <c r="AX620" s="46"/>
      <c r="AY620" s="46"/>
      <c r="AZ620" s="46"/>
      <c r="BA620" s="46"/>
      <c r="BB620" s="46"/>
      <c r="BC620" s="46"/>
      <c r="BD620" s="46"/>
      <c r="BE620" s="46"/>
    </row>
    <row r="621" spans="1:57" ht="15.75">
      <c r="A621" s="28"/>
      <c r="B621" s="225" t="s">
        <v>51</v>
      </c>
      <c r="C621" s="225"/>
      <c r="D621" s="47"/>
      <c r="E621" s="48"/>
      <c r="F621" s="47"/>
      <c r="G621" s="48"/>
      <c r="H621" s="48"/>
      <c r="I621" s="48"/>
      <c r="J621" s="31"/>
      <c r="K621" s="31"/>
      <c r="L621" s="4"/>
    </row>
    <row r="622" spans="1:57" ht="15.75">
      <c r="A622" s="28">
        <v>16</v>
      </c>
      <c r="B622" s="25"/>
      <c r="C622" s="32">
        <f t="shared" ref="C622:C651" si="58">IF(D622="",0,1)</f>
        <v>1</v>
      </c>
      <c r="D622" s="49" t="s">
        <v>748</v>
      </c>
      <c r="E622" s="49">
        <v>42000</v>
      </c>
      <c r="F622" s="38">
        <v>20</v>
      </c>
      <c r="G622" s="38">
        <v>6</v>
      </c>
      <c r="H622" s="38">
        <v>0</v>
      </c>
      <c r="I622" s="38">
        <v>1</v>
      </c>
      <c r="J622" s="39">
        <v>1</v>
      </c>
      <c r="K622" s="57" t="str">
        <f t="shared" ref="K622:K651" si="59">IF(OR(I622="",I622&lt;1),"0","1")</f>
        <v>1</v>
      </c>
      <c r="L622" s="4"/>
    </row>
    <row r="623" spans="1:57" ht="15.75">
      <c r="A623" s="28">
        <v>16</v>
      </c>
      <c r="B623" s="25"/>
      <c r="C623" s="32">
        <f t="shared" si="58"/>
        <v>1</v>
      </c>
      <c r="D623" s="49" t="s">
        <v>749</v>
      </c>
      <c r="E623" s="49">
        <v>1238</v>
      </c>
      <c r="F623" s="38">
        <v>1</v>
      </c>
      <c r="G623" s="38">
        <v>0</v>
      </c>
      <c r="H623" s="38">
        <v>0</v>
      </c>
      <c r="I623" s="38">
        <v>0</v>
      </c>
      <c r="J623" s="39">
        <v>0</v>
      </c>
      <c r="K623" s="57" t="str">
        <f t="shared" si="59"/>
        <v>0</v>
      </c>
      <c r="L623" s="4"/>
    </row>
    <row r="624" spans="1:57" ht="15.75">
      <c r="A624" s="28">
        <v>16</v>
      </c>
      <c r="B624" s="25"/>
      <c r="C624" s="32">
        <f t="shared" si="58"/>
        <v>1</v>
      </c>
      <c r="D624" s="49" t="s">
        <v>750</v>
      </c>
      <c r="E624" s="49">
        <v>4678</v>
      </c>
      <c r="F624" s="38">
        <v>2</v>
      </c>
      <c r="G624" s="38">
        <v>1</v>
      </c>
      <c r="H624" s="38">
        <v>0</v>
      </c>
      <c r="I624" s="38">
        <v>0</v>
      </c>
      <c r="J624" s="39">
        <v>0</v>
      </c>
      <c r="K624" s="57" t="str">
        <f t="shared" si="59"/>
        <v>0</v>
      </c>
      <c r="L624" s="4"/>
    </row>
    <row r="625" spans="1:12" ht="15.75">
      <c r="A625" s="28">
        <v>16</v>
      </c>
      <c r="B625" s="25"/>
      <c r="C625" s="32">
        <f t="shared" si="58"/>
        <v>1</v>
      </c>
      <c r="D625" s="49" t="s">
        <v>751</v>
      </c>
      <c r="E625" s="49">
        <v>413</v>
      </c>
      <c r="F625" s="38">
        <v>0</v>
      </c>
      <c r="G625" s="38">
        <v>0</v>
      </c>
      <c r="H625" s="38">
        <v>1</v>
      </c>
      <c r="I625" s="38">
        <v>0</v>
      </c>
      <c r="J625" s="39">
        <v>0</v>
      </c>
      <c r="K625" s="57" t="str">
        <f t="shared" si="59"/>
        <v>0</v>
      </c>
      <c r="L625" s="4"/>
    </row>
    <row r="626" spans="1:12" ht="15.75">
      <c r="A626" s="28">
        <v>16</v>
      </c>
      <c r="B626" s="25"/>
      <c r="C626" s="32">
        <f t="shared" si="58"/>
        <v>1</v>
      </c>
      <c r="D626" s="49" t="s">
        <v>752</v>
      </c>
      <c r="E626" s="49">
        <v>1600</v>
      </c>
      <c r="F626" s="38">
        <v>0</v>
      </c>
      <c r="G626" s="38">
        <v>0</v>
      </c>
      <c r="H626" s="38">
        <v>1</v>
      </c>
      <c r="I626" s="38">
        <v>0</v>
      </c>
      <c r="J626" s="39">
        <v>0</v>
      </c>
      <c r="K626" s="57" t="str">
        <f t="shared" si="59"/>
        <v>0</v>
      </c>
      <c r="L626" s="4"/>
    </row>
    <row r="627" spans="1:12" ht="15.75">
      <c r="A627" s="28">
        <v>16</v>
      </c>
      <c r="B627" s="25"/>
      <c r="C627" s="32">
        <f t="shared" si="58"/>
        <v>1</v>
      </c>
      <c r="D627" s="49" t="s">
        <v>753</v>
      </c>
      <c r="E627" s="49">
        <v>1807</v>
      </c>
      <c r="F627" s="38">
        <v>0</v>
      </c>
      <c r="G627" s="38">
        <v>1</v>
      </c>
      <c r="H627" s="38">
        <v>0</v>
      </c>
      <c r="I627" s="38">
        <v>0</v>
      </c>
      <c r="J627" s="39">
        <v>0</v>
      </c>
      <c r="K627" s="57" t="str">
        <f t="shared" si="59"/>
        <v>0</v>
      </c>
      <c r="L627" s="4"/>
    </row>
    <row r="628" spans="1:12" ht="15.75">
      <c r="A628" s="28">
        <v>16</v>
      </c>
      <c r="B628" s="25"/>
      <c r="C628" s="32">
        <f t="shared" si="58"/>
        <v>1</v>
      </c>
      <c r="D628" s="49" t="s">
        <v>754</v>
      </c>
      <c r="E628" s="49">
        <v>5267</v>
      </c>
      <c r="F628" s="38">
        <v>1</v>
      </c>
      <c r="G628" s="38">
        <v>0</v>
      </c>
      <c r="H628" s="38">
        <v>0</v>
      </c>
      <c r="I628" s="38">
        <v>0</v>
      </c>
      <c r="J628" s="39">
        <v>0</v>
      </c>
      <c r="K628" s="57" t="str">
        <f t="shared" si="59"/>
        <v>0</v>
      </c>
      <c r="L628" s="4"/>
    </row>
    <row r="629" spans="1:12" ht="15.75">
      <c r="A629" s="28">
        <v>16</v>
      </c>
      <c r="B629" s="25"/>
      <c r="C629" s="32">
        <f t="shared" si="58"/>
        <v>1</v>
      </c>
      <c r="D629" s="49" t="s">
        <v>755</v>
      </c>
      <c r="E629" s="49">
        <v>3700</v>
      </c>
      <c r="F629" s="38">
        <v>1</v>
      </c>
      <c r="G629" s="38">
        <v>0</v>
      </c>
      <c r="H629" s="38">
        <v>0</v>
      </c>
      <c r="I629" s="38">
        <v>0</v>
      </c>
      <c r="J629" s="39">
        <v>0</v>
      </c>
      <c r="K629" s="57" t="str">
        <f t="shared" si="59"/>
        <v>0</v>
      </c>
      <c r="L629" s="4"/>
    </row>
    <row r="630" spans="1:12" ht="15.75">
      <c r="A630" s="28">
        <v>16</v>
      </c>
      <c r="B630" s="25"/>
      <c r="C630" s="32">
        <f t="shared" si="58"/>
        <v>1</v>
      </c>
      <c r="D630" s="39" t="s">
        <v>756</v>
      </c>
      <c r="E630" s="39">
        <v>19000</v>
      </c>
      <c r="F630" s="39">
        <v>11</v>
      </c>
      <c r="G630" s="39">
        <v>2</v>
      </c>
      <c r="H630" s="39">
        <v>0</v>
      </c>
      <c r="I630" s="39">
        <v>0</v>
      </c>
      <c r="J630" s="39">
        <v>0</v>
      </c>
      <c r="K630" s="57" t="str">
        <f t="shared" si="59"/>
        <v>0</v>
      </c>
      <c r="L630" s="4"/>
    </row>
    <row r="631" spans="1:12" ht="15.75">
      <c r="A631" s="28">
        <v>16</v>
      </c>
      <c r="B631" s="25"/>
      <c r="C631" s="32">
        <f t="shared" si="58"/>
        <v>1</v>
      </c>
      <c r="D631" s="39" t="s">
        <v>757</v>
      </c>
      <c r="E631" s="39">
        <v>2866</v>
      </c>
      <c r="F631" s="39">
        <v>0</v>
      </c>
      <c r="G631" s="39">
        <v>0</v>
      </c>
      <c r="H631" s="39">
        <v>1</v>
      </c>
      <c r="I631" s="39">
        <v>0</v>
      </c>
      <c r="J631" s="39">
        <v>0</v>
      </c>
      <c r="K631" s="57" t="str">
        <f t="shared" si="59"/>
        <v>0</v>
      </c>
      <c r="L631" s="4"/>
    </row>
    <row r="632" spans="1:12" ht="15.75">
      <c r="A632" s="28">
        <v>16</v>
      </c>
      <c r="B632" s="25"/>
      <c r="C632" s="32">
        <f t="shared" si="58"/>
        <v>1</v>
      </c>
      <c r="D632" s="39" t="s">
        <v>758</v>
      </c>
      <c r="E632" s="39">
        <v>3923</v>
      </c>
      <c r="F632" s="39">
        <v>1</v>
      </c>
      <c r="G632" s="39">
        <v>0</v>
      </c>
      <c r="H632" s="39">
        <v>0</v>
      </c>
      <c r="I632" s="39">
        <v>0</v>
      </c>
      <c r="J632" s="39">
        <v>0</v>
      </c>
      <c r="K632" s="57" t="str">
        <f t="shared" si="59"/>
        <v>0</v>
      </c>
      <c r="L632" s="4"/>
    </row>
    <row r="633" spans="1:12" ht="15.75">
      <c r="A633" s="28">
        <v>16</v>
      </c>
      <c r="B633" s="25"/>
      <c r="C633" s="32">
        <f t="shared" si="58"/>
        <v>1</v>
      </c>
      <c r="D633" s="39" t="s">
        <v>759</v>
      </c>
      <c r="E633" s="39">
        <v>6150</v>
      </c>
      <c r="F633" s="39">
        <v>1</v>
      </c>
      <c r="G633" s="39">
        <v>0</v>
      </c>
      <c r="H633" s="39">
        <v>0</v>
      </c>
      <c r="I633" s="39">
        <v>0</v>
      </c>
      <c r="J633" s="39">
        <v>0</v>
      </c>
      <c r="K633" s="57" t="str">
        <f t="shared" si="59"/>
        <v>0</v>
      </c>
      <c r="L633" s="4"/>
    </row>
    <row r="634" spans="1:12" ht="15.75">
      <c r="A634" s="28">
        <v>16</v>
      </c>
      <c r="B634" s="25"/>
      <c r="C634" s="32">
        <f t="shared" si="58"/>
        <v>1</v>
      </c>
      <c r="D634" s="39" t="s">
        <v>760</v>
      </c>
      <c r="E634" s="39">
        <v>4450</v>
      </c>
      <c r="F634" s="39">
        <v>2</v>
      </c>
      <c r="G634" s="39">
        <v>0</v>
      </c>
      <c r="H634" s="39">
        <v>0</v>
      </c>
      <c r="I634" s="39">
        <v>0</v>
      </c>
      <c r="J634" s="39">
        <v>0</v>
      </c>
      <c r="K634" s="57" t="str">
        <f t="shared" si="59"/>
        <v>0</v>
      </c>
      <c r="L634" s="4"/>
    </row>
    <row r="635" spans="1:12" ht="15.75">
      <c r="A635" s="28">
        <v>16</v>
      </c>
      <c r="B635" s="25"/>
      <c r="C635" s="32">
        <f t="shared" si="58"/>
        <v>1</v>
      </c>
      <c r="D635" s="39" t="s">
        <v>761</v>
      </c>
      <c r="E635" s="39">
        <v>596</v>
      </c>
      <c r="F635" s="39">
        <v>0</v>
      </c>
      <c r="G635" s="39">
        <v>1</v>
      </c>
      <c r="H635" s="39">
        <v>0</v>
      </c>
      <c r="I635" s="39">
        <v>0</v>
      </c>
      <c r="J635" s="39">
        <v>0</v>
      </c>
      <c r="K635" s="57" t="str">
        <f t="shared" si="59"/>
        <v>0</v>
      </c>
      <c r="L635" s="4"/>
    </row>
    <row r="636" spans="1:12" ht="15.75">
      <c r="A636" s="28">
        <v>16</v>
      </c>
      <c r="B636" s="25"/>
      <c r="C636" s="32">
        <f t="shared" si="58"/>
        <v>1</v>
      </c>
      <c r="D636" s="39" t="s">
        <v>762</v>
      </c>
      <c r="E636" s="39">
        <v>8024</v>
      </c>
      <c r="F636" s="39">
        <v>3</v>
      </c>
      <c r="G636" s="39">
        <v>0</v>
      </c>
      <c r="H636" s="39">
        <v>0</v>
      </c>
      <c r="I636" s="39">
        <v>0</v>
      </c>
      <c r="J636" s="39">
        <v>0</v>
      </c>
      <c r="K636" s="57" t="str">
        <f t="shared" si="59"/>
        <v>0</v>
      </c>
      <c r="L636" s="4"/>
    </row>
    <row r="637" spans="1:12" ht="15.75">
      <c r="A637" s="28">
        <v>16</v>
      </c>
      <c r="B637" s="25"/>
      <c r="C637" s="32">
        <f t="shared" si="58"/>
        <v>1</v>
      </c>
      <c r="D637" s="39" t="s">
        <v>763</v>
      </c>
      <c r="E637" s="39">
        <v>4196</v>
      </c>
      <c r="F637" s="39">
        <v>0</v>
      </c>
      <c r="G637" s="39">
        <v>1</v>
      </c>
      <c r="H637" s="39">
        <v>0</v>
      </c>
      <c r="I637" s="39">
        <v>0</v>
      </c>
      <c r="J637" s="39">
        <v>0</v>
      </c>
      <c r="K637" s="57" t="str">
        <f t="shared" si="59"/>
        <v>0</v>
      </c>
      <c r="L637" s="4"/>
    </row>
    <row r="638" spans="1:12" ht="15.75">
      <c r="A638" s="28">
        <v>16</v>
      </c>
      <c r="B638" s="25"/>
      <c r="C638" s="32">
        <f t="shared" si="58"/>
        <v>1</v>
      </c>
      <c r="D638" s="39" t="s">
        <v>764</v>
      </c>
      <c r="E638" s="39">
        <v>111</v>
      </c>
      <c r="F638" s="39">
        <v>0</v>
      </c>
      <c r="G638" s="39">
        <v>0</v>
      </c>
      <c r="H638" s="39">
        <v>1</v>
      </c>
      <c r="I638" s="39">
        <v>0</v>
      </c>
      <c r="J638" s="39">
        <v>0</v>
      </c>
      <c r="K638" s="57" t="str">
        <f t="shared" si="59"/>
        <v>0</v>
      </c>
      <c r="L638" s="4"/>
    </row>
    <row r="639" spans="1:12" ht="15.75">
      <c r="A639" s="28">
        <v>16</v>
      </c>
      <c r="B639" s="25"/>
      <c r="C639" s="32">
        <f t="shared" si="58"/>
        <v>1</v>
      </c>
      <c r="D639" s="39" t="s">
        <v>765</v>
      </c>
      <c r="E639" s="39">
        <v>5514</v>
      </c>
      <c r="F639" s="39">
        <v>2</v>
      </c>
      <c r="G639" s="39">
        <v>1</v>
      </c>
      <c r="H639" s="39">
        <v>0</v>
      </c>
      <c r="I639" s="39">
        <v>0</v>
      </c>
      <c r="J639" s="39">
        <v>0</v>
      </c>
      <c r="K639" s="57" t="str">
        <f t="shared" si="59"/>
        <v>0</v>
      </c>
      <c r="L639" s="4"/>
    </row>
    <row r="640" spans="1:12" ht="15.75">
      <c r="A640" s="28">
        <v>16</v>
      </c>
      <c r="B640" s="25"/>
      <c r="C640" s="32">
        <f t="shared" si="58"/>
        <v>1</v>
      </c>
      <c r="D640" s="39" t="s">
        <v>766</v>
      </c>
      <c r="E640" s="39">
        <v>3300</v>
      </c>
      <c r="F640" s="39">
        <v>1</v>
      </c>
      <c r="G640" s="39">
        <v>0</v>
      </c>
      <c r="H640" s="39">
        <v>0</v>
      </c>
      <c r="I640" s="39">
        <v>0</v>
      </c>
      <c r="J640" s="39">
        <v>0</v>
      </c>
      <c r="K640" s="57" t="str">
        <f t="shared" si="59"/>
        <v>0</v>
      </c>
      <c r="L640" s="4"/>
    </row>
    <row r="641" spans="1:57" ht="15.75">
      <c r="A641" s="28">
        <v>16</v>
      </c>
      <c r="B641" s="25"/>
      <c r="C641" s="32">
        <f t="shared" si="58"/>
        <v>1</v>
      </c>
      <c r="D641" s="39" t="s">
        <v>767</v>
      </c>
      <c r="E641" s="39">
        <v>1709</v>
      </c>
      <c r="F641" s="39">
        <v>0</v>
      </c>
      <c r="G641" s="39">
        <v>1</v>
      </c>
      <c r="H641" s="39">
        <v>0</v>
      </c>
      <c r="I641" s="39">
        <v>0</v>
      </c>
      <c r="J641" s="39">
        <v>0</v>
      </c>
      <c r="K641" s="57" t="str">
        <f t="shared" si="59"/>
        <v>0</v>
      </c>
      <c r="L641" s="4"/>
    </row>
    <row r="642" spans="1:57" ht="15.75">
      <c r="A642" s="28">
        <v>16</v>
      </c>
      <c r="B642" s="25"/>
      <c r="C642" s="32">
        <f t="shared" si="58"/>
        <v>1</v>
      </c>
      <c r="D642" s="39" t="s">
        <v>768</v>
      </c>
      <c r="E642" s="39">
        <v>732</v>
      </c>
      <c r="F642" s="39">
        <v>0</v>
      </c>
      <c r="G642" s="39">
        <v>0</v>
      </c>
      <c r="H642" s="39">
        <v>1</v>
      </c>
      <c r="I642" s="39">
        <v>0</v>
      </c>
      <c r="J642" s="39">
        <v>0</v>
      </c>
      <c r="K642" s="57" t="str">
        <f t="shared" si="59"/>
        <v>0</v>
      </c>
      <c r="L642" s="4"/>
    </row>
    <row r="643" spans="1:57" ht="15.75">
      <c r="A643" s="28">
        <v>16</v>
      </c>
      <c r="B643" s="25"/>
      <c r="C643" s="32">
        <f t="shared" si="58"/>
        <v>1</v>
      </c>
      <c r="D643" s="39" t="s">
        <v>769</v>
      </c>
      <c r="E643" s="39">
        <v>2409</v>
      </c>
      <c r="F643" s="39">
        <v>1</v>
      </c>
      <c r="G643" s="39">
        <v>0</v>
      </c>
      <c r="H643" s="39">
        <v>0</v>
      </c>
      <c r="I643" s="39">
        <v>0</v>
      </c>
      <c r="J643" s="39">
        <v>0</v>
      </c>
      <c r="K643" s="57" t="str">
        <f t="shared" si="59"/>
        <v>0</v>
      </c>
      <c r="L643" s="4"/>
    </row>
    <row r="644" spans="1:57" ht="15.75">
      <c r="A644" s="28">
        <v>16</v>
      </c>
      <c r="B644" s="25"/>
      <c r="C644" s="32">
        <f t="shared" si="58"/>
        <v>1</v>
      </c>
      <c r="D644" s="39" t="s">
        <v>770</v>
      </c>
      <c r="E644" s="39">
        <v>3013</v>
      </c>
      <c r="F644" s="39">
        <v>0</v>
      </c>
      <c r="G644" s="39">
        <v>0</v>
      </c>
      <c r="H644" s="39">
        <v>1</v>
      </c>
      <c r="I644" s="39">
        <v>0</v>
      </c>
      <c r="J644" s="39">
        <v>0</v>
      </c>
      <c r="K644" s="57" t="str">
        <f t="shared" si="59"/>
        <v>0</v>
      </c>
      <c r="L644" s="4"/>
    </row>
    <row r="645" spans="1:57" ht="15.75">
      <c r="A645" s="28">
        <v>16</v>
      </c>
      <c r="B645" s="25"/>
      <c r="C645" s="32">
        <f t="shared" si="58"/>
        <v>1</v>
      </c>
      <c r="D645" s="39" t="s">
        <v>771</v>
      </c>
      <c r="E645" s="39">
        <v>7300</v>
      </c>
      <c r="F645" s="39">
        <v>2</v>
      </c>
      <c r="G645" s="39">
        <v>0</v>
      </c>
      <c r="H645" s="39">
        <v>0</v>
      </c>
      <c r="I645" s="39">
        <v>0</v>
      </c>
      <c r="J645" s="39">
        <v>0</v>
      </c>
      <c r="K645" s="57" t="str">
        <f t="shared" si="59"/>
        <v>0</v>
      </c>
      <c r="L645" s="4"/>
    </row>
    <row r="646" spans="1:57" ht="15.75">
      <c r="A646" s="28">
        <v>16</v>
      </c>
      <c r="B646" s="25"/>
      <c r="C646" s="32">
        <f t="shared" si="58"/>
        <v>1</v>
      </c>
      <c r="D646" s="39" t="s">
        <v>772</v>
      </c>
      <c r="E646" s="39">
        <v>3500</v>
      </c>
      <c r="F646" s="39">
        <v>2</v>
      </c>
      <c r="G646" s="39">
        <v>1</v>
      </c>
      <c r="H646" s="39">
        <v>0</v>
      </c>
      <c r="I646" s="39">
        <v>0</v>
      </c>
      <c r="J646" s="39">
        <v>0</v>
      </c>
      <c r="K646" s="57" t="str">
        <f t="shared" si="59"/>
        <v>0</v>
      </c>
      <c r="L646" s="4"/>
    </row>
    <row r="647" spans="1:57" ht="15.75">
      <c r="A647" s="28">
        <v>16</v>
      </c>
      <c r="B647" s="25"/>
      <c r="C647" s="32">
        <f t="shared" si="58"/>
        <v>1</v>
      </c>
      <c r="D647" s="39" t="s">
        <v>773</v>
      </c>
      <c r="E647" s="39">
        <v>3262</v>
      </c>
      <c r="F647" s="39">
        <v>1</v>
      </c>
      <c r="G647" s="39">
        <v>0</v>
      </c>
      <c r="H647" s="39">
        <v>0</v>
      </c>
      <c r="I647" s="39">
        <v>0</v>
      </c>
      <c r="J647" s="39">
        <v>0</v>
      </c>
      <c r="K647" s="57" t="str">
        <f t="shared" si="59"/>
        <v>0</v>
      </c>
      <c r="L647" s="4"/>
    </row>
    <row r="648" spans="1:57" ht="15.75">
      <c r="A648" s="28">
        <v>16</v>
      </c>
      <c r="B648" s="25"/>
      <c r="C648" s="32">
        <f t="shared" si="58"/>
        <v>1</v>
      </c>
      <c r="D648" s="39" t="s">
        <v>774</v>
      </c>
      <c r="E648" s="39">
        <v>7381</v>
      </c>
      <c r="F648" s="39">
        <v>2</v>
      </c>
      <c r="G648" s="39">
        <v>0</v>
      </c>
      <c r="H648" s="39">
        <v>0</v>
      </c>
      <c r="I648" s="39">
        <v>0</v>
      </c>
      <c r="J648" s="39">
        <v>0</v>
      </c>
      <c r="K648" s="57" t="str">
        <f t="shared" si="59"/>
        <v>0</v>
      </c>
      <c r="L648" s="4"/>
    </row>
    <row r="649" spans="1:57" ht="15.75">
      <c r="A649" s="28">
        <v>16</v>
      </c>
      <c r="B649" s="25"/>
      <c r="C649" s="32">
        <f t="shared" si="58"/>
        <v>1</v>
      </c>
      <c r="D649" s="39" t="s">
        <v>775</v>
      </c>
      <c r="E649" s="39">
        <v>2183</v>
      </c>
      <c r="F649" s="39">
        <v>1</v>
      </c>
      <c r="G649" s="39">
        <v>0</v>
      </c>
      <c r="H649" s="39">
        <v>0</v>
      </c>
      <c r="I649" s="39">
        <v>0</v>
      </c>
      <c r="J649" s="39">
        <v>0</v>
      </c>
      <c r="K649" s="57" t="str">
        <f t="shared" si="59"/>
        <v>0</v>
      </c>
      <c r="L649" s="4"/>
    </row>
    <row r="650" spans="1:57" ht="15.75">
      <c r="A650" s="28">
        <v>16</v>
      </c>
      <c r="B650" s="25"/>
      <c r="C650" s="32">
        <f t="shared" si="58"/>
        <v>1</v>
      </c>
      <c r="D650" s="39" t="s">
        <v>776</v>
      </c>
      <c r="E650" s="39">
        <v>9900</v>
      </c>
      <c r="F650" s="39">
        <v>5</v>
      </c>
      <c r="G650" s="39">
        <v>0</v>
      </c>
      <c r="H650" s="39">
        <v>0</v>
      </c>
      <c r="I650" s="39">
        <v>0</v>
      </c>
      <c r="J650" s="39">
        <v>0</v>
      </c>
      <c r="K650" s="57" t="str">
        <f t="shared" si="59"/>
        <v>0</v>
      </c>
      <c r="L650" s="4"/>
    </row>
    <row r="651" spans="1:57" ht="15.75">
      <c r="A651" s="28">
        <v>16</v>
      </c>
      <c r="B651" s="25"/>
      <c r="C651" s="32">
        <f t="shared" si="58"/>
        <v>1</v>
      </c>
      <c r="D651" s="39" t="s">
        <v>332</v>
      </c>
      <c r="E651" s="39">
        <v>2100</v>
      </c>
      <c r="F651" s="39">
        <v>0</v>
      </c>
      <c r="G651" s="39">
        <v>1</v>
      </c>
      <c r="H651" s="39">
        <v>0</v>
      </c>
      <c r="I651" s="39">
        <v>0</v>
      </c>
      <c r="J651" s="39">
        <v>0</v>
      </c>
      <c r="K651" s="57" t="str">
        <f t="shared" si="59"/>
        <v>0</v>
      </c>
      <c r="L651" s="4"/>
    </row>
    <row r="652" spans="1:57" ht="15">
      <c r="A652" s="226" t="s">
        <v>777</v>
      </c>
      <c r="B652" s="226"/>
      <c r="C652" s="226"/>
      <c r="D652" s="44">
        <f>SUM(C622:C651)</f>
        <v>30</v>
      </c>
      <c r="E652" s="45">
        <f>SUM(E622:E651)</f>
        <v>162322</v>
      </c>
      <c r="F652" s="44">
        <f>(SUM(F622:F651))*1</f>
        <v>60</v>
      </c>
      <c r="G652" s="45">
        <f>(SUM(G622:G651))*1</f>
        <v>16</v>
      </c>
      <c r="H652" s="45">
        <f>(SUM(H622:H651))*1</f>
        <v>6</v>
      </c>
      <c r="I652" s="45">
        <f>SUM(I622:I651)</f>
        <v>1</v>
      </c>
      <c r="J652" s="45">
        <f>SUM(J622:J651)</f>
        <v>1</v>
      </c>
      <c r="K652" s="45">
        <f>K622+K623+K624+K625+K627+K628+K629+K630+K631+K632+K633+K634+K635+K626+K636+K637+K638+K639+K640+K641+K642+K643+K644+K645+K646+K649+K650+K651</f>
        <v>1</v>
      </c>
      <c r="L652" s="4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  <c r="AC652" s="46"/>
      <c r="AD652" s="46"/>
      <c r="AE652" s="46"/>
      <c r="AF652" s="46"/>
      <c r="AG652" s="46"/>
      <c r="AH652" s="46"/>
      <c r="AI652" s="46"/>
      <c r="AJ652" s="46"/>
      <c r="AK652" s="46"/>
      <c r="AL652" s="46"/>
      <c r="AM652" s="46"/>
      <c r="AN652" s="46"/>
      <c r="AO652" s="46"/>
      <c r="AP652" s="46"/>
      <c r="AQ652" s="46"/>
      <c r="AR652" s="46"/>
      <c r="AS652" s="46"/>
      <c r="AT652" s="46"/>
      <c r="AU652" s="46"/>
      <c r="AV652" s="46"/>
      <c r="AW652" s="46"/>
      <c r="AX652" s="46"/>
      <c r="AY652" s="46"/>
      <c r="AZ652" s="46"/>
      <c r="BA652" s="46"/>
      <c r="BB652" s="46"/>
      <c r="BC652" s="46"/>
      <c r="BD652" s="46"/>
      <c r="BE652" s="46"/>
    </row>
    <row r="653" spans="1:57" ht="15.75">
      <c r="A653" s="28"/>
      <c r="B653" s="225" t="s">
        <v>52</v>
      </c>
      <c r="C653" s="225"/>
      <c r="D653" s="47"/>
      <c r="E653" s="48"/>
      <c r="F653" s="47"/>
      <c r="G653" s="48"/>
      <c r="H653" s="48"/>
      <c r="I653" s="48"/>
      <c r="J653" s="31"/>
      <c r="K653" s="31"/>
      <c r="L653" s="4"/>
    </row>
    <row r="654" spans="1:57" ht="15.75">
      <c r="A654" s="28">
        <v>17</v>
      </c>
      <c r="B654" s="25"/>
      <c r="C654" s="32">
        <f t="shared" ref="C654:C685" si="60">IF(D654="",0,1)</f>
        <v>1</v>
      </c>
      <c r="D654" s="34" t="s">
        <v>778</v>
      </c>
      <c r="E654" s="34">
        <v>4251</v>
      </c>
      <c r="F654" s="35">
        <v>2</v>
      </c>
      <c r="G654" s="35">
        <v>0</v>
      </c>
      <c r="H654" s="35">
        <v>0</v>
      </c>
      <c r="I654" s="35">
        <v>0</v>
      </c>
      <c r="J654" s="36">
        <v>0</v>
      </c>
      <c r="K654" s="57" t="str">
        <f t="shared" ref="K654:K685" si="61">IF(OR(I654="",I654&lt;1),"0","1")</f>
        <v>0</v>
      </c>
      <c r="L654" s="4"/>
    </row>
    <row r="655" spans="1:57" ht="15.75">
      <c r="A655" s="28">
        <v>17</v>
      </c>
      <c r="B655" s="25"/>
      <c r="C655" s="32">
        <f t="shared" si="60"/>
        <v>1</v>
      </c>
      <c r="D655" s="36" t="s">
        <v>779</v>
      </c>
      <c r="E655" s="34">
        <v>4151</v>
      </c>
      <c r="F655" s="35">
        <v>1</v>
      </c>
      <c r="G655" s="35">
        <v>0</v>
      </c>
      <c r="H655" s="35">
        <v>0</v>
      </c>
      <c r="I655" s="35">
        <v>0</v>
      </c>
      <c r="J655" s="36">
        <v>0</v>
      </c>
      <c r="K655" s="57" t="str">
        <f t="shared" si="61"/>
        <v>0</v>
      </c>
      <c r="L655" s="4"/>
    </row>
    <row r="656" spans="1:57" ht="15.75">
      <c r="A656" s="28">
        <v>17</v>
      </c>
      <c r="B656" s="25"/>
      <c r="C656" s="32">
        <f t="shared" si="60"/>
        <v>1</v>
      </c>
      <c r="D656" s="34" t="s">
        <v>780</v>
      </c>
      <c r="E656" s="34">
        <v>1217</v>
      </c>
      <c r="F656" s="35">
        <v>2</v>
      </c>
      <c r="G656" s="35">
        <v>0</v>
      </c>
      <c r="H656" s="35">
        <v>0</v>
      </c>
      <c r="I656" s="35">
        <v>0</v>
      </c>
      <c r="J656" s="36">
        <v>0</v>
      </c>
      <c r="K656" s="57" t="str">
        <f t="shared" si="61"/>
        <v>0</v>
      </c>
      <c r="L656" s="4"/>
    </row>
    <row r="657" spans="1:12" ht="15.75">
      <c r="A657" s="28">
        <v>17</v>
      </c>
      <c r="B657" s="25"/>
      <c r="C657" s="32">
        <f t="shared" si="60"/>
        <v>1</v>
      </c>
      <c r="D657" s="34" t="s">
        <v>781</v>
      </c>
      <c r="E657" s="34">
        <v>3650</v>
      </c>
      <c r="F657" s="35">
        <v>1</v>
      </c>
      <c r="G657" s="35">
        <v>0</v>
      </c>
      <c r="H657" s="35">
        <v>0</v>
      </c>
      <c r="I657" s="35">
        <v>0</v>
      </c>
      <c r="J657" s="36">
        <v>0</v>
      </c>
      <c r="K657" s="57" t="str">
        <f t="shared" si="61"/>
        <v>0</v>
      </c>
      <c r="L657" s="4"/>
    </row>
    <row r="658" spans="1:12" ht="15.75">
      <c r="A658" s="28">
        <v>17</v>
      </c>
      <c r="B658" s="25"/>
      <c r="C658" s="32">
        <f t="shared" si="60"/>
        <v>1</v>
      </c>
      <c r="D658" s="36" t="s">
        <v>782</v>
      </c>
      <c r="E658" s="34">
        <v>9414</v>
      </c>
      <c r="F658" s="35">
        <v>4</v>
      </c>
      <c r="G658" s="35">
        <v>0</v>
      </c>
      <c r="H658" s="35">
        <v>0</v>
      </c>
      <c r="I658" s="35">
        <v>0</v>
      </c>
      <c r="J658" s="36">
        <v>0</v>
      </c>
      <c r="K658" s="57" t="str">
        <f t="shared" si="61"/>
        <v>0</v>
      </c>
      <c r="L658" s="4"/>
    </row>
    <row r="659" spans="1:12" ht="15.75">
      <c r="A659" s="28">
        <v>17</v>
      </c>
      <c r="B659" s="25"/>
      <c r="C659" s="32">
        <f t="shared" si="60"/>
        <v>1</v>
      </c>
      <c r="D659" s="34" t="s">
        <v>783</v>
      </c>
      <c r="E659" s="34">
        <v>3506</v>
      </c>
      <c r="F659" s="35">
        <v>2</v>
      </c>
      <c r="G659" s="35">
        <v>0</v>
      </c>
      <c r="H659" s="35">
        <v>0</v>
      </c>
      <c r="I659" s="35">
        <v>0</v>
      </c>
      <c r="J659" s="36">
        <v>0</v>
      </c>
      <c r="K659" s="57" t="str">
        <f t="shared" si="61"/>
        <v>0</v>
      </c>
      <c r="L659" s="4"/>
    </row>
    <row r="660" spans="1:12" ht="15.75">
      <c r="A660" s="28">
        <v>17</v>
      </c>
      <c r="B660" s="25"/>
      <c r="C660" s="32">
        <f t="shared" si="60"/>
        <v>1</v>
      </c>
      <c r="D660" s="36" t="s">
        <v>784</v>
      </c>
      <c r="E660" s="34">
        <v>3050</v>
      </c>
      <c r="F660" s="35">
        <v>2</v>
      </c>
      <c r="G660" s="35">
        <v>0</v>
      </c>
      <c r="H660" s="35">
        <v>0</v>
      </c>
      <c r="I660" s="35">
        <v>0</v>
      </c>
      <c r="J660" s="36">
        <v>0</v>
      </c>
      <c r="K660" s="57" t="str">
        <f t="shared" si="61"/>
        <v>0</v>
      </c>
      <c r="L660" s="4"/>
    </row>
    <row r="661" spans="1:12" ht="15.75">
      <c r="A661" s="28">
        <v>17</v>
      </c>
      <c r="B661" s="25"/>
      <c r="C661" s="32">
        <f t="shared" si="60"/>
        <v>1</v>
      </c>
      <c r="D661" s="36" t="s">
        <v>785</v>
      </c>
      <c r="E661" s="34">
        <v>1409</v>
      </c>
      <c r="F661" s="35">
        <v>0</v>
      </c>
      <c r="G661" s="35">
        <v>0</v>
      </c>
      <c r="H661" s="35">
        <v>1</v>
      </c>
      <c r="I661" s="36">
        <v>0</v>
      </c>
      <c r="J661" s="36">
        <v>0</v>
      </c>
      <c r="K661" s="57" t="str">
        <f t="shared" si="61"/>
        <v>0</v>
      </c>
      <c r="L661" s="4"/>
    </row>
    <row r="662" spans="1:12" ht="15.75">
      <c r="A662" s="28">
        <v>17</v>
      </c>
      <c r="B662" s="25"/>
      <c r="C662" s="32">
        <f t="shared" si="60"/>
        <v>1</v>
      </c>
      <c r="D662" s="36" t="s">
        <v>786</v>
      </c>
      <c r="E662" s="34">
        <v>1587</v>
      </c>
      <c r="F662" s="36">
        <v>1</v>
      </c>
      <c r="G662" s="36">
        <v>0</v>
      </c>
      <c r="H662" s="36">
        <v>0</v>
      </c>
      <c r="I662" s="36">
        <v>0</v>
      </c>
      <c r="J662" s="36">
        <v>0</v>
      </c>
      <c r="K662" s="57" t="str">
        <f t="shared" si="61"/>
        <v>0</v>
      </c>
      <c r="L662" s="4"/>
    </row>
    <row r="663" spans="1:12" ht="15.75">
      <c r="A663" s="28">
        <v>17</v>
      </c>
      <c r="B663" s="25"/>
      <c r="C663" s="32">
        <f t="shared" si="60"/>
        <v>1</v>
      </c>
      <c r="D663" s="34" t="s">
        <v>787</v>
      </c>
      <c r="E663" s="36">
        <v>3612</v>
      </c>
      <c r="F663" s="36">
        <v>1</v>
      </c>
      <c r="G663" s="36">
        <v>0</v>
      </c>
      <c r="H663" s="36">
        <v>0</v>
      </c>
      <c r="I663" s="36">
        <v>0</v>
      </c>
      <c r="J663" s="36">
        <v>0</v>
      </c>
      <c r="K663" s="57" t="str">
        <f t="shared" si="61"/>
        <v>0</v>
      </c>
      <c r="L663" s="4"/>
    </row>
    <row r="664" spans="1:12" ht="15.75">
      <c r="A664" s="28">
        <v>17</v>
      </c>
      <c r="B664" s="25"/>
      <c r="C664" s="32">
        <f t="shared" si="60"/>
        <v>1</v>
      </c>
      <c r="D664" s="36" t="s">
        <v>788</v>
      </c>
      <c r="E664" s="34">
        <v>5993</v>
      </c>
      <c r="F664" s="35">
        <v>3</v>
      </c>
      <c r="G664" s="35">
        <v>0</v>
      </c>
      <c r="H664" s="35">
        <v>0</v>
      </c>
      <c r="I664" s="35">
        <v>0</v>
      </c>
      <c r="J664" s="36">
        <v>0</v>
      </c>
      <c r="K664" s="57" t="str">
        <f t="shared" si="61"/>
        <v>0</v>
      </c>
      <c r="L664" s="4"/>
    </row>
    <row r="665" spans="1:12" ht="15.75">
      <c r="A665" s="28">
        <v>17</v>
      </c>
      <c r="B665" s="25"/>
      <c r="C665" s="32">
        <f t="shared" si="60"/>
        <v>1</v>
      </c>
      <c r="D665" s="36" t="s">
        <v>789</v>
      </c>
      <c r="E665" s="54">
        <v>1480</v>
      </c>
      <c r="F665" s="35">
        <v>0</v>
      </c>
      <c r="G665" s="35">
        <v>1</v>
      </c>
      <c r="H665" s="35">
        <v>0</v>
      </c>
      <c r="I665" s="35">
        <v>0</v>
      </c>
      <c r="J665" s="36">
        <v>0</v>
      </c>
      <c r="K665" s="57" t="str">
        <f t="shared" si="61"/>
        <v>0</v>
      </c>
      <c r="L665" s="4"/>
    </row>
    <row r="666" spans="1:12" ht="15.75">
      <c r="A666" s="28">
        <v>17</v>
      </c>
      <c r="B666" s="25"/>
      <c r="C666" s="32">
        <f t="shared" si="60"/>
        <v>1</v>
      </c>
      <c r="D666" s="36" t="s">
        <v>790</v>
      </c>
      <c r="E666" s="34">
        <v>2183</v>
      </c>
      <c r="F666" s="35">
        <v>0</v>
      </c>
      <c r="G666" s="35">
        <v>1</v>
      </c>
      <c r="H666" s="35">
        <v>1</v>
      </c>
      <c r="I666" s="36">
        <v>0</v>
      </c>
      <c r="J666" s="36">
        <v>0</v>
      </c>
      <c r="K666" s="57" t="str">
        <f t="shared" si="61"/>
        <v>0</v>
      </c>
      <c r="L666" s="4"/>
    </row>
    <row r="667" spans="1:12" ht="15.75">
      <c r="A667" s="28">
        <v>17</v>
      </c>
      <c r="B667" s="25"/>
      <c r="C667" s="32">
        <f t="shared" si="60"/>
        <v>1</v>
      </c>
      <c r="D667" s="34" t="s">
        <v>791</v>
      </c>
      <c r="E667" s="36">
        <v>1284</v>
      </c>
      <c r="F667" s="36">
        <v>1</v>
      </c>
      <c r="G667" s="36">
        <v>0</v>
      </c>
      <c r="H667" s="36">
        <v>0</v>
      </c>
      <c r="I667" s="36">
        <v>0</v>
      </c>
      <c r="J667" s="36">
        <v>0</v>
      </c>
      <c r="K667" s="57" t="str">
        <f t="shared" si="61"/>
        <v>0</v>
      </c>
      <c r="L667" s="4"/>
    </row>
    <row r="668" spans="1:12" ht="15.75">
      <c r="A668" s="28">
        <v>17</v>
      </c>
      <c r="B668" s="25"/>
      <c r="C668" s="32">
        <f t="shared" si="60"/>
        <v>1</v>
      </c>
      <c r="D668" s="34" t="s">
        <v>792</v>
      </c>
      <c r="E668" s="36">
        <v>3206</v>
      </c>
      <c r="F668" s="36">
        <v>1</v>
      </c>
      <c r="G668" s="36">
        <v>0</v>
      </c>
      <c r="H668" s="36">
        <v>0</v>
      </c>
      <c r="I668" s="36">
        <v>0</v>
      </c>
      <c r="J668" s="36">
        <v>0</v>
      </c>
      <c r="K668" s="57" t="str">
        <f t="shared" si="61"/>
        <v>0</v>
      </c>
      <c r="L668" s="4"/>
    </row>
    <row r="669" spans="1:12" ht="15.75">
      <c r="A669" s="28">
        <v>17</v>
      </c>
      <c r="B669" s="25"/>
      <c r="C669" s="32">
        <f t="shared" si="60"/>
        <v>1</v>
      </c>
      <c r="D669" s="36" t="s">
        <v>793</v>
      </c>
      <c r="E669" s="36">
        <v>5560</v>
      </c>
      <c r="F669" s="36">
        <v>2</v>
      </c>
      <c r="G669" s="36">
        <v>0</v>
      </c>
      <c r="H669" s="36">
        <v>0</v>
      </c>
      <c r="I669" s="36">
        <v>0</v>
      </c>
      <c r="J669" s="36">
        <v>0</v>
      </c>
      <c r="K669" s="57" t="str">
        <f t="shared" si="61"/>
        <v>0</v>
      </c>
      <c r="L669" s="4"/>
    </row>
    <row r="670" spans="1:12" ht="15.75">
      <c r="A670" s="28">
        <v>17</v>
      </c>
      <c r="B670" s="25"/>
      <c r="C670" s="32">
        <f t="shared" si="60"/>
        <v>1</v>
      </c>
      <c r="D670" s="34" t="s">
        <v>794</v>
      </c>
      <c r="E670" s="36">
        <v>3616</v>
      </c>
      <c r="F670" s="36">
        <v>0</v>
      </c>
      <c r="G670" s="36">
        <v>1</v>
      </c>
      <c r="H670" s="36">
        <v>0</v>
      </c>
      <c r="I670" s="36">
        <v>0</v>
      </c>
      <c r="J670" s="36">
        <v>0</v>
      </c>
      <c r="K670" s="57" t="str">
        <f t="shared" si="61"/>
        <v>0</v>
      </c>
      <c r="L670" s="4"/>
    </row>
    <row r="671" spans="1:12" ht="15.75">
      <c r="A671" s="28">
        <v>17</v>
      </c>
      <c r="B671" s="25"/>
      <c r="C671" s="32">
        <f t="shared" si="60"/>
        <v>1</v>
      </c>
      <c r="D671" s="36" t="s">
        <v>795</v>
      </c>
      <c r="E671" s="36">
        <v>2108</v>
      </c>
      <c r="F671" s="36">
        <v>1</v>
      </c>
      <c r="G671" s="36">
        <v>0</v>
      </c>
      <c r="H671" s="36">
        <v>0</v>
      </c>
      <c r="I671" s="36">
        <v>0</v>
      </c>
      <c r="J671" s="36">
        <v>0</v>
      </c>
      <c r="K671" s="57" t="str">
        <f t="shared" si="61"/>
        <v>0</v>
      </c>
      <c r="L671" s="4"/>
    </row>
    <row r="672" spans="1:12" ht="15.75">
      <c r="A672" s="28">
        <v>17</v>
      </c>
      <c r="B672" s="25"/>
      <c r="C672" s="32">
        <f t="shared" si="60"/>
        <v>1</v>
      </c>
      <c r="D672" s="34" t="s">
        <v>796</v>
      </c>
      <c r="E672" s="54">
        <v>2546</v>
      </c>
      <c r="F672" s="35">
        <v>0</v>
      </c>
      <c r="G672" s="35">
        <v>0</v>
      </c>
      <c r="H672" s="35">
        <v>1</v>
      </c>
      <c r="I672" s="35">
        <v>0</v>
      </c>
      <c r="J672" s="36">
        <v>0</v>
      </c>
      <c r="K672" s="57" t="str">
        <f t="shared" si="61"/>
        <v>0</v>
      </c>
      <c r="L672" s="4"/>
    </row>
    <row r="673" spans="1:12" ht="15.75">
      <c r="A673" s="28">
        <v>17</v>
      </c>
      <c r="B673" s="25"/>
      <c r="C673" s="32">
        <f t="shared" si="60"/>
        <v>1</v>
      </c>
      <c r="D673" s="34" t="s">
        <v>797</v>
      </c>
      <c r="E673" s="36">
        <v>3968</v>
      </c>
      <c r="F673" s="36">
        <v>2</v>
      </c>
      <c r="G673" s="36">
        <v>0</v>
      </c>
      <c r="H673" s="36">
        <v>0</v>
      </c>
      <c r="I673" s="36">
        <v>0</v>
      </c>
      <c r="J673" s="36">
        <v>0</v>
      </c>
      <c r="K673" s="57" t="str">
        <f t="shared" si="61"/>
        <v>0</v>
      </c>
      <c r="L673" s="4"/>
    </row>
    <row r="674" spans="1:12" ht="15.75">
      <c r="A674" s="28">
        <v>17</v>
      </c>
      <c r="B674" s="25"/>
      <c r="C674" s="32">
        <f t="shared" si="60"/>
        <v>1</v>
      </c>
      <c r="D674" s="34" t="s">
        <v>798</v>
      </c>
      <c r="E674" s="36">
        <v>14500</v>
      </c>
      <c r="F674" s="36">
        <v>1</v>
      </c>
      <c r="G674" s="36">
        <v>0</v>
      </c>
      <c r="H674" s="36">
        <v>0</v>
      </c>
      <c r="I674" s="36">
        <v>0</v>
      </c>
      <c r="J674" s="36">
        <v>0</v>
      </c>
      <c r="K674" s="57" t="str">
        <f t="shared" si="61"/>
        <v>0</v>
      </c>
      <c r="L674" s="4"/>
    </row>
    <row r="675" spans="1:12" ht="15.75">
      <c r="A675" s="28">
        <v>17</v>
      </c>
      <c r="B675" s="25"/>
      <c r="C675" s="32">
        <f t="shared" si="60"/>
        <v>1</v>
      </c>
      <c r="D675" s="36" t="s">
        <v>799</v>
      </c>
      <c r="E675" s="34">
        <v>3657</v>
      </c>
      <c r="F675" s="35">
        <v>3</v>
      </c>
      <c r="G675" s="35">
        <v>0</v>
      </c>
      <c r="H675" s="35">
        <v>0</v>
      </c>
      <c r="I675" s="35">
        <v>0</v>
      </c>
      <c r="J675" s="36">
        <v>0</v>
      </c>
      <c r="K675" s="57" t="str">
        <f t="shared" si="61"/>
        <v>0</v>
      </c>
      <c r="L675" s="4"/>
    </row>
    <row r="676" spans="1:12" ht="15.75">
      <c r="A676" s="28">
        <v>17</v>
      </c>
      <c r="B676" s="25"/>
      <c r="C676" s="32">
        <f t="shared" si="60"/>
        <v>1</v>
      </c>
      <c r="D676" s="34" t="s">
        <v>800</v>
      </c>
      <c r="E676" s="34">
        <v>700</v>
      </c>
      <c r="F676" s="35">
        <v>1</v>
      </c>
      <c r="G676" s="35">
        <v>1</v>
      </c>
      <c r="H676" s="35">
        <v>0</v>
      </c>
      <c r="I676" s="35">
        <v>0</v>
      </c>
      <c r="J676" s="36">
        <v>0</v>
      </c>
      <c r="K676" s="57" t="str">
        <f t="shared" si="61"/>
        <v>0</v>
      </c>
      <c r="L676" s="4"/>
    </row>
    <row r="677" spans="1:12" ht="15.75">
      <c r="A677" s="28">
        <v>17</v>
      </c>
      <c r="B677" s="25"/>
      <c r="C677" s="32">
        <f t="shared" si="60"/>
        <v>1</v>
      </c>
      <c r="D677" s="34" t="s">
        <v>801</v>
      </c>
      <c r="E677" s="36">
        <v>1156</v>
      </c>
      <c r="F677" s="36">
        <v>2</v>
      </c>
      <c r="G677" s="36">
        <v>0</v>
      </c>
      <c r="H677" s="36">
        <v>0</v>
      </c>
      <c r="I677" s="36">
        <v>0</v>
      </c>
      <c r="J677" s="36">
        <v>0</v>
      </c>
      <c r="K677" s="57" t="str">
        <f t="shared" si="61"/>
        <v>0</v>
      </c>
      <c r="L677" s="4"/>
    </row>
    <row r="678" spans="1:12" ht="15.75">
      <c r="A678" s="28">
        <v>17</v>
      </c>
      <c r="B678" s="25"/>
      <c r="C678" s="32">
        <f t="shared" si="60"/>
        <v>1</v>
      </c>
      <c r="D678" s="36" t="s">
        <v>802</v>
      </c>
      <c r="E678" s="34">
        <v>2825</v>
      </c>
      <c r="F678" s="35">
        <v>4</v>
      </c>
      <c r="G678" s="35">
        <v>2</v>
      </c>
      <c r="H678" s="35">
        <v>0</v>
      </c>
      <c r="I678" s="35">
        <v>0</v>
      </c>
      <c r="J678" s="36">
        <v>0</v>
      </c>
      <c r="K678" s="57" t="str">
        <f t="shared" si="61"/>
        <v>0</v>
      </c>
      <c r="L678" s="4"/>
    </row>
    <row r="679" spans="1:12" ht="15.75">
      <c r="A679" s="28">
        <v>17</v>
      </c>
      <c r="B679" s="25"/>
      <c r="C679" s="32">
        <f t="shared" si="60"/>
        <v>1</v>
      </c>
      <c r="D679" s="36" t="s">
        <v>803</v>
      </c>
      <c r="E679" s="36">
        <v>2595</v>
      </c>
      <c r="F679" s="36">
        <v>1</v>
      </c>
      <c r="G679" s="36">
        <v>0</v>
      </c>
      <c r="H679" s="36">
        <v>0</v>
      </c>
      <c r="I679" s="36">
        <v>0</v>
      </c>
      <c r="J679" s="36">
        <v>0</v>
      </c>
      <c r="K679" s="57" t="str">
        <f t="shared" si="61"/>
        <v>0</v>
      </c>
      <c r="L679" s="4"/>
    </row>
    <row r="680" spans="1:12" ht="15.75">
      <c r="A680" s="28">
        <v>17</v>
      </c>
      <c r="B680" s="25"/>
      <c r="C680" s="32">
        <f t="shared" si="60"/>
        <v>1</v>
      </c>
      <c r="D680" s="34" t="s">
        <v>804</v>
      </c>
      <c r="E680" s="36">
        <v>3336</v>
      </c>
      <c r="F680" s="36">
        <v>1</v>
      </c>
      <c r="G680" s="36">
        <v>0</v>
      </c>
      <c r="H680" s="36">
        <v>0</v>
      </c>
      <c r="I680" s="36">
        <v>0</v>
      </c>
      <c r="J680" s="36">
        <v>0</v>
      </c>
      <c r="K680" s="57" t="str">
        <f t="shared" si="61"/>
        <v>0</v>
      </c>
      <c r="L680" s="4"/>
    </row>
    <row r="681" spans="1:12" ht="15.75">
      <c r="A681" s="28">
        <v>17</v>
      </c>
      <c r="B681" s="25"/>
      <c r="C681" s="32">
        <f t="shared" si="60"/>
        <v>1</v>
      </c>
      <c r="D681" s="34" t="s">
        <v>805</v>
      </c>
      <c r="E681" s="34">
        <v>79333</v>
      </c>
      <c r="F681" s="35">
        <v>45</v>
      </c>
      <c r="G681" s="35">
        <v>15</v>
      </c>
      <c r="H681" s="35">
        <v>4</v>
      </c>
      <c r="I681" s="35">
        <v>0</v>
      </c>
      <c r="J681" s="36">
        <v>0</v>
      </c>
      <c r="K681" s="57" t="str">
        <f t="shared" si="61"/>
        <v>0</v>
      </c>
      <c r="L681" s="4"/>
    </row>
    <row r="682" spans="1:12" ht="15.75">
      <c r="A682" s="28">
        <v>17</v>
      </c>
      <c r="B682" s="25"/>
      <c r="C682" s="32">
        <f t="shared" si="60"/>
        <v>1</v>
      </c>
      <c r="D682" s="36" t="s">
        <v>806</v>
      </c>
      <c r="E682" s="36">
        <v>4322</v>
      </c>
      <c r="F682" s="36">
        <v>2</v>
      </c>
      <c r="G682" s="36">
        <v>1</v>
      </c>
      <c r="H682" s="36">
        <v>0</v>
      </c>
      <c r="I682" s="36">
        <v>0</v>
      </c>
      <c r="J682" s="36">
        <v>0</v>
      </c>
      <c r="K682" s="57" t="str">
        <f t="shared" si="61"/>
        <v>0</v>
      </c>
      <c r="L682" s="4"/>
    </row>
    <row r="683" spans="1:12" ht="15.75">
      <c r="A683" s="28">
        <v>17</v>
      </c>
      <c r="B683" s="25"/>
      <c r="C683" s="32">
        <f t="shared" si="60"/>
        <v>1</v>
      </c>
      <c r="D683" s="36" t="s">
        <v>807</v>
      </c>
      <c r="E683" s="34">
        <v>7500</v>
      </c>
      <c r="F683" s="35">
        <v>2</v>
      </c>
      <c r="G683" s="35">
        <v>0</v>
      </c>
      <c r="H683" s="35">
        <v>0</v>
      </c>
      <c r="I683" s="35">
        <v>0</v>
      </c>
      <c r="J683" s="36">
        <v>0</v>
      </c>
      <c r="K683" s="57" t="str">
        <f t="shared" si="61"/>
        <v>0</v>
      </c>
      <c r="L683" s="4"/>
    </row>
    <row r="684" spans="1:12" ht="15.75">
      <c r="A684" s="28">
        <v>17</v>
      </c>
      <c r="B684" s="25"/>
      <c r="C684" s="32">
        <f t="shared" si="60"/>
        <v>1</v>
      </c>
      <c r="D684" s="34" t="s">
        <v>808</v>
      </c>
      <c r="E684" s="36">
        <v>2248</v>
      </c>
      <c r="F684" s="36">
        <v>1</v>
      </c>
      <c r="G684" s="36">
        <v>2</v>
      </c>
      <c r="H684" s="36">
        <v>1</v>
      </c>
      <c r="I684" s="36">
        <v>0</v>
      </c>
      <c r="J684" s="36">
        <v>0</v>
      </c>
      <c r="K684" s="57" t="str">
        <f t="shared" si="61"/>
        <v>0</v>
      </c>
      <c r="L684" s="4"/>
    </row>
    <row r="685" spans="1:12" ht="15.75">
      <c r="A685" s="28">
        <v>17</v>
      </c>
      <c r="B685" s="25"/>
      <c r="C685" s="32">
        <f t="shared" si="60"/>
        <v>1</v>
      </c>
      <c r="D685" s="34" t="s">
        <v>809</v>
      </c>
      <c r="E685" s="36">
        <v>4242</v>
      </c>
      <c r="F685" s="36">
        <v>1</v>
      </c>
      <c r="G685" s="36">
        <v>0</v>
      </c>
      <c r="H685" s="36">
        <v>0</v>
      </c>
      <c r="I685" s="36">
        <v>0</v>
      </c>
      <c r="J685" s="36">
        <v>0</v>
      </c>
      <c r="K685" s="57" t="str">
        <f t="shared" si="61"/>
        <v>0</v>
      </c>
      <c r="L685" s="4"/>
    </row>
    <row r="686" spans="1:12" ht="15.75">
      <c r="A686" s="28">
        <v>17</v>
      </c>
      <c r="B686" s="25"/>
      <c r="C686" s="32">
        <f t="shared" ref="C686:C717" si="62">IF(D686="",0,1)</f>
        <v>1</v>
      </c>
      <c r="D686" s="34" t="s">
        <v>810</v>
      </c>
      <c r="E686" s="34">
        <v>1083</v>
      </c>
      <c r="F686" s="35">
        <v>1</v>
      </c>
      <c r="G686" s="35">
        <v>0</v>
      </c>
      <c r="H686" s="35">
        <v>0</v>
      </c>
      <c r="I686" s="35">
        <v>0</v>
      </c>
      <c r="J686" s="36">
        <v>0</v>
      </c>
      <c r="K686" s="57" t="str">
        <f t="shared" ref="K686:K717" si="63">IF(OR(I686="",I686&lt;1),"0","1")</f>
        <v>0</v>
      </c>
      <c r="L686" s="4"/>
    </row>
    <row r="687" spans="1:12" ht="15.75">
      <c r="A687" s="28">
        <v>17</v>
      </c>
      <c r="B687" s="25"/>
      <c r="C687" s="32">
        <f t="shared" si="62"/>
        <v>1</v>
      </c>
      <c r="D687" s="34" t="s">
        <v>811</v>
      </c>
      <c r="E687" s="36">
        <v>3871</v>
      </c>
      <c r="F687" s="36">
        <v>2</v>
      </c>
      <c r="G687" s="36">
        <v>0</v>
      </c>
      <c r="H687" s="36">
        <v>0</v>
      </c>
      <c r="I687" s="36">
        <v>0</v>
      </c>
      <c r="J687" s="36">
        <v>0</v>
      </c>
      <c r="K687" s="57" t="str">
        <f t="shared" si="63"/>
        <v>0</v>
      </c>
      <c r="L687" s="4"/>
    </row>
    <row r="688" spans="1:12" ht="15.75">
      <c r="A688" s="28">
        <v>17</v>
      </c>
      <c r="B688" s="25"/>
      <c r="C688" s="32">
        <f t="shared" si="62"/>
        <v>1</v>
      </c>
      <c r="D688" s="34" t="s">
        <v>812</v>
      </c>
      <c r="E688" s="34">
        <v>2142</v>
      </c>
      <c r="F688" s="35">
        <v>3</v>
      </c>
      <c r="G688" s="36">
        <v>1</v>
      </c>
      <c r="H688" s="36">
        <v>0</v>
      </c>
      <c r="I688" s="36">
        <v>0</v>
      </c>
      <c r="J688" s="36">
        <v>0</v>
      </c>
      <c r="K688" s="57" t="str">
        <f t="shared" si="63"/>
        <v>0</v>
      </c>
      <c r="L688" s="4"/>
    </row>
    <row r="689" spans="1:12" ht="15.75">
      <c r="A689" s="28">
        <v>17</v>
      </c>
      <c r="B689" s="25"/>
      <c r="C689" s="32">
        <f t="shared" si="62"/>
        <v>1</v>
      </c>
      <c r="D689" s="34" t="s">
        <v>813</v>
      </c>
      <c r="E689" s="36">
        <v>608</v>
      </c>
      <c r="F689" s="36">
        <v>1</v>
      </c>
      <c r="G689" s="36">
        <v>1</v>
      </c>
      <c r="H689" s="36">
        <v>0</v>
      </c>
      <c r="I689" s="36">
        <v>0</v>
      </c>
      <c r="J689" s="36">
        <v>0</v>
      </c>
      <c r="K689" s="57" t="str">
        <f t="shared" si="63"/>
        <v>0</v>
      </c>
      <c r="L689" s="4"/>
    </row>
    <row r="690" spans="1:12" ht="15.75">
      <c r="A690" s="28">
        <v>17</v>
      </c>
      <c r="B690" s="25"/>
      <c r="C690" s="32">
        <f t="shared" si="62"/>
        <v>1</v>
      </c>
      <c r="D690" s="34" t="s">
        <v>814</v>
      </c>
      <c r="E690" s="36">
        <v>2921</v>
      </c>
      <c r="F690" s="36">
        <v>1</v>
      </c>
      <c r="G690" s="36">
        <v>0</v>
      </c>
      <c r="H690" s="36">
        <v>0</v>
      </c>
      <c r="I690" s="36">
        <v>0</v>
      </c>
      <c r="J690" s="36">
        <v>0</v>
      </c>
      <c r="K690" s="57" t="str">
        <f t="shared" si="63"/>
        <v>0</v>
      </c>
      <c r="L690" s="4"/>
    </row>
    <row r="691" spans="1:12" ht="15.75">
      <c r="A691" s="28">
        <v>17</v>
      </c>
      <c r="B691" s="25"/>
      <c r="C691" s="32">
        <f t="shared" si="62"/>
        <v>1</v>
      </c>
      <c r="D691" s="36" t="s">
        <v>815</v>
      </c>
      <c r="E691" s="36">
        <v>751</v>
      </c>
      <c r="F691" s="36">
        <v>0</v>
      </c>
      <c r="G691" s="36">
        <v>2</v>
      </c>
      <c r="H691" s="36">
        <v>0</v>
      </c>
      <c r="I691" s="36">
        <v>0</v>
      </c>
      <c r="J691" s="36">
        <v>0</v>
      </c>
      <c r="K691" s="57" t="str">
        <f t="shared" si="63"/>
        <v>0</v>
      </c>
      <c r="L691" s="4"/>
    </row>
    <row r="692" spans="1:12" ht="15.75">
      <c r="A692" s="28">
        <v>17</v>
      </c>
      <c r="B692" s="25"/>
      <c r="C692" s="32">
        <f t="shared" si="62"/>
        <v>1</v>
      </c>
      <c r="D692" s="36" t="s">
        <v>816</v>
      </c>
      <c r="E692" s="36">
        <v>4569</v>
      </c>
      <c r="F692" s="36">
        <v>3</v>
      </c>
      <c r="G692" s="36">
        <v>0</v>
      </c>
      <c r="H692" s="36">
        <v>0</v>
      </c>
      <c r="I692" s="36">
        <v>0</v>
      </c>
      <c r="J692" s="36">
        <v>0</v>
      </c>
      <c r="K692" s="57" t="str">
        <f t="shared" si="63"/>
        <v>0</v>
      </c>
      <c r="L692" s="4"/>
    </row>
    <row r="693" spans="1:12" ht="15.75">
      <c r="A693" s="28">
        <v>17</v>
      </c>
      <c r="B693" s="25"/>
      <c r="C693" s="32">
        <f t="shared" si="62"/>
        <v>1</v>
      </c>
      <c r="D693" s="34" t="s">
        <v>817</v>
      </c>
      <c r="E693" s="34">
        <v>6230</v>
      </c>
      <c r="F693" s="35">
        <v>2</v>
      </c>
      <c r="G693" s="35">
        <v>1</v>
      </c>
      <c r="H693" s="35">
        <v>1</v>
      </c>
      <c r="I693" s="35">
        <v>0</v>
      </c>
      <c r="J693" s="36">
        <v>0</v>
      </c>
      <c r="K693" s="57" t="str">
        <f t="shared" si="63"/>
        <v>0</v>
      </c>
      <c r="L693" s="4"/>
    </row>
    <row r="694" spans="1:12" ht="15.75">
      <c r="A694" s="28">
        <v>17</v>
      </c>
      <c r="B694" s="25"/>
      <c r="C694" s="32">
        <f t="shared" si="62"/>
        <v>1</v>
      </c>
      <c r="D694" s="34" t="s">
        <v>818</v>
      </c>
      <c r="E694" s="36">
        <v>3045</v>
      </c>
      <c r="F694" s="36">
        <v>1</v>
      </c>
      <c r="G694" s="36">
        <v>0</v>
      </c>
      <c r="H694" s="36">
        <v>0</v>
      </c>
      <c r="I694" s="36">
        <v>0</v>
      </c>
      <c r="J694" s="36">
        <v>0</v>
      </c>
      <c r="K694" s="57" t="str">
        <f t="shared" si="63"/>
        <v>0</v>
      </c>
      <c r="L694" s="4"/>
    </row>
    <row r="695" spans="1:12" ht="15.75">
      <c r="A695" s="28">
        <v>17</v>
      </c>
      <c r="B695" s="25"/>
      <c r="C695" s="32">
        <f t="shared" si="62"/>
        <v>1</v>
      </c>
      <c r="D695" s="36" t="s">
        <v>819</v>
      </c>
      <c r="E695" s="36">
        <v>2240</v>
      </c>
      <c r="F695" s="36">
        <v>0</v>
      </c>
      <c r="G695" s="36">
        <v>1</v>
      </c>
      <c r="H695" s="36">
        <v>0</v>
      </c>
      <c r="I695" s="36">
        <v>0</v>
      </c>
      <c r="J695" s="36">
        <v>0</v>
      </c>
      <c r="K695" s="57" t="str">
        <f t="shared" si="63"/>
        <v>0</v>
      </c>
      <c r="L695" s="4"/>
    </row>
    <row r="696" spans="1:12" ht="15.75">
      <c r="A696" s="28">
        <v>17</v>
      </c>
      <c r="B696" s="25"/>
      <c r="C696" s="32">
        <f t="shared" si="62"/>
        <v>1</v>
      </c>
      <c r="D696" s="34" t="s">
        <v>820</v>
      </c>
      <c r="E696" s="34">
        <v>3064</v>
      </c>
      <c r="F696" s="35">
        <v>1</v>
      </c>
      <c r="G696" s="35">
        <v>0</v>
      </c>
      <c r="H696" s="36">
        <v>0</v>
      </c>
      <c r="I696" s="36">
        <v>0</v>
      </c>
      <c r="J696" s="36">
        <v>0</v>
      </c>
      <c r="K696" s="57" t="str">
        <f t="shared" si="63"/>
        <v>0</v>
      </c>
      <c r="L696" s="4"/>
    </row>
    <row r="697" spans="1:12" ht="15.75">
      <c r="A697" s="28">
        <v>17</v>
      </c>
      <c r="B697" s="25"/>
      <c r="C697" s="32">
        <f t="shared" si="62"/>
        <v>1</v>
      </c>
      <c r="D697" s="34" t="s">
        <v>821</v>
      </c>
      <c r="E697" s="36">
        <v>3195</v>
      </c>
      <c r="F697" s="36">
        <v>3</v>
      </c>
      <c r="G697" s="36">
        <v>0</v>
      </c>
      <c r="H697" s="36">
        <v>0</v>
      </c>
      <c r="I697" s="36">
        <v>0</v>
      </c>
      <c r="J697" s="36">
        <v>0</v>
      </c>
      <c r="K697" s="57" t="str">
        <f t="shared" si="63"/>
        <v>0</v>
      </c>
      <c r="L697" s="4"/>
    </row>
    <row r="698" spans="1:12" ht="15.75">
      <c r="A698" s="28">
        <v>17</v>
      </c>
      <c r="B698" s="25"/>
      <c r="C698" s="32">
        <f t="shared" si="62"/>
        <v>1</v>
      </c>
      <c r="D698" s="34" t="s">
        <v>822</v>
      </c>
      <c r="E698" s="34">
        <v>3277</v>
      </c>
      <c r="F698" s="35">
        <v>2</v>
      </c>
      <c r="G698" s="35">
        <v>0</v>
      </c>
      <c r="H698" s="35">
        <v>0</v>
      </c>
      <c r="I698" s="35">
        <v>0</v>
      </c>
      <c r="J698" s="36">
        <v>0</v>
      </c>
      <c r="K698" s="57" t="str">
        <f t="shared" si="63"/>
        <v>0</v>
      </c>
      <c r="L698" s="4"/>
    </row>
    <row r="699" spans="1:12" ht="15.75">
      <c r="A699" s="28">
        <v>17</v>
      </c>
      <c r="B699" s="25"/>
      <c r="C699" s="32">
        <f t="shared" si="62"/>
        <v>1</v>
      </c>
      <c r="D699" s="34" t="s">
        <v>823</v>
      </c>
      <c r="E699" s="36">
        <v>1584</v>
      </c>
      <c r="F699" s="36">
        <v>0</v>
      </c>
      <c r="G699" s="36">
        <v>2</v>
      </c>
      <c r="H699" s="36">
        <v>0</v>
      </c>
      <c r="I699" s="36">
        <v>0</v>
      </c>
      <c r="J699" s="36">
        <v>0</v>
      </c>
      <c r="K699" s="57" t="str">
        <f t="shared" si="63"/>
        <v>0</v>
      </c>
      <c r="L699" s="4"/>
    </row>
    <row r="700" spans="1:12" ht="15.75">
      <c r="A700" s="28">
        <v>17</v>
      </c>
      <c r="B700" s="25"/>
      <c r="C700" s="32">
        <f t="shared" si="62"/>
        <v>1</v>
      </c>
      <c r="D700" s="34" t="s">
        <v>824</v>
      </c>
      <c r="E700" s="36">
        <v>869</v>
      </c>
      <c r="F700" s="36">
        <v>1</v>
      </c>
      <c r="G700" s="36">
        <v>0</v>
      </c>
      <c r="H700" s="36">
        <v>0</v>
      </c>
      <c r="I700" s="36">
        <v>0</v>
      </c>
      <c r="J700" s="36">
        <v>0</v>
      </c>
      <c r="K700" s="57" t="str">
        <f t="shared" si="63"/>
        <v>0</v>
      </c>
      <c r="L700" s="4"/>
    </row>
    <row r="701" spans="1:12" ht="15.75">
      <c r="A701" s="28">
        <v>17</v>
      </c>
      <c r="B701" s="25"/>
      <c r="C701" s="32">
        <f t="shared" si="62"/>
        <v>1</v>
      </c>
      <c r="D701" s="34" t="s">
        <v>825</v>
      </c>
      <c r="E701" s="36">
        <v>6007</v>
      </c>
      <c r="F701" s="36">
        <v>1</v>
      </c>
      <c r="G701" s="36">
        <v>0</v>
      </c>
      <c r="H701" s="36">
        <v>0</v>
      </c>
      <c r="I701" s="36">
        <v>0</v>
      </c>
      <c r="J701" s="36">
        <v>0</v>
      </c>
      <c r="K701" s="57" t="str">
        <f t="shared" si="63"/>
        <v>0</v>
      </c>
      <c r="L701" s="4"/>
    </row>
    <row r="702" spans="1:12" ht="15.75">
      <c r="A702" s="28">
        <v>17</v>
      </c>
      <c r="B702" s="25"/>
      <c r="C702" s="32">
        <f t="shared" si="62"/>
        <v>1</v>
      </c>
      <c r="D702" s="36" t="s">
        <v>826</v>
      </c>
      <c r="E702" s="36">
        <v>9157</v>
      </c>
      <c r="F702" s="36">
        <v>3</v>
      </c>
      <c r="G702" s="36">
        <v>0</v>
      </c>
      <c r="H702" s="36">
        <v>0</v>
      </c>
      <c r="I702" s="36">
        <v>0</v>
      </c>
      <c r="J702" s="36">
        <v>0</v>
      </c>
      <c r="K702" s="57" t="str">
        <f t="shared" si="63"/>
        <v>0</v>
      </c>
      <c r="L702" s="4"/>
    </row>
    <row r="703" spans="1:12" ht="15.75">
      <c r="A703" s="28">
        <v>17</v>
      </c>
      <c r="B703" s="25"/>
      <c r="C703" s="32">
        <f t="shared" si="62"/>
        <v>1</v>
      </c>
      <c r="D703" s="34" t="s">
        <v>827</v>
      </c>
      <c r="E703" s="36">
        <v>4432</v>
      </c>
      <c r="F703" s="36">
        <v>1</v>
      </c>
      <c r="G703" s="36">
        <v>1</v>
      </c>
      <c r="H703" s="36">
        <v>0</v>
      </c>
      <c r="I703" s="36">
        <v>0</v>
      </c>
      <c r="J703" s="36">
        <v>0</v>
      </c>
      <c r="K703" s="57" t="str">
        <f t="shared" si="63"/>
        <v>0</v>
      </c>
      <c r="L703" s="4"/>
    </row>
    <row r="704" spans="1:12" ht="15.75">
      <c r="A704" s="28">
        <v>17</v>
      </c>
      <c r="B704" s="25"/>
      <c r="C704" s="32">
        <f t="shared" si="62"/>
        <v>1</v>
      </c>
      <c r="D704" s="34" t="s">
        <v>828</v>
      </c>
      <c r="E704" s="34">
        <v>1173</v>
      </c>
      <c r="F704" s="35">
        <v>0</v>
      </c>
      <c r="G704" s="35">
        <v>0</v>
      </c>
      <c r="H704" s="35">
        <v>1</v>
      </c>
      <c r="I704" s="35">
        <v>0</v>
      </c>
      <c r="J704" s="36">
        <v>0</v>
      </c>
      <c r="K704" s="57" t="str">
        <f t="shared" si="63"/>
        <v>0</v>
      </c>
      <c r="L704" s="4"/>
    </row>
    <row r="705" spans="1:12" ht="15.75">
      <c r="A705" s="28">
        <v>17</v>
      </c>
      <c r="B705" s="25"/>
      <c r="C705" s="32">
        <f t="shared" si="62"/>
        <v>1</v>
      </c>
      <c r="D705" s="34" t="s">
        <v>829</v>
      </c>
      <c r="E705" s="36">
        <v>1788</v>
      </c>
      <c r="F705" s="36">
        <v>0</v>
      </c>
      <c r="G705" s="36">
        <v>1</v>
      </c>
      <c r="H705" s="36">
        <v>0</v>
      </c>
      <c r="I705" s="36">
        <v>0</v>
      </c>
      <c r="J705" s="36">
        <v>0</v>
      </c>
      <c r="K705" s="57" t="str">
        <f t="shared" si="63"/>
        <v>0</v>
      </c>
      <c r="L705" s="4"/>
    </row>
    <row r="706" spans="1:12" ht="15.75">
      <c r="A706" s="28">
        <v>17</v>
      </c>
      <c r="B706" s="25"/>
      <c r="C706" s="32">
        <f t="shared" si="62"/>
        <v>1</v>
      </c>
      <c r="D706" s="36" t="s">
        <v>830</v>
      </c>
      <c r="E706" s="54">
        <v>6500</v>
      </c>
      <c r="F706" s="35">
        <v>2</v>
      </c>
      <c r="G706" s="35">
        <v>0</v>
      </c>
      <c r="H706" s="35">
        <v>0</v>
      </c>
      <c r="I706" s="35">
        <v>0</v>
      </c>
      <c r="J706" s="36">
        <v>0</v>
      </c>
      <c r="K706" s="57" t="str">
        <f t="shared" si="63"/>
        <v>0</v>
      </c>
      <c r="L706" s="4"/>
    </row>
    <row r="707" spans="1:12" ht="15.75">
      <c r="A707" s="28">
        <v>17</v>
      </c>
      <c r="B707" s="25"/>
      <c r="C707" s="32">
        <f t="shared" si="62"/>
        <v>1</v>
      </c>
      <c r="D707" s="36" t="s">
        <v>831</v>
      </c>
      <c r="E707" s="34">
        <v>2334</v>
      </c>
      <c r="F707" s="35">
        <v>1</v>
      </c>
      <c r="G707" s="35">
        <v>1</v>
      </c>
      <c r="H707" s="35">
        <v>0</v>
      </c>
      <c r="I707" s="35">
        <v>0</v>
      </c>
      <c r="J707" s="36">
        <v>0</v>
      </c>
      <c r="K707" s="57" t="str">
        <f t="shared" si="63"/>
        <v>0</v>
      </c>
      <c r="L707" s="4"/>
    </row>
    <row r="708" spans="1:12" ht="15.75">
      <c r="A708" s="28">
        <v>17</v>
      </c>
      <c r="B708" s="25"/>
      <c r="C708" s="32">
        <f t="shared" si="62"/>
        <v>1</v>
      </c>
      <c r="D708" s="34" t="s">
        <v>832</v>
      </c>
      <c r="E708" s="36">
        <v>24266</v>
      </c>
      <c r="F708" s="36">
        <v>7</v>
      </c>
      <c r="G708" s="36">
        <v>6</v>
      </c>
      <c r="H708" s="36">
        <v>0</v>
      </c>
      <c r="I708" s="36">
        <v>0</v>
      </c>
      <c r="J708" s="36">
        <v>0</v>
      </c>
      <c r="K708" s="57" t="str">
        <f t="shared" si="63"/>
        <v>0</v>
      </c>
      <c r="L708" s="4"/>
    </row>
    <row r="709" spans="1:12" ht="15.75">
      <c r="A709" s="28">
        <v>17</v>
      </c>
      <c r="B709" s="25"/>
      <c r="C709" s="32">
        <f t="shared" si="62"/>
        <v>1</v>
      </c>
      <c r="D709" s="36" t="s">
        <v>833</v>
      </c>
      <c r="E709" s="34">
        <v>18500</v>
      </c>
      <c r="F709" s="35">
        <v>21</v>
      </c>
      <c r="G709" s="36">
        <v>6</v>
      </c>
      <c r="H709" s="36">
        <v>0</v>
      </c>
      <c r="I709" s="36">
        <v>0</v>
      </c>
      <c r="J709" s="36">
        <v>0</v>
      </c>
      <c r="K709" s="57" t="str">
        <f t="shared" si="63"/>
        <v>0</v>
      </c>
      <c r="L709" s="4"/>
    </row>
    <row r="710" spans="1:12" ht="15.75">
      <c r="A710" s="28">
        <v>17</v>
      </c>
      <c r="B710" s="25"/>
      <c r="C710" s="32">
        <f t="shared" si="62"/>
        <v>1</v>
      </c>
      <c r="D710" s="36" t="s">
        <v>834</v>
      </c>
      <c r="E710" s="34">
        <v>1405</v>
      </c>
      <c r="F710" s="35">
        <v>0</v>
      </c>
      <c r="G710" s="35">
        <v>0</v>
      </c>
      <c r="H710" s="35">
        <v>1</v>
      </c>
      <c r="I710" s="35">
        <v>0</v>
      </c>
      <c r="J710" s="36">
        <v>0</v>
      </c>
      <c r="K710" s="57" t="str">
        <f t="shared" si="63"/>
        <v>0</v>
      </c>
      <c r="L710" s="4"/>
    </row>
    <row r="711" spans="1:12" ht="15.75">
      <c r="A711" s="28">
        <v>17</v>
      </c>
      <c r="B711" s="25"/>
      <c r="C711" s="32">
        <f t="shared" si="62"/>
        <v>1</v>
      </c>
      <c r="D711" s="63" t="s">
        <v>835</v>
      </c>
      <c r="E711" s="36">
        <v>630</v>
      </c>
      <c r="F711" s="36">
        <v>2</v>
      </c>
      <c r="G711" s="36">
        <v>0</v>
      </c>
      <c r="H711" s="36">
        <v>0</v>
      </c>
      <c r="I711" s="36">
        <v>0</v>
      </c>
      <c r="J711" s="36">
        <v>0</v>
      </c>
      <c r="K711" s="57" t="str">
        <f t="shared" si="63"/>
        <v>0</v>
      </c>
      <c r="L711" s="4"/>
    </row>
    <row r="712" spans="1:12" ht="15.75">
      <c r="A712" s="28">
        <v>17</v>
      </c>
      <c r="B712" s="25"/>
      <c r="C712" s="32">
        <f t="shared" si="62"/>
        <v>1</v>
      </c>
      <c r="D712" s="34" t="s">
        <v>836</v>
      </c>
      <c r="E712" s="34">
        <v>1300</v>
      </c>
      <c r="F712" s="35">
        <v>1</v>
      </c>
      <c r="G712" s="35">
        <v>1</v>
      </c>
      <c r="H712" s="35">
        <v>1</v>
      </c>
      <c r="I712" s="35">
        <v>0</v>
      </c>
      <c r="J712" s="36">
        <v>0</v>
      </c>
      <c r="K712" s="57" t="str">
        <f t="shared" si="63"/>
        <v>0</v>
      </c>
      <c r="L712" s="4"/>
    </row>
    <row r="713" spans="1:12" ht="15.75">
      <c r="A713" s="28">
        <v>17</v>
      </c>
      <c r="B713" s="25"/>
      <c r="C713" s="32">
        <f t="shared" si="62"/>
        <v>1</v>
      </c>
      <c r="D713" s="34" t="s">
        <v>837</v>
      </c>
      <c r="E713" s="34">
        <v>5268</v>
      </c>
      <c r="F713" s="35">
        <v>5</v>
      </c>
      <c r="G713" s="36">
        <v>0</v>
      </c>
      <c r="H713" s="36">
        <v>0</v>
      </c>
      <c r="I713" s="36">
        <v>0</v>
      </c>
      <c r="J713" s="36">
        <v>0</v>
      </c>
      <c r="K713" s="57" t="str">
        <f t="shared" si="63"/>
        <v>0</v>
      </c>
      <c r="L713" s="4"/>
    </row>
    <row r="714" spans="1:12" ht="15.75">
      <c r="A714" s="28">
        <v>17</v>
      </c>
      <c r="B714" s="25"/>
      <c r="C714" s="32">
        <f t="shared" si="62"/>
        <v>1</v>
      </c>
      <c r="D714" s="36" t="s">
        <v>838</v>
      </c>
      <c r="E714" s="36">
        <v>3700</v>
      </c>
      <c r="F714" s="36">
        <v>0</v>
      </c>
      <c r="G714" s="36">
        <v>2</v>
      </c>
      <c r="H714" s="36">
        <v>0</v>
      </c>
      <c r="I714" s="36">
        <v>0</v>
      </c>
      <c r="J714" s="36">
        <v>0</v>
      </c>
      <c r="K714" s="57" t="str">
        <f t="shared" si="63"/>
        <v>0</v>
      </c>
      <c r="L714" s="4"/>
    </row>
    <row r="715" spans="1:12" ht="15.75">
      <c r="A715" s="28">
        <v>17</v>
      </c>
      <c r="B715" s="25"/>
      <c r="C715" s="32">
        <f t="shared" si="62"/>
        <v>1</v>
      </c>
      <c r="D715" s="34" t="s">
        <v>839</v>
      </c>
      <c r="E715" s="36">
        <v>7800</v>
      </c>
      <c r="F715" s="36">
        <v>5</v>
      </c>
      <c r="G715" s="36">
        <v>1</v>
      </c>
      <c r="H715" s="36">
        <v>0</v>
      </c>
      <c r="I715" s="36">
        <v>0</v>
      </c>
      <c r="J715" s="36">
        <v>0</v>
      </c>
      <c r="K715" s="57" t="str">
        <f t="shared" si="63"/>
        <v>0</v>
      </c>
      <c r="L715" s="4"/>
    </row>
    <row r="716" spans="1:12" ht="15.75">
      <c r="A716" s="28">
        <v>17</v>
      </c>
      <c r="B716" s="25"/>
      <c r="C716" s="32">
        <f t="shared" si="62"/>
        <v>1</v>
      </c>
      <c r="D716" s="36" t="s">
        <v>840</v>
      </c>
      <c r="E716" s="34">
        <v>2994</v>
      </c>
      <c r="F716" s="35">
        <v>1</v>
      </c>
      <c r="G716" s="35">
        <v>0</v>
      </c>
      <c r="H716" s="35">
        <v>0</v>
      </c>
      <c r="I716" s="35">
        <v>0</v>
      </c>
      <c r="J716" s="36">
        <v>0</v>
      </c>
      <c r="K716" s="57" t="str">
        <f t="shared" si="63"/>
        <v>0</v>
      </c>
      <c r="L716" s="4"/>
    </row>
    <row r="717" spans="1:12" ht="15.75">
      <c r="A717" s="28">
        <v>17</v>
      </c>
      <c r="B717" s="25"/>
      <c r="C717" s="32">
        <f t="shared" si="62"/>
        <v>1</v>
      </c>
      <c r="D717" s="34" t="s">
        <v>841</v>
      </c>
      <c r="E717" s="36">
        <v>2059</v>
      </c>
      <c r="F717" s="36">
        <v>1</v>
      </c>
      <c r="G717" s="36">
        <v>0</v>
      </c>
      <c r="H717" s="36">
        <v>0</v>
      </c>
      <c r="I717" s="36">
        <v>0</v>
      </c>
      <c r="J717" s="36">
        <v>0</v>
      </c>
      <c r="K717" s="57" t="str">
        <f t="shared" si="63"/>
        <v>0</v>
      </c>
      <c r="L717" s="4"/>
    </row>
    <row r="718" spans="1:12" ht="15.75">
      <c r="A718" s="28">
        <v>17</v>
      </c>
      <c r="B718" s="25"/>
      <c r="C718" s="32">
        <f t="shared" ref="C718:C737" si="64">IF(D718="",0,1)</f>
        <v>1</v>
      </c>
      <c r="D718" s="36" t="s">
        <v>842</v>
      </c>
      <c r="E718" s="36">
        <v>2300</v>
      </c>
      <c r="F718" s="36">
        <v>3</v>
      </c>
      <c r="G718" s="36">
        <v>5</v>
      </c>
      <c r="H718" s="36">
        <v>0</v>
      </c>
      <c r="I718" s="36">
        <v>0</v>
      </c>
      <c r="J718" s="36">
        <v>0</v>
      </c>
      <c r="K718" s="57" t="str">
        <f t="shared" ref="K718:K737" si="65">IF(OR(I718="",I718&lt;1),"0","1")</f>
        <v>0</v>
      </c>
      <c r="L718" s="4"/>
    </row>
    <row r="719" spans="1:12" ht="15.75">
      <c r="A719" s="28">
        <v>17</v>
      </c>
      <c r="B719" s="25"/>
      <c r="C719" s="32">
        <f t="shared" si="64"/>
        <v>1</v>
      </c>
      <c r="D719" s="34" t="s">
        <v>843</v>
      </c>
      <c r="E719" s="36">
        <v>2345</v>
      </c>
      <c r="F719" s="36">
        <v>0</v>
      </c>
      <c r="G719" s="36">
        <v>1</v>
      </c>
      <c r="H719" s="36">
        <v>0</v>
      </c>
      <c r="I719" s="36">
        <v>0</v>
      </c>
      <c r="J719" s="36">
        <v>0</v>
      </c>
      <c r="K719" s="57" t="str">
        <f t="shared" si="65"/>
        <v>0</v>
      </c>
      <c r="L719" s="4"/>
    </row>
    <row r="720" spans="1:12" ht="15.75">
      <c r="A720" s="28">
        <v>17</v>
      </c>
      <c r="B720" s="25"/>
      <c r="C720" s="32">
        <f t="shared" si="64"/>
        <v>1</v>
      </c>
      <c r="D720" s="34" t="s">
        <v>844</v>
      </c>
      <c r="E720" s="36">
        <v>3905</v>
      </c>
      <c r="F720" s="36">
        <v>3</v>
      </c>
      <c r="G720" s="36">
        <v>0</v>
      </c>
      <c r="H720" s="36">
        <v>0</v>
      </c>
      <c r="I720" s="36">
        <v>0</v>
      </c>
      <c r="J720" s="36">
        <v>0</v>
      </c>
      <c r="K720" s="57" t="str">
        <f t="shared" si="65"/>
        <v>0</v>
      </c>
      <c r="L720" s="4"/>
    </row>
    <row r="721" spans="1:12" ht="15.75">
      <c r="A721" s="28">
        <v>17</v>
      </c>
      <c r="B721" s="25"/>
      <c r="C721" s="32">
        <f t="shared" si="64"/>
        <v>1</v>
      </c>
      <c r="D721" s="34" t="s">
        <v>845</v>
      </c>
      <c r="E721" s="36">
        <v>6900</v>
      </c>
      <c r="F721" s="36">
        <v>3</v>
      </c>
      <c r="G721" s="36">
        <v>0</v>
      </c>
      <c r="H721" s="36">
        <v>0</v>
      </c>
      <c r="I721" s="36">
        <v>0</v>
      </c>
      <c r="J721" s="36">
        <v>0</v>
      </c>
      <c r="K721" s="57" t="str">
        <f t="shared" si="65"/>
        <v>0</v>
      </c>
      <c r="L721" s="4"/>
    </row>
    <row r="722" spans="1:12" ht="15.75">
      <c r="A722" s="28">
        <v>17</v>
      </c>
      <c r="B722" s="25"/>
      <c r="C722" s="32">
        <f t="shared" si="64"/>
        <v>1</v>
      </c>
      <c r="D722" s="34" t="s">
        <v>846</v>
      </c>
      <c r="E722" s="34">
        <v>2256</v>
      </c>
      <c r="F722" s="35">
        <v>1</v>
      </c>
      <c r="G722" s="36">
        <v>1</v>
      </c>
      <c r="H722" s="36">
        <v>0</v>
      </c>
      <c r="I722" s="36">
        <v>0</v>
      </c>
      <c r="J722" s="36">
        <v>0</v>
      </c>
      <c r="K722" s="57" t="str">
        <f t="shared" si="65"/>
        <v>0</v>
      </c>
      <c r="L722" s="4"/>
    </row>
    <row r="723" spans="1:12" ht="15.75">
      <c r="A723" s="28">
        <v>17</v>
      </c>
      <c r="B723" s="25"/>
      <c r="C723" s="32">
        <f t="shared" si="64"/>
        <v>1</v>
      </c>
      <c r="D723" s="34" t="s">
        <v>847</v>
      </c>
      <c r="E723" s="34">
        <v>2550</v>
      </c>
      <c r="F723" s="35">
        <v>0</v>
      </c>
      <c r="G723" s="35">
        <v>1</v>
      </c>
      <c r="H723" s="35">
        <v>0</v>
      </c>
      <c r="I723" s="35">
        <v>0</v>
      </c>
      <c r="J723" s="36">
        <v>0</v>
      </c>
      <c r="K723" s="57" t="str">
        <f t="shared" si="65"/>
        <v>0</v>
      </c>
      <c r="L723" s="4"/>
    </row>
    <row r="724" spans="1:12" ht="15.75">
      <c r="A724" s="28">
        <v>17</v>
      </c>
      <c r="B724" s="25"/>
      <c r="C724" s="32">
        <f t="shared" si="64"/>
        <v>1</v>
      </c>
      <c r="D724" s="36" t="s">
        <v>848</v>
      </c>
      <c r="E724" s="34">
        <v>3113</v>
      </c>
      <c r="F724" s="35">
        <v>1</v>
      </c>
      <c r="G724" s="35">
        <v>0</v>
      </c>
      <c r="H724" s="35">
        <v>0</v>
      </c>
      <c r="I724" s="35">
        <v>0</v>
      </c>
      <c r="J724" s="36">
        <v>0</v>
      </c>
      <c r="K724" s="57" t="str">
        <f t="shared" si="65"/>
        <v>0</v>
      </c>
      <c r="L724" s="4"/>
    </row>
    <row r="725" spans="1:12" ht="15.75">
      <c r="A725" s="28">
        <v>17</v>
      </c>
      <c r="B725" s="25"/>
      <c r="C725" s="32">
        <f t="shared" si="64"/>
        <v>1</v>
      </c>
      <c r="D725" s="36" t="s">
        <v>849</v>
      </c>
      <c r="E725" s="36">
        <v>1204</v>
      </c>
      <c r="F725" s="36">
        <v>2</v>
      </c>
      <c r="G725" s="36">
        <v>0</v>
      </c>
      <c r="H725" s="36">
        <v>0</v>
      </c>
      <c r="I725" s="36">
        <v>0</v>
      </c>
      <c r="J725" s="36">
        <v>0</v>
      </c>
      <c r="K725" s="57" t="str">
        <f t="shared" si="65"/>
        <v>0</v>
      </c>
      <c r="L725" s="4"/>
    </row>
    <row r="726" spans="1:12" ht="15.75">
      <c r="A726" s="28">
        <v>17</v>
      </c>
      <c r="B726" s="25"/>
      <c r="C726" s="32">
        <f t="shared" si="64"/>
        <v>1</v>
      </c>
      <c r="D726" s="34" t="s">
        <v>850</v>
      </c>
      <c r="E726" s="34">
        <v>5000</v>
      </c>
      <c r="F726" s="35">
        <v>1</v>
      </c>
      <c r="G726" s="35">
        <v>0</v>
      </c>
      <c r="H726" s="35">
        <v>0</v>
      </c>
      <c r="I726" s="35">
        <v>0</v>
      </c>
      <c r="J726" s="36">
        <v>0</v>
      </c>
      <c r="K726" s="57" t="str">
        <f t="shared" si="65"/>
        <v>0</v>
      </c>
      <c r="L726" s="4"/>
    </row>
    <row r="727" spans="1:12" ht="15.75">
      <c r="A727" s="28">
        <v>17</v>
      </c>
      <c r="B727" s="25"/>
      <c r="C727" s="32">
        <f t="shared" si="64"/>
        <v>1</v>
      </c>
      <c r="D727" s="34" t="s">
        <v>851</v>
      </c>
      <c r="E727" s="36">
        <v>3469</v>
      </c>
      <c r="F727" s="36">
        <v>2</v>
      </c>
      <c r="G727" s="36">
        <v>1</v>
      </c>
      <c r="H727" s="36">
        <v>0</v>
      </c>
      <c r="I727" s="36">
        <v>0</v>
      </c>
      <c r="J727" s="36">
        <v>0</v>
      </c>
      <c r="K727" s="57" t="str">
        <f t="shared" si="65"/>
        <v>0</v>
      </c>
      <c r="L727" s="4"/>
    </row>
    <row r="728" spans="1:12" ht="15.75">
      <c r="A728" s="28">
        <v>17</v>
      </c>
      <c r="B728" s="25"/>
      <c r="C728" s="32">
        <f t="shared" si="64"/>
        <v>1</v>
      </c>
      <c r="D728" s="36" t="s">
        <v>852</v>
      </c>
      <c r="E728" s="36">
        <v>4798</v>
      </c>
      <c r="F728" s="36">
        <v>1</v>
      </c>
      <c r="G728" s="36">
        <v>0</v>
      </c>
      <c r="H728" s="36">
        <v>0</v>
      </c>
      <c r="I728" s="36">
        <v>0</v>
      </c>
      <c r="J728" s="36">
        <v>0</v>
      </c>
      <c r="K728" s="57" t="str">
        <f t="shared" si="65"/>
        <v>0</v>
      </c>
      <c r="L728" s="4"/>
    </row>
    <row r="729" spans="1:12" ht="15.75">
      <c r="A729" s="28">
        <v>17</v>
      </c>
      <c r="B729" s="25"/>
      <c r="C729" s="32">
        <f t="shared" si="64"/>
        <v>1</v>
      </c>
      <c r="D729" s="34" t="s">
        <v>853</v>
      </c>
      <c r="E729" s="36">
        <v>25148</v>
      </c>
      <c r="F729" s="36">
        <v>14</v>
      </c>
      <c r="G729" s="36">
        <v>8</v>
      </c>
      <c r="H729" s="36">
        <v>1</v>
      </c>
      <c r="I729" s="36">
        <v>0</v>
      </c>
      <c r="J729" s="36">
        <v>0</v>
      </c>
      <c r="K729" s="57" t="str">
        <f t="shared" si="65"/>
        <v>0</v>
      </c>
      <c r="L729" s="4"/>
    </row>
    <row r="730" spans="1:12" ht="15.75">
      <c r="A730" s="28">
        <v>17</v>
      </c>
      <c r="B730" s="25"/>
      <c r="C730" s="32">
        <f t="shared" si="64"/>
        <v>1</v>
      </c>
      <c r="D730" s="34" t="s">
        <v>854</v>
      </c>
      <c r="E730" s="34">
        <v>12103</v>
      </c>
      <c r="F730" s="35">
        <v>5</v>
      </c>
      <c r="G730" s="35">
        <v>0</v>
      </c>
      <c r="H730" s="35">
        <v>0</v>
      </c>
      <c r="I730" s="35">
        <v>0</v>
      </c>
      <c r="J730" s="36">
        <v>0</v>
      </c>
      <c r="K730" s="57" t="str">
        <f t="shared" si="65"/>
        <v>0</v>
      </c>
      <c r="L730" s="4"/>
    </row>
    <row r="731" spans="1:12" ht="15.75">
      <c r="A731" s="28">
        <v>17</v>
      </c>
      <c r="B731" s="25"/>
      <c r="C731" s="32">
        <f t="shared" si="64"/>
        <v>1</v>
      </c>
      <c r="D731" s="36" t="s">
        <v>855</v>
      </c>
      <c r="E731" s="34">
        <v>2500</v>
      </c>
      <c r="F731" s="35">
        <v>1</v>
      </c>
      <c r="G731" s="35">
        <v>0</v>
      </c>
      <c r="H731" s="35">
        <v>0</v>
      </c>
      <c r="I731" s="35">
        <v>0</v>
      </c>
      <c r="J731" s="36">
        <v>0</v>
      </c>
      <c r="K731" s="57" t="str">
        <f t="shared" si="65"/>
        <v>0</v>
      </c>
      <c r="L731" s="4"/>
    </row>
    <row r="732" spans="1:12" ht="15.75">
      <c r="A732" s="28">
        <v>17</v>
      </c>
      <c r="B732" s="25"/>
      <c r="C732" s="32">
        <f t="shared" si="64"/>
        <v>1</v>
      </c>
      <c r="D732" s="36" t="s">
        <v>856</v>
      </c>
      <c r="E732" s="34">
        <v>6786</v>
      </c>
      <c r="F732" s="35">
        <v>2</v>
      </c>
      <c r="G732" s="35">
        <v>0</v>
      </c>
      <c r="H732" s="36">
        <v>0</v>
      </c>
      <c r="I732" s="36">
        <v>0</v>
      </c>
      <c r="J732" s="36">
        <v>0</v>
      </c>
      <c r="K732" s="57" t="str">
        <f t="shared" si="65"/>
        <v>0</v>
      </c>
      <c r="L732" s="4"/>
    </row>
    <row r="733" spans="1:12" ht="15.75">
      <c r="A733" s="28">
        <v>17</v>
      </c>
      <c r="B733" s="25"/>
      <c r="C733" s="32">
        <f t="shared" si="64"/>
        <v>1</v>
      </c>
      <c r="D733" s="36" t="s">
        <v>857</v>
      </c>
      <c r="E733" s="36">
        <v>1767</v>
      </c>
      <c r="F733" s="36">
        <v>1</v>
      </c>
      <c r="G733" s="36">
        <v>0</v>
      </c>
      <c r="H733" s="36">
        <v>0</v>
      </c>
      <c r="I733" s="36">
        <v>0</v>
      </c>
      <c r="J733" s="36">
        <v>0</v>
      </c>
      <c r="K733" s="57" t="str">
        <f t="shared" si="65"/>
        <v>0</v>
      </c>
      <c r="L733" s="4"/>
    </row>
    <row r="734" spans="1:12" ht="15.75">
      <c r="A734" s="28">
        <v>17</v>
      </c>
      <c r="B734" s="25"/>
      <c r="C734" s="32">
        <f t="shared" si="64"/>
        <v>1</v>
      </c>
      <c r="D734" s="36" t="s">
        <v>858</v>
      </c>
      <c r="E734" s="36">
        <v>8097</v>
      </c>
      <c r="F734" s="36">
        <v>2</v>
      </c>
      <c r="G734" s="36">
        <v>0</v>
      </c>
      <c r="H734" s="36">
        <v>0</v>
      </c>
      <c r="I734" s="36">
        <v>0</v>
      </c>
      <c r="J734" s="36">
        <v>0</v>
      </c>
      <c r="K734" s="57" t="str">
        <f t="shared" si="65"/>
        <v>0</v>
      </c>
      <c r="L734" s="4"/>
    </row>
    <row r="735" spans="1:12" ht="15.75">
      <c r="A735" s="28">
        <v>17</v>
      </c>
      <c r="B735" s="25"/>
      <c r="C735" s="32">
        <f t="shared" si="64"/>
        <v>1</v>
      </c>
      <c r="D735" s="36" t="s">
        <v>859</v>
      </c>
      <c r="E735" s="36">
        <v>4007</v>
      </c>
      <c r="F735" s="36">
        <v>3</v>
      </c>
      <c r="G735" s="36">
        <v>0</v>
      </c>
      <c r="H735" s="36">
        <v>0</v>
      </c>
      <c r="I735" s="36">
        <v>0</v>
      </c>
      <c r="J735" s="36">
        <v>0</v>
      </c>
      <c r="K735" s="57" t="str">
        <f t="shared" si="65"/>
        <v>0</v>
      </c>
      <c r="L735" s="4"/>
    </row>
    <row r="736" spans="1:12" ht="15.75">
      <c r="A736" s="28">
        <v>17</v>
      </c>
      <c r="B736" s="25"/>
      <c r="C736" s="32">
        <f t="shared" si="64"/>
        <v>1</v>
      </c>
      <c r="D736" s="36" t="s">
        <v>860</v>
      </c>
      <c r="E736" s="36">
        <v>2250</v>
      </c>
      <c r="F736" s="36">
        <v>0</v>
      </c>
      <c r="G736" s="36">
        <v>1</v>
      </c>
      <c r="H736" s="36">
        <v>0</v>
      </c>
      <c r="I736" s="36">
        <v>0</v>
      </c>
      <c r="J736" s="36">
        <v>0</v>
      </c>
      <c r="K736" s="57" t="str">
        <f t="shared" si="65"/>
        <v>0</v>
      </c>
      <c r="L736" s="4"/>
    </row>
    <row r="737" spans="1:57" ht="15.75">
      <c r="A737" s="28">
        <v>17</v>
      </c>
      <c r="B737" s="25"/>
      <c r="C737" s="32">
        <f t="shared" si="64"/>
        <v>1</v>
      </c>
      <c r="D737" s="36" t="s">
        <v>861</v>
      </c>
      <c r="E737" s="34">
        <v>1506</v>
      </c>
      <c r="F737" s="35">
        <v>0</v>
      </c>
      <c r="G737" s="35">
        <v>0</v>
      </c>
      <c r="H737" s="35">
        <v>1</v>
      </c>
      <c r="I737" s="35">
        <v>0</v>
      </c>
      <c r="J737" s="36">
        <v>0</v>
      </c>
      <c r="K737" s="57" t="str">
        <f t="shared" si="65"/>
        <v>0</v>
      </c>
      <c r="L737" s="4"/>
    </row>
    <row r="738" spans="1:57" ht="15">
      <c r="A738" s="226" t="s">
        <v>862</v>
      </c>
      <c r="B738" s="226"/>
      <c r="C738" s="226"/>
      <c r="D738" s="44">
        <f>SUM(C654:C737)</f>
        <v>84</v>
      </c>
      <c r="E738" s="45">
        <f>SUM(E654:E737)</f>
        <v>434971</v>
      </c>
      <c r="F738" s="44">
        <f>(SUM(F654:F737))*1</f>
        <v>207</v>
      </c>
      <c r="G738" s="45">
        <f>(SUM(G654:G737))*1</f>
        <v>69</v>
      </c>
      <c r="H738" s="45">
        <f>(SUM(H654:H737))*1</f>
        <v>14</v>
      </c>
      <c r="I738" s="45">
        <f>SUM(I654:I737)</f>
        <v>0</v>
      </c>
      <c r="J738" s="45">
        <f>SUM(J654:J737)</f>
        <v>0</v>
      </c>
      <c r="K738" s="45">
        <f>K654+K655+K656+K657+K658+K659+K660+K661+K662+K663+K664+K665+K666+K667+K668+K669+K670+K671+K672+K673++K674+K675+K676+K677+K678+K679+K680+K681+K682+K683+K684+K685+K686+K687+K688+K689+K690+K691+K692+K693+K694+K695+K696+K697+K698+K699+K700+K701+K702+K703+K704+K705+K706+K707+K708+K709+K710+K711+K712+K713+K714+K715+K716+K717+K718+K719+K720+K721+K722+K723+K724+K725+K726+K727+K728+K729+K730+K731+K732+K733+K734+K735+K736+K737</f>
        <v>0</v>
      </c>
      <c r="L738" s="4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  <c r="AC738" s="46"/>
      <c r="AD738" s="46"/>
      <c r="AE738" s="46"/>
      <c r="AF738" s="46"/>
      <c r="AG738" s="46"/>
      <c r="AH738" s="46"/>
      <c r="AI738" s="46"/>
      <c r="AJ738" s="46"/>
      <c r="AK738" s="46"/>
      <c r="AL738" s="46"/>
      <c r="AM738" s="46"/>
      <c r="AN738" s="46"/>
      <c r="AO738" s="46"/>
      <c r="AP738" s="46"/>
      <c r="AQ738" s="46"/>
      <c r="AR738" s="46"/>
      <c r="AS738" s="46"/>
      <c r="AT738" s="46"/>
      <c r="AU738" s="46"/>
      <c r="AV738" s="46"/>
      <c r="AW738" s="46"/>
      <c r="AX738" s="46"/>
      <c r="AY738" s="46"/>
      <c r="AZ738" s="46"/>
      <c r="BA738" s="46"/>
      <c r="BB738" s="46"/>
      <c r="BC738" s="46"/>
      <c r="BD738" s="46"/>
      <c r="BE738" s="46"/>
    </row>
    <row r="739" spans="1:57" ht="15.75">
      <c r="A739" s="28"/>
      <c r="B739" s="225" t="s">
        <v>53</v>
      </c>
      <c r="C739" s="225"/>
      <c r="D739" s="47"/>
      <c r="E739" s="48"/>
      <c r="F739" s="47"/>
      <c r="G739" s="48"/>
      <c r="H739" s="48"/>
      <c r="I739" s="48"/>
      <c r="J739" s="31"/>
      <c r="K739" s="31"/>
      <c r="L739" s="4"/>
    </row>
    <row r="740" spans="1:57" ht="15.75" customHeight="1">
      <c r="A740" s="28">
        <v>18</v>
      </c>
      <c r="B740" s="25"/>
      <c r="C740" s="32">
        <f t="shared" ref="C740:C771" si="66">IF(D740="",0,1)</f>
        <v>1</v>
      </c>
      <c r="D740" s="34" t="s">
        <v>863</v>
      </c>
      <c r="E740" s="34">
        <v>1917</v>
      </c>
      <c r="F740" s="35">
        <v>1</v>
      </c>
      <c r="G740" s="35">
        <v>0</v>
      </c>
      <c r="H740" s="35">
        <v>0</v>
      </c>
      <c r="I740" s="35">
        <v>0</v>
      </c>
      <c r="J740" s="36">
        <v>0</v>
      </c>
      <c r="K740" s="57" t="str">
        <f t="shared" ref="K740:K771" si="67">IF(OR(I740="",I740&lt;1),"0","1")</f>
        <v>0</v>
      </c>
      <c r="L740" s="4"/>
    </row>
    <row r="741" spans="1:57" ht="15.75" customHeight="1">
      <c r="A741" s="28">
        <v>18</v>
      </c>
      <c r="B741" s="25"/>
      <c r="C741" s="32">
        <f t="shared" si="66"/>
        <v>1</v>
      </c>
      <c r="D741" s="34" t="s">
        <v>864</v>
      </c>
      <c r="E741" s="34">
        <v>1089</v>
      </c>
      <c r="F741" s="35">
        <v>0</v>
      </c>
      <c r="G741" s="35">
        <v>1</v>
      </c>
      <c r="H741" s="35">
        <v>0</v>
      </c>
      <c r="I741" s="35">
        <v>0</v>
      </c>
      <c r="J741" s="36">
        <v>0</v>
      </c>
      <c r="K741" s="57" t="str">
        <f t="shared" si="67"/>
        <v>0</v>
      </c>
      <c r="L741" s="4"/>
    </row>
    <row r="742" spans="1:57" ht="15.75" customHeight="1">
      <c r="A742" s="28">
        <v>18</v>
      </c>
      <c r="B742" s="25"/>
      <c r="C742" s="32">
        <f t="shared" si="66"/>
        <v>1</v>
      </c>
      <c r="D742" s="34" t="s">
        <v>865</v>
      </c>
      <c r="E742" s="34">
        <v>5539</v>
      </c>
      <c r="F742" s="35">
        <v>3</v>
      </c>
      <c r="G742" s="35">
        <v>2</v>
      </c>
      <c r="H742" s="35">
        <v>0</v>
      </c>
      <c r="I742" s="35">
        <v>0</v>
      </c>
      <c r="J742" s="36">
        <v>0</v>
      </c>
      <c r="K742" s="57" t="str">
        <f t="shared" si="67"/>
        <v>0</v>
      </c>
      <c r="L742" s="4"/>
    </row>
    <row r="743" spans="1:57" ht="15.75" customHeight="1">
      <c r="A743" s="28">
        <v>18</v>
      </c>
      <c r="B743" s="25"/>
      <c r="C743" s="32">
        <f t="shared" si="66"/>
        <v>1</v>
      </c>
      <c r="D743" s="34" t="s">
        <v>866</v>
      </c>
      <c r="E743" s="34">
        <v>291</v>
      </c>
      <c r="F743" s="35">
        <v>0</v>
      </c>
      <c r="G743" s="35">
        <v>0</v>
      </c>
      <c r="H743" s="35">
        <v>1</v>
      </c>
      <c r="I743" s="35">
        <v>0</v>
      </c>
      <c r="J743" s="36">
        <v>0</v>
      </c>
      <c r="K743" s="57" t="str">
        <f t="shared" si="67"/>
        <v>0</v>
      </c>
      <c r="L743" s="4"/>
    </row>
    <row r="744" spans="1:57" ht="15.75" customHeight="1">
      <c r="A744" s="28">
        <v>18</v>
      </c>
      <c r="B744" s="25"/>
      <c r="C744" s="32">
        <f t="shared" si="66"/>
        <v>1</v>
      </c>
      <c r="D744" s="34" t="s">
        <v>867</v>
      </c>
      <c r="E744" s="34">
        <v>2714</v>
      </c>
      <c r="F744" s="35">
        <v>1</v>
      </c>
      <c r="G744" s="35">
        <v>0</v>
      </c>
      <c r="H744" s="35">
        <v>0</v>
      </c>
      <c r="I744" s="35">
        <v>0</v>
      </c>
      <c r="J744" s="36">
        <v>0</v>
      </c>
      <c r="K744" s="57" t="str">
        <f t="shared" si="67"/>
        <v>0</v>
      </c>
      <c r="L744" s="4"/>
    </row>
    <row r="745" spans="1:57" ht="15.75" customHeight="1">
      <c r="A745" s="28">
        <v>18</v>
      </c>
      <c r="B745" s="25"/>
      <c r="C745" s="32">
        <f t="shared" si="66"/>
        <v>1</v>
      </c>
      <c r="D745" s="34" t="s">
        <v>868</v>
      </c>
      <c r="E745" s="34">
        <v>1725</v>
      </c>
      <c r="F745" s="35">
        <v>0</v>
      </c>
      <c r="G745" s="35">
        <v>0</v>
      </c>
      <c r="H745" s="35">
        <v>1</v>
      </c>
      <c r="I745" s="35">
        <v>0</v>
      </c>
      <c r="J745" s="36">
        <v>0</v>
      </c>
      <c r="K745" s="57" t="str">
        <f t="shared" si="67"/>
        <v>0</v>
      </c>
      <c r="L745" s="4"/>
    </row>
    <row r="746" spans="1:57" ht="15.75" customHeight="1">
      <c r="A746" s="28">
        <v>18</v>
      </c>
      <c r="B746" s="25"/>
      <c r="C746" s="32">
        <f t="shared" si="66"/>
        <v>1</v>
      </c>
      <c r="D746" s="34" t="s">
        <v>869</v>
      </c>
      <c r="E746" s="34">
        <v>1037</v>
      </c>
      <c r="F746" s="35">
        <v>0</v>
      </c>
      <c r="G746" s="35">
        <v>0</v>
      </c>
      <c r="H746" s="35">
        <v>1</v>
      </c>
      <c r="I746" s="35">
        <v>0</v>
      </c>
      <c r="J746" s="36">
        <v>0</v>
      </c>
      <c r="K746" s="57" t="str">
        <f t="shared" si="67"/>
        <v>0</v>
      </c>
      <c r="L746" s="4"/>
    </row>
    <row r="747" spans="1:57" ht="15.75" customHeight="1">
      <c r="A747" s="28">
        <v>18</v>
      </c>
      <c r="B747" s="25"/>
      <c r="C747" s="32">
        <f t="shared" si="66"/>
        <v>1</v>
      </c>
      <c r="D747" s="34" t="s">
        <v>870</v>
      </c>
      <c r="E747" s="34">
        <v>728</v>
      </c>
      <c r="F747" s="35">
        <v>0</v>
      </c>
      <c r="G747" s="35">
        <v>0</v>
      </c>
      <c r="H747" s="35">
        <v>1</v>
      </c>
      <c r="I747" s="35">
        <v>0</v>
      </c>
      <c r="J747" s="36">
        <v>0</v>
      </c>
      <c r="K747" s="57" t="str">
        <f t="shared" si="67"/>
        <v>0</v>
      </c>
      <c r="L747" s="4"/>
    </row>
    <row r="748" spans="1:57" ht="15.75" customHeight="1">
      <c r="A748" s="28">
        <v>18</v>
      </c>
      <c r="B748" s="25"/>
      <c r="C748" s="32">
        <f t="shared" si="66"/>
        <v>1</v>
      </c>
      <c r="D748" s="36" t="s">
        <v>871</v>
      </c>
      <c r="E748" s="36">
        <v>66606</v>
      </c>
      <c r="F748" s="36">
        <v>34</v>
      </c>
      <c r="G748" s="36">
        <v>20</v>
      </c>
      <c r="H748" s="36">
        <v>1</v>
      </c>
      <c r="I748" s="36">
        <v>1</v>
      </c>
      <c r="J748" s="36">
        <v>1</v>
      </c>
      <c r="K748" s="57" t="str">
        <f t="shared" si="67"/>
        <v>1</v>
      </c>
      <c r="L748" s="4"/>
    </row>
    <row r="749" spans="1:57" ht="15.75" customHeight="1">
      <c r="A749" s="28">
        <v>18</v>
      </c>
      <c r="B749" s="25"/>
      <c r="C749" s="32">
        <f t="shared" si="66"/>
        <v>1</v>
      </c>
      <c r="D749" s="36" t="s">
        <v>872</v>
      </c>
      <c r="E749" s="36">
        <v>3740</v>
      </c>
      <c r="F749" s="36">
        <v>1</v>
      </c>
      <c r="G749" s="36">
        <v>0</v>
      </c>
      <c r="H749" s="36">
        <v>0</v>
      </c>
      <c r="I749" s="36">
        <v>0</v>
      </c>
      <c r="J749" s="36">
        <v>0</v>
      </c>
      <c r="K749" s="57" t="str">
        <f t="shared" si="67"/>
        <v>0</v>
      </c>
      <c r="L749" s="4"/>
    </row>
    <row r="750" spans="1:57" ht="15.75" customHeight="1">
      <c r="A750" s="28">
        <v>18</v>
      </c>
      <c r="B750" s="25"/>
      <c r="C750" s="32">
        <f t="shared" si="66"/>
        <v>1</v>
      </c>
      <c r="D750" s="36" t="s">
        <v>873</v>
      </c>
      <c r="E750" s="36">
        <v>1771</v>
      </c>
      <c r="F750" s="36">
        <v>0</v>
      </c>
      <c r="G750" s="36">
        <v>1</v>
      </c>
      <c r="H750" s="36">
        <v>0</v>
      </c>
      <c r="I750" s="36">
        <v>0</v>
      </c>
      <c r="J750" s="36">
        <v>0</v>
      </c>
      <c r="K750" s="57" t="str">
        <f t="shared" si="67"/>
        <v>0</v>
      </c>
      <c r="L750" s="4"/>
    </row>
    <row r="751" spans="1:57" ht="15.75" customHeight="1">
      <c r="A751" s="28">
        <v>18</v>
      </c>
      <c r="B751" s="25"/>
      <c r="C751" s="32">
        <f t="shared" si="66"/>
        <v>1</v>
      </c>
      <c r="D751" s="36" t="s">
        <v>874</v>
      </c>
      <c r="E751" s="36">
        <v>3731</v>
      </c>
      <c r="F751" s="36">
        <v>1</v>
      </c>
      <c r="G751" s="36">
        <v>0</v>
      </c>
      <c r="H751" s="36">
        <v>0</v>
      </c>
      <c r="I751" s="36">
        <v>0</v>
      </c>
      <c r="J751" s="36">
        <v>0</v>
      </c>
      <c r="K751" s="57" t="str">
        <f t="shared" si="67"/>
        <v>0</v>
      </c>
      <c r="L751" s="4"/>
    </row>
    <row r="752" spans="1:57" ht="15.75" customHeight="1">
      <c r="A752" s="28">
        <v>18</v>
      </c>
      <c r="B752" s="25"/>
      <c r="C752" s="32">
        <f t="shared" si="66"/>
        <v>1</v>
      </c>
      <c r="D752" s="36" t="s">
        <v>875</v>
      </c>
      <c r="E752" s="36">
        <v>219</v>
      </c>
      <c r="F752" s="36">
        <v>0</v>
      </c>
      <c r="G752" s="36">
        <v>0</v>
      </c>
      <c r="H752" s="36">
        <v>1</v>
      </c>
      <c r="I752" s="36">
        <v>0</v>
      </c>
      <c r="J752" s="36">
        <v>0</v>
      </c>
      <c r="K752" s="57" t="str">
        <f t="shared" si="67"/>
        <v>0</v>
      </c>
      <c r="L752" s="4"/>
    </row>
    <row r="753" spans="1:12" ht="15.75" customHeight="1">
      <c r="A753" s="28">
        <v>18</v>
      </c>
      <c r="B753" s="25"/>
      <c r="C753" s="32">
        <f t="shared" si="66"/>
        <v>1</v>
      </c>
      <c r="D753" s="36" t="s">
        <v>876</v>
      </c>
      <c r="E753" s="36">
        <v>1040</v>
      </c>
      <c r="F753" s="36">
        <v>0</v>
      </c>
      <c r="G753" s="36">
        <v>0</v>
      </c>
      <c r="H753" s="36">
        <v>1</v>
      </c>
      <c r="I753" s="36">
        <v>0</v>
      </c>
      <c r="J753" s="36">
        <v>0</v>
      </c>
      <c r="K753" s="57" t="str">
        <f t="shared" si="67"/>
        <v>0</v>
      </c>
      <c r="L753" s="4"/>
    </row>
    <row r="754" spans="1:12" ht="15.75" customHeight="1">
      <c r="A754" s="28">
        <v>18</v>
      </c>
      <c r="B754" s="25"/>
      <c r="C754" s="32">
        <f t="shared" si="66"/>
        <v>1</v>
      </c>
      <c r="D754" s="36" t="s">
        <v>877</v>
      </c>
      <c r="E754" s="36">
        <v>696</v>
      </c>
      <c r="F754" s="36">
        <v>0</v>
      </c>
      <c r="G754" s="36">
        <v>0</v>
      </c>
      <c r="H754" s="36">
        <v>1</v>
      </c>
      <c r="I754" s="36">
        <v>0</v>
      </c>
      <c r="J754" s="36">
        <v>0</v>
      </c>
      <c r="K754" s="57" t="str">
        <f t="shared" si="67"/>
        <v>0</v>
      </c>
      <c r="L754" s="4"/>
    </row>
    <row r="755" spans="1:12" ht="15.75" customHeight="1">
      <c r="A755" s="28">
        <v>18</v>
      </c>
      <c r="B755" s="25"/>
      <c r="C755" s="32">
        <f t="shared" si="66"/>
        <v>1</v>
      </c>
      <c r="D755" s="36" t="s">
        <v>878</v>
      </c>
      <c r="E755" s="36">
        <v>3200</v>
      </c>
      <c r="F755" s="36">
        <v>1</v>
      </c>
      <c r="G755" s="36">
        <v>0</v>
      </c>
      <c r="H755" s="36">
        <v>0</v>
      </c>
      <c r="I755" s="36">
        <v>0</v>
      </c>
      <c r="J755" s="36">
        <v>0</v>
      </c>
      <c r="K755" s="57" t="str">
        <f t="shared" si="67"/>
        <v>0</v>
      </c>
      <c r="L755" s="4"/>
    </row>
    <row r="756" spans="1:12" ht="15.75" customHeight="1">
      <c r="A756" s="28">
        <v>18</v>
      </c>
      <c r="B756" s="25"/>
      <c r="C756" s="32">
        <f t="shared" si="66"/>
        <v>1</v>
      </c>
      <c r="D756" s="36" t="s">
        <v>879</v>
      </c>
      <c r="E756" s="36">
        <v>1357</v>
      </c>
      <c r="F756" s="36">
        <v>0</v>
      </c>
      <c r="G756" s="36">
        <v>0</v>
      </c>
      <c r="H756" s="36">
        <v>1</v>
      </c>
      <c r="I756" s="36">
        <v>0</v>
      </c>
      <c r="J756" s="36">
        <v>0</v>
      </c>
      <c r="K756" s="57" t="str">
        <f t="shared" si="67"/>
        <v>0</v>
      </c>
      <c r="L756" s="4"/>
    </row>
    <row r="757" spans="1:12" ht="15.75" customHeight="1">
      <c r="A757" s="28">
        <v>18</v>
      </c>
      <c r="B757" s="25"/>
      <c r="C757" s="32">
        <f t="shared" si="66"/>
        <v>1</v>
      </c>
      <c r="D757" s="36" t="s">
        <v>880</v>
      </c>
      <c r="E757" s="36">
        <v>1998</v>
      </c>
      <c r="F757" s="36">
        <v>1</v>
      </c>
      <c r="G757" s="36">
        <v>0</v>
      </c>
      <c r="H757" s="36">
        <v>0</v>
      </c>
      <c r="I757" s="36">
        <v>0</v>
      </c>
      <c r="J757" s="36">
        <v>0</v>
      </c>
      <c r="K757" s="57" t="str">
        <f t="shared" si="67"/>
        <v>0</v>
      </c>
      <c r="L757" s="4"/>
    </row>
    <row r="758" spans="1:12" ht="15.75" customHeight="1">
      <c r="A758" s="28">
        <v>18</v>
      </c>
      <c r="B758" s="25"/>
      <c r="C758" s="32">
        <f t="shared" si="66"/>
        <v>1</v>
      </c>
      <c r="D758" s="36" t="s">
        <v>881</v>
      </c>
      <c r="E758" s="36">
        <v>6683</v>
      </c>
      <c r="F758" s="36">
        <v>2</v>
      </c>
      <c r="G758" s="36">
        <v>1</v>
      </c>
      <c r="H758" s="36">
        <v>0</v>
      </c>
      <c r="I758" s="36">
        <v>0</v>
      </c>
      <c r="J758" s="36">
        <v>0</v>
      </c>
      <c r="K758" s="57" t="str">
        <f t="shared" si="67"/>
        <v>0</v>
      </c>
      <c r="L758" s="4"/>
    </row>
    <row r="759" spans="1:12" ht="15.75" customHeight="1">
      <c r="A759" s="28">
        <v>18</v>
      </c>
      <c r="B759" s="25"/>
      <c r="C759" s="32">
        <f t="shared" si="66"/>
        <v>1</v>
      </c>
      <c r="D759" s="36" t="s">
        <v>882</v>
      </c>
      <c r="E759" s="36">
        <v>1612</v>
      </c>
      <c r="F759" s="36">
        <v>1</v>
      </c>
      <c r="G759" s="36">
        <v>0</v>
      </c>
      <c r="H759" s="36">
        <v>0</v>
      </c>
      <c r="I759" s="36">
        <v>0</v>
      </c>
      <c r="J759" s="36">
        <v>0</v>
      </c>
      <c r="K759" s="57" t="str">
        <f t="shared" si="67"/>
        <v>0</v>
      </c>
      <c r="L759" s="4"/>
    </row>
    <row r="760" spans="1:12" ht="15.75" customHeight="1">
      <c r="A760" s="28">
        <v>18</v>
      </c>
      <c r="B760" s="25"/>
      <c r="C760" s="32">
        <f t="shared" si="66"/>
        <v>1</v>
      </c>
      <c r="D760" s="36" t="s">
        <v>883</v>
      </c>
      <c r="E760" s="36">
        <v>575</v>
      </c>
      <c r="F760" s="36">
        <v>0</v>
      </c>
      <c r="G760" s="36">
        <v>0</v>
      </c>
      <c r="H760" s="36">
        <v>1</v>
      </c>
      <c r="I760" s="36">
        <v>0</v>
      </c>
      <c r="J760" s="36">
        <v>0</v>
      </c>
      <c r="K760" s="57" t="str">
        <f t="shared" si="67"/>
        <v>0</v>
      </c>
      <c r="L760" s="4"/>
    </row>
    <row r="761" spans="1:12" ht="15.75" customHeight="1">
      <c r="A761" s="28">
        <v>18</v>
      </c>
      <c r="B761" s="25"/>
      <c r="C761" s="32">
        <f t="shared" si="66"/>
        <v>1</v>
      </c>
      <c r="D761" s="36" t="s">
        <v>884</v>
      </c>
      <c r="E761" s="36">
        <v>1496</v>
      </c>
      <c r="F761" s="36">
        <v>0</v>
      </c>
      <c r="G761" s="36">
        <v>0</v>
      </c>
      <c r="H761" s="36">
        <v>1</v>
      </c>
      <c r="I761" s="36">
        <v>0</v>
      </c>
      <c r="J761" s="36">
        <v>0</v>
      </c>
      <c r="K761" s="57" t="str">
        <f t="shared" si="67"/>
        <v>0</v>
      </c>
      <c r="L761" s="4"/>
    </row>
    <row r="762" spans="1:12" ht="15.75" customHeight="1">
      <c r="A762" s="28">
        <v>18</v>
      </c>
      <c r="B762" s="25"/>
      <c r="C762" s="32">
        <f t="shared" si="66"/>
        <v>1</v>
      </c>
      <c r="D762" s="36" t="s">
        <v>885</v>
      </c>
      <c r="E762" s="36">
        <v>9770</v>
      </c>
      <c r="F762" s="36">
        <v>5</v>
      </c>
      <c r="G762" s="36">
        <v>2</v>
      </c>
      <c r="H762" s="36">
        <v>0</v>
      </c>
      <c r="I762" s="36">
        <v>0</v>
      </c>
      <c r="J762" s="36">
        <v>0</v>
      </c>
      <c r="K762" s="57" t="str">
        <f t="shared" si="67"/>
        <v>0</v>
      </c>
      <c r="L762" s="4"/>
    </row>
    <row r="763" spans="1:12" ht="15.75" customHeight="1">
      <c r="A763" s="28">
        <v>18</v>
      </c>
      <c r="B763" s="25"/>
      <c r="C763" s="32">
        <f t="shared" si="66"/>
        <v>1</v>
      </c>
      <c r="D763" s="36" t="s">
        <v>886</v>
      </c>
      <c r="E763" s="36">
        <v>9787</v>
      </c>
      <c r="F763" s="36">
        <v>1</v>
      </c>
      <c r="G763" s="36">
        <v>0</v>
      </c>
      <c r="H763" s="36">
        <v>0</v>
      </c>
      <c r="I763" s="36">
        <v>0</v>
      </c>
      <c r="J763" s="36">
        <v>0</v>
      </c>
      <c r="K763" s="57" t="str">
        <f t="shared" si="67"/>
        <v>0</v>
      </c>
      <c r="L763" s="4"/>
    </row>
    <row r="764" spans="1:12" ht="15.75" customHeight="1">
      <c r="A764" s="28">
        <v>18</v>
      </c>
      <c r="B764" s="25"/>
      <c r="C764" s="32">
        <f t="shared" si="66"/>
        <v>1</v>
      </c>
      <c r="D764" s="64" t="s">
        <v>887</v>
      </c>
      <c r="E764" s="36">
        <v>1602</v>
      </c>
      <c r="F764" s="36">
        <v>0</v>
      </c>
      <c r="G764" s="36">
        <v>0</v>
      </c>
      <c r="H764" s="36">
        <v>1</v>
      </c>
      <c r="I764" s="36">
        <v>0</v>
      </c>
      <c r="J764" s="36">
        <v>0</v>
      </c>
      <c r="K764" s="57" t="str">
        <f t="shared" si="67"/>
        <v>0</v>
      </c>
      <c r="L764" s="4"/>
    </row>
    <row r="765" spans="1:12" ht="15.75" customHeight="1">
      <c r="A765" s="28">
        <v>18</v>
      </c>
      <c r="B765" s="25"/>
      <c r="C765" s="32">
        <f t="shared" si="66"/>
        <v>1</v>
      </c>
      <c r="D765" s="36" t="s">
        <v>888</v>
      </c>
      <c r="E765" s="36">
        <v>6442</v>
      </c>
      <c r="F765" s="36">
        <v>4</v>
      </c>
      <c r="G765" s="36">
        <v>0</v>
      </c>
      <c r="H765" s="36">
        <v>0</v>
      </c>
      <c r="I765" s="36">
        <v>0</v>
      </c>
      <c r="J765" s="36">
        <v>0</v>
      </c>
      <c r="K765" s="57" t="str">
        <f t="shared" si="67"/>
        <v>0</v>
      </c>
      <c r="L765" s="4"/>
    </row>
    <row r="766" spans="1:12" ht="15.75" customHeight="1">
      <c r="A766" s="28">
        <v>18</v>
      </c>
      <c r="B766" s="25"/>
      <c r="C766" s="32">
        <f t="shared" si="66"/>
        <v>1</v>
      </c>
      <c r="D766" s="64" t="s">
        <v>889</v>
      </c>
      <c r="E766" s="36">
        <v>5196</v>
      </c>
      <c r="F766" s="36">
        <v>2</v>
      </c>
      <c r="G766" s="36">
        <v>0</v>
      </c>
      <c r="H766" s="36">
        <v>0</v>
      </c>
      <c r="I766" s="36">
        <v>0</v>
      </c>
      <c r="J766" s="36">
        <v>0</v>
      </c>
      <c r="K766" s="57" t="str">
        <f t="shared" si="67"/>
        <v>0</v>
      </c>
      <c r="L766" s="4"/>
    </row>
    <row r="767" spans="1:12" ht="15.75" customHeight="1">
      <c r="A767" s="28">
        <v>18</v>
      </c>
      <c r="B767" s="25"/>
      <c r="C767" s="32">
        <f t="shared" si="66"/>
        <v>1</v>
      </c>
      <c r="D767" s="36" t="s">
        <v>890</v>
      </c>
      <c r="E767" s="36">
        <v>1448</v>
      </c>
      <c r="F767" s="36">
        <v>1</v>
      </c>
      <c r="G767" s="36">
        <v>1</v>
      </c>
      <c r="H767" s="36">
        <v>0</v>
      </c>
      <c r="I767" s="36">
        <v>0</v>
      </c>
      <c r="J767" s="36">
        <v>0</v>
      </c>
      <c r="K767" s="57" t="str">
        <f t="shared" si="67"/>
        <v>0</v>
      </c>
      <c r="L767" s="4"/>
    </row>
    <row r="768" spans="1:12" ht="15.75" customHeight="1">
      <c r="A768" s="28">
        <v>18</v>
      </c>
      <c r="B768" s="25"/>
      <c r="C768" s="32">
        <f t="shared" si="66"/>
        <v>1</v>
      </c>
      <c r="D768" s="36" t="s">
        <v>891</v>
      </c>
      <c r="E768" s="36">
        <v>1405</v>
      </c>
      <c r="F768" s="36">
        <v>2</v>
      </c>
      <c r="G768" s="36">
        <v>0</v>
      </c>
      <c r="H768" s="36">
        <v>0</v>
      </c>
      <c r="I768" s="36">
        <v>0</v>
      </c>
      <c r="J768" s="36">
        <v>0</v>
      </c>
      <c r="K768" s="57" t="str">
        <f t="shared" si="67"/>
        <v>0</v>
      </c>
      <c r="L768" s="4"/>
    </row>
    <row r="769" spans="1:57" ht="15.75" customHeight="1">
      <c r="A769" s="28">
        <v>18</v>
      </c>
      <c r="B769" s="25"/>
      <c r="C769" s="32">
        <f t="shared" si="66"/>
        <v>1</v>
      </c>
      <c r="D769" s="36" t="s">
        <v>892</v>
      </c>
      <c r="E769" s="36">
        <v>3017</v>
      </c>
      <c r="F769" s="36">
        <v>1</v>
      </c>
      <c r="G769" s="36">
        <v>0</v>
      </c>
      <c r="H769" s="36">
        <v>0</v>
      </c>
      <c r="I769" s="36">
        <v>0</v>
      </c>
      <c r="J769" s="36">
        <v>0</v>
      </c>
      <c r="K769" s="57" t="str">
        <f t="shared" si="67"/>
        <v>0</v>
      </c>
      <c r="L769" s="4"/>
    </row>
    <row r="770" spans="1:57" ht="15.75" customHeight="1">
      <c r="A770" s="28">
        <v>18</v>
      </c>
      <c r="B770" s="25"/>
      <c r="C770" s="32">
        <f t="shared" si="66"/>
        <v>1</v>
      </c>
      <c r="D770" s="36" t="s">
        <v>893</v>
      </c>
      <c r="E770" s="36">
        <v>25464</v>
      </c>
      <c r="F770" s="36">
        <v>9</v>
      </c>
      <c r="G770" s="36">
        <v>4</v>
      </c>
      <c r="H770" s="36">
        <v>0</v>
      </c>
      <c r="I770" s="36">
        <v>0</v>
      </c>
      <c r="J770" s="36">
        <v>0</v>
      </c>
      <c r="K770" s="57" t="str">
        <f t="shared" si="67"/>
        <v>0</v>
      </c>
      <c r="L770" s="4"/>
    </row>
    <row r="771" spans="1:57" ht="15.75" customHeight="1">
      <c r="A771" s="28">
        <v>18</v>
      </c>
      <c r="B771" s="25"/>
      <c r="C771" s="32">
        <f t="shared" si="66"/>
        <v>1</v>
      </c>
      <c r="D771" s="36" t="s">
        <v>894</v>
      </c>
      <c r="E771" s="36">
        <v>593</v>
      </c>
      <c r="F771" s="36">
        <v>0</v>
      </c>
      <c r="G771" s="36">
        <v>0</v>
      </c>
      <c r="H771" s="36">
        <v>1</v>
      </c>
      <c r="I771" s="36">
        <v>0</v>
      </c>
      <c r="J771" s="36">
        <v>0</v>
      </c>
      <c r="K771" s="57" t="str">
        <f t="shared" si="67"/>
        <v>0</v>
      </c>
      <c r="L771" s="4"/>
    </row>
    <row r="772" spans="1:57" ht="15">
      <c r="A772" s="226" t="s">
        <v>895</v>
      </c>
      <c r="B772" s="226"/>
      <c r="C772" s="226"/>
      <c r="D772" s="44">
        <f>SUM(C740:C771)</f>
        <v>32</v>
      </c>
      <c r="E772" s="45">
        <f t="shared" ref="E772:J772" si="68">SUM(E740:E771)</f>
        <v>174488</v>
      </c>
      <c r="F772" s="45">
        <f t="shared" si="68"/>
        <v>71</v>
      </c>
      <c r="G772" s="45">
        <f t="shared" si="68"/>
        <v>32</v>
      </c>
      <c r="H772" s="45">
        <f t="shared" si="68"/>
        <v>13</v>
      </c>
      <c r="I772" s="45">
        <f t="shared" si="68"/>
        <v>1</v>
      </c>
      <c r="J772" s="45">
        <f t="shared" si="68"/>
        <v>1</v>
      </c>
      <c r="K772" s="45">
        <f>K740+K741+K742+K743+K744+K745+K746+K747+K748+K749+K750+K751+K752+K753+K754+K755+K756+K757+K758+K759+K760+K761+K762+K763+K764+K765+K766+K767+K768+K769+K770+K771</f>
        <v>1</v>
      </c>
      <c r="L772" s="4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  <c r="AC772" s="46"/>
      <c r="AD772" s="46"/>
      <c r="AE772" s="46"/>
      <c r="AF772" s="46"/>
      <c r="AG772" s="46"/>
      <c r="AH772" s="46"/>
      <c r="AI772" s="46"/>
      <c r="AJ772" s="46"/>
      <c r="AK772" s="46"/>
      <c r="AL772" s="46"/>
      <c r="AM772" s="46"/>
      <c r="AN772" s="46"/>
      <c r="AO772" s="46"/>
      <c r="AP772" s="46"/>
      <c r="AQ772" s="46"/>
      <c r="AR772" s="46"/>
      <c r="AS772" s="46"/>
      <c r="AT772" s="46"/>
      <c r="AU772" s="46"/>
      <c r="AV772" s="46"/>
      <c r="AW772" s="46"/>
      <c r="AX772" s="46"/>
      <c r="AY772" s="46"/>
      <c r="AZ772" s="46"/>
      <c r="BA772" s="46"/>
      <c r="BB772" s="46"/>
      <c r="BC772" s="46"/>
      <c r="BD772" s="46"/>
      <c r="BE772" s="46"/>
    </row>
    <row r="773" spans="1:57" ht="15.75">
      <c r="A773" s="28"/>
      <c r="B773" s="225" t="s">
        <v>54</v>
      </c>
      <c r="C773" s="225"/>
      <c r="D773" s="47"/>
      <c r="E773" s="48"/>
      <c r="F773" s="47"/>
      <c r="G773" s="48"/>
      <c r="H773" s="48"/>
      <c r="I773" s="48"/>
      <c r="J773" s="31"/>
      <c r="K773" s="31"/>
      <c r="L773" s="4"/>
    </row>
    <row r="774" spans="1:57" ht="15.75">
      <c r="A774" s="28">
        <v>19</v>
      </c>
      <c r="B774" s="25"/>
      <c r="C774" s="32">
        <f t="shared" ref="C774:C779" si="69">IF(D774="",0,1)</f>
        <v>1</v>
      </c>
      <c r="D774" s="34" t="s">
        <v>896</v>
      </c>
      <c r="E774" s="34">
        <v>3900</v>
      </c>
      <c r="F774" s="35">
        <v>1</v>
      </c>
      <c r="G774" s="35">
        <v>0</v>
      </c>
      <c r="H774" s="35">
        <v>0</v>
      </c>
      <c r="I774" s="35">
        <v>0</v>
      </c>
      <c r="J774" s="36">
        <v>0</v>
      </c>
      <c r="K774" s="57" t="str">
        <f t="shared" ref="K774:K779" si="70">IF(OR(I774="",I774&lt;1),"0","1")</f>
        <v>0</v>
      </c>
      <c r="L774" s="4"/>
    </row>
    <row r="775" spans="1:57" ht="15.75">
      <c r="A775" s="28">
        <v>19</v>
      </c>
      <c r="B775" s="25"/>
      <c r="C775" s="32">
        <f t="shared" si="69"/>
        <v>1</v>
      </c>
      <c r="D775" s="34" t="s">
        <v>897</v>
      </c>
      <c r="E775" s="34">
        <v>48000</v>
      </c>
      <c r="F775" s="35">
        <v>30</v>
      </c>
      <c r="G775" s="35">
        <v>9</v>
      </c>
      <c r="H775" s="35">
        <v>0</v>
      </c>
      <c r="I775" s="35">
        <v>4</v>
      </c>
      <c r="J775" s="36">
        <v>4</v>
      </c>
      <c r="K775" s="57" t="str">
        <f t="shared" si="70"/>
        <v>1</v>
      </c>
      <c r="L775" s="4"/>
    </row>
    <row r="776" spans="1:57" ht="15.75">
      <c r="A776" s="28">
        <v>19</v>
      </c>
      <c r="B776" s="25"/>
      <c r="C776" s="32">
        <f t="shared" si="69"/>
        <v>1</v>
      </c>
      <c r="D776" s="34" t="s">
        <v>898</v>
      </c>
      <c r="E776" s="34">
        <v>8150</v>
      </c>
      <c r="F776" s="35">
        <v>0</v>
      </c>
      <c r="G776" s="35">
        <v>2</v>
      </c>
      <c r="H776" s="35">
        <v>0</v>
      </c>
      <c r="I776" s="35">
        <v>0</v>
      </c>
      <c r="J776" s="36">
        <v>0</v>
      </c>
      <c r="K776" s="57" t="str">
        <f t="shared" si="70"/>
        <v>0</v>
      </c>
      <c r="L776" s="4"/>
    </row>
    <row r="777" spans="1:57" ht="15.75">
      <c r="A777" s="28">
        <v>19</v>
      </c>
      <c r="B777" s="25"/>
      <c r="C777" s="32">
        <f t="shared" si="69"/>
        <v>1</v>
      </c>
      <c r="D777" s="34" t="s">
        <v>899</v>
      </c>
      <c r="E777" s="34">
        <v>15000</v>
      </c>
      <c r="F777" s="35">
        <v>4</v>
      </c>
      <c r="G777" s="35">
        <v>5</v>
      </c>
      <c r="H777" s="35">
        <v>0</v>
      </c>
      <c r="I777" s="35">
        <v>0</v>
      </c>
      <c r="J777" s="36">
        <v>0</v>
      </c>
      <c r="K777" s="57" t="str">
        <f t="shared" si="70"/>
        <v>0</v>
      </c>
      <c r="L777" s="4"/>
    </row>
    <row r="778" spans="1:57" ht="15.75">
      <c r="A778" s="28">
        <v>19</v>
      </c>
      <c r="B778" s="25"/>
      <c r="C778" s="32">
        <f t="shared" si="69"/>
        <v>1</v>
      </c>
      <c r="D778" s="34" t="s">
        <v>900</v>
      </c>
      <c r="E778" s="34">
        <v>3100</v>
      </c>
      <c r="F778" s="35">
        <v>0</v>
      </c>
      <c r="G778" s="35">
        <v>1</v>
      </c>
      <c r="H778" s="35">
        <v>0</v>
      </c>
      <c r="I778" s="35">
        <v>0</v>
      </c>
      <c r="J778" s="36">
        <v>0</v>
      </c>
      <c r="K778" s="57" t="str">
        <f t="shared" si="70"/>
        <v>0</v>
      </c>
      <c r="L778" s="4"/>
    </row>
    <row r="779" spans="1:57" ht="15.75">
      <c r="A779" s="28">
        <v>19</v>
      </c>
      <c r="B779" s="25"/>
      <c r="C779" s="32">
        <f t="shared" si="69"/>
        <v>1</v>
      </c>
      <c r="D779" s="34" t="s">
        <v>901</v>
      </c>
      <c r="E779" s="34">
        <v>9923</v>
      </c>
      <c r="F779" s="35">
        <v>0</v>
      </c>
      <c r="G779" s="35">
        <v>3</v>
      </c>
      <c r="H779" s="35">
        <v>0</v>
      </c>
      <c r="I779" s="35">
        <v>0</v>
      </c>
      <c r="J779" s="36">
        <v>0</v>
      </c>
      <c r="K779" s="57" t="str">
        <f t="shared" si="70"/>
        <v>0</v>
      </c>
      <c r="L779" s="4"/>
    </row>
    <row r="780" spans="1:57" ht="15">
      <c r="A780" s="226" t="s">
        <v>902</v>
      </c>
      <c r="B780" s="226"/>
      <c r="C780" s="226"/>
      <c r="D780" s="44">
        <f>SUM(C774:C779)</f>
        <v>6</v>
      </c>
      <c r="E780" s="45">
        <f>SUM(E774:E779)</f>
        <v>88073</v>
      </c>
      <c r="F780" s="44">
        <f t="shared" ref="F780:J780" si="71">(SUM(F774:F779))*1</f>
        <v>35</v>
      </c>
      <c r="G780" s="44">
        <f t="shared" si="71"/>
        <v>20</v>
      </c>
      <c r="H780" s="44">
        <f t="shared" si="71"/>
        <v>0</v>
      </c>
      <c r="I780" s="44">
        <f t="shared" si="71"/>
        <v>4</v>
      </c>
      <c r="J780" s="44">
        <f t="shared" si="71"/>
        <v>4</v>
      </c>
      <c r="K780" s="45">
        <f>K774+K775+K776+K777+K778+K779</f>
        <v>1</v>
      </c>
      <c r="L780" s="4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  <c r="AC780" s="46"/>
      <c r="AD780" s="46"/>
      <c r="AE780" s="46"/>
      <c r="AF780" s="46"/>
      <c r="AG780" s="46"/>
      <c r="AH780" s="46"/>
      <c r="AI780" s="46"/>
      <c r="AJ780" s="46"/>
      <c r="AK780" s="46"/>
      <c r="AL780" s="46"/>
      <c r="AM780" s="46"/>
      <c r="AN780" s="46"/>
      <c r="AO780" s="46"/>
      <c r="AP780" s="46"/>
      <c r="AQ780" s="46"/>
      <c r="AR780" s="46"/>
      <c r="AS780" s="46"/>
      <c r="AT780" s="46"/>
      <c r="AU780" s="46"/>
      <c r="AV780" s="46"/>
      <c r="AW780" s="46"/>
      <c r="AX780" s="46"/>
      <c r="AY780" s="46"/>
      <c r="AZ780" s="46"/>
      <c r="BA780" s="46"/>
      <c r="BB780" s="46"/>
      <c r="BC780" s="46"/>
      <c r="BD780" s="46"/>
      <c r="BE780" s="46"/>
    </row>
    <row r="781" spans="1:57" ht="15.75">
      <c r="A781" s="28"/>
      <c r="B781" s="225" t="s">
        <v>903</v>
      </c>
      <c r="C781" s="225"/>
      <c r="D781" s="47"/>
      <c r="E781" s="48"/>
      <c r="F781" s="47"/>
      <c r="G781" s="48"/>
      <c r="H781" s="48"/>
      <c r="I781" s="48"/>
      <c r="J781" s="31"/>
      <c r="K781" s="31"/>
      <c r="L781" s="4"/>
    </row>
    <row r="782" spans="1:57" ht="15.75">
      <c r="A782" s="28" t="s">
        <v>55</v>
      </c>
      <c r="B782" s="25"/>
      <c r="C782" s="32">
        <f>IF(D782="",0,1)</f>
        <v>1</v>
      </c>
      <c r="D782" s="49" t="s">
        <v>904</v>
      </c>
      <c r="E782" s="49">
        <v>80000</v>
      </c>
      <c r="F782" s="38">
        <v>40</v>
      </c>
      <c r="G782" s="38">
        <v>4</v>
      </c>
      <c r="H782" s="38">
        <v>0</v>
      </c>
      <c r="I782" s="38">
        <v>0</v>
      </c>
      <c r="J782" s="39">
        <v>0</v>
      </c>
      <c r="K782" s="58" t="str">
        <f>IF(OR(I782="",I782&lt;1),"0","1")</f>
        <v>0</v>
      </c>
      <c r="L782" s="4"/>
    </row>
    <row r="783" spans="1:57" ht="15.75">
      <c r="A783" s="28" t="s">
        <v>55</v>
      </c>
      <c r="B783" s="25"/>
      <c r="C783" s="32">
        <f>IF(D783="",0,1)</f>
        <v>1</v>
      </c>
      <c r="D783" s="49" t="s">
        <v>905</v>
      </c>
      <c r="E783" s="49">
        <v>3189</v>
      </c>
      <c r="F783" s="38">
        <v>4</v>
      </c>
      <c r="G783" s="38">
        <v>1</v>
      </c>
      <c r="H783" s="38">
        <v>1</v>
      </c>
      <c r="I783" s="38">
        <v>0</v>
      </c>
      <c r="J783" s="39">
        <v>0</v>
      </c>
      <c r="K783" s="58" t="str">
        <f>IF(OR(I783="",I783&lt;1),"0","1")</f>
        <v>0</v>
      </c>
      <c r="L783" s="4"/>
    </row>
    <row r="784" spans="1:57" ht="15.75">
      <c r="A784" s="28" t="s">
        <v>55</v>
      </c>
      <c r="B784" s="25"/>
      <c r="C784" s="32">
        <f>IF(D784="",0,1)</f>
        <v>1</v>
      </c>
      <c r="D784" s="49" t="s">
        <v>906</v>
      </c>
      <c r="E784" s="49">
        <v>90000</v>
      </c>
      <c r="F784" s="38">
        <v>4</v>
      </c>
      <c r="G784" s="38">
        <v>0</v>
      </c>
      <c r="H784" s="38">
        <v>0</v>
      </c>
      <c r="I784" s="38">
        <v>0</v>
      </c>
      <c r="J784" s="39">
        <v>0</v>
      </c>
      <c r="K784" s="58" t="str">
        <f>IF(OR(I784="",I784&lt;1),"0","1")</f>
        <v>0</v>
      </c>
      <c r="L784" s="4"/>
    </row>
    <row r="785" spans="1:57" ht="15.75">
      <c r="A785" s="28" t="s">
        <v>55</v>
      </c>
      <c r="B785" s="25"/>
      <c r="C785" s="32">
        <f>IF(D785="",0,1)</f>
        <v>1</v>
      </c>
      <c r="D785" s="49" t="s">
        <v>907</v>
      </c>
      <c r="E785" s="49">
        <v>11844</v>
      </c>
      <c r="F785" s="38">
        <v>7</v>
      </c>
      <c r="G785" s="38">
        <v>4</v>
      </c>
      <c r="H785" s="38">
        <v>1</v>
      </c>
      <c r="I785" s="38">
        <v>0</v>
      </c>
      <c r="J785" s="39">
        <v>0</v>
      </c>
      <c r="K785" s="58" t="str">
        <f>IF(OR(I785="",I785&lt;1),"0","1")</f>
        <v>0</v>
      </c>
      <c r="L785" s="4"/>
    </row>
    <row r="786" spans="1:57" ht="15.75">
      <c r="A786" s="28" t="s">
        <v>55</v>
      </c>
      <c r="B786" s="25"/>
      <c r="C786" s="32">
        <f>IF(D786="",0,1)</f>
        <v>1</v>
      </c>
      <c r="D786" s="39" t="s">
        <v>908</v>
      </c>
      <c r="E786" s="39">
        <v>3706</v>
      </c>
      <c r="F786" s="39">
        <v>0</v>
      </c>
      <c r="G786" s="39">
        <v>2</v>
      </c>
      <c r="H786" s="39">
        <v>0</v>
      </c>
      <c r="I786" s="39">
        <v>0</v>
      </c>
      <c r="J786" s="39">
        <v>0</v>
      </c>
      <c r="K786" s="58" t="str">
        <f>IF(OR(I786="",I786&lt;1),"0","1")</f>
        <v>0</v>
      </c>
      <c r="L786" s="4"/>
    </row>
    <row r="787" spans="1:57" ht="15">
      <c r="A787" s="226" t="s">
        <v>909</v>
      </c>
      <c r="B787" s="226"/>
      <c r="C787" s="226"/>
      <c r="D787" s="44">
        <f>SUM(C782:C786)</f>
        <v>5</v>
      </c>
      <c r="E787" s="45">
        <f t="shared" ref="E787:J787" si="72">SUM(E782:E786)</f>
        <v>188739</v>
      </c>
      <c r="F787" s="45">
        <f t="shared" si="72"/>
        <v>55</v>
      </c>
      <c r="G787" s="45">
        <f t="shared" si="72"/>
        <v>11</v>
      </c>
      <c r="H787" s="45">
        <f t="shared" si="72"/>
        <v>2</v>
      </c>
      <c r="I787" s="45">
        <f t="shared" si="72"/>
        <v>0</v>
      </c>
      <c r="J787" s="45">
        <f t="shared" si="72"/>
        <v>0</v>
      </c>
      <c r="K787" s="45">
        <f>K782+K783+K784+K785+K786</f>
        <v>0</v>
      </c>
      <c r="L787" s="4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  <c r="AC787" s="46"/>
      <c r="AD787" s="46"/>
      <c r="AE787" s="46"/>
      <c r="AF787" s="46"/>
      <c r="AG787" s="46"/>
      <c r="AH787" s="46"/>
      <c r="AI787" s="46"/>
      <c r="AJ787" s="46"/>
      <c r="AK787" s="46"/>
      <c r="AL787" s="46"/>
      <c r="AM787" s="46"/>
      <c r="AN787" s="46"/>
      <c r="AO787" s="46"/>
      <c r="AP787" s="46"/>
      <c r="AQ787" s="46"/>
      <c r="AR787" s="46"/>
      <c r="AS787" s="46"/>
      <c r="AT787" s="46"/>
      <c r="AU787" s="46"/>
      <c r="AV787" s="46"/>
      <c r="AW787" s="46"/>
      <c r="AX787" s="46"/>
      <c r="AY787" s="46"/>
      <c r="AZ787" s="46"/>
      <c r="BA787" s="46"/>
      <c r="BB787" s="46"/>
      <c r="BC787" s="46"/>
      <c r="BD787" s="46"/>
      <c r="BE787" s="46"/>
    </row>
    <row r="788" spans="1:57" ht="15.75">
      <c r="A788" s="28"/>
      <c r="B788" s="225" t="s">
        <v>57</v>
      </c>
      <c r="C788" s="225"/>
      <c r="D788" s="47"/>
      <c r="E788" s="48"/>
      <c r="F788" s="47"/>
      <c r="G788" s="48"/>
      <c r="H788" s="48"/>
      <c r="I788" s="48"/>
      <c r="J788" s="31"/>
      <c r="K788" s="31"/>
      <c r="L788" s="4"/>
    </row>
    <row r="789" spans="1:57" ht="15.75">
      <c r="A789" s="28" t="s">
        <v>56</v>
      </c>
      <c r="B789" s="25"/>
      <c r="C789" s="32">
        <f>IF(D789="",0,1)</f>
        <v>1</v>
      </c>
      <c r="D789" s="49" t="s">
        <v>910</v>
      </c>
      <c r="E789" s="49">
        <v>48746</v>
      </c>
      <c r="F789" s="38">
        <v>19</v>
      </c>
      <c r="G789" s="38">
        <v>8</v>
      </c>
      <c r="H789" s="38">
        <v>0</v>
      </c>
      <c r="I789" s="38">
        <v>0</v>
      </c>
      <c r="J789" s="39">
        <v>0</v>
      </c>
      <c r="K789" s="37" t="str">
        <f>IF(OR(I789="",I789&lt;1),"0","1")</f>
        <v>0</v>
      </c>
      <c r="L789" s="4"/>
    </row>
    <row r="790" spans="1:57" ht="15.75">
      <c r="A790" s="28" t="s">
        <v>56</v>
      </c>
      <c r="B790" s="25"/>
      <c r="C790" s="32">
        <f>IF(D790="",0,1)</f>
        <v>1</v>
      </c>
      <c r="D790" s="49" t="s">
        <v>911</v>
      </c>
      <c r="E790" s="49">
        <v>5748</v>
      </c>
      <c r="F790" s="38">
        <v>6</v>
      </c>
      <c r="G790" s="38">
        <v>2</v>
      </c>
      <c r="H790" s="38">
        <v>0</v>
      </c>
      <c r="I790" s="38">
        <v>0</v>
      </c>
      <c r="J790" s="39">
        <v>0</v>
      </c>
      <c r="K790" s="37" t="str">
        <f>IF(OR(I790="",I790&lt;1),"0","1")</f>
        <v>0</v>
      </c>
      <c r="L790" s="4"/>
    </row>
    <row r="791" spans="1:57" ht="15.75">
      <c r="A791" s="28" t="s">
        <v>56</v>
      </c>
      <c r="B791" s="25"/>
      <c r="C791" s="32">
        <f>IF(D791="",0,1)</f>
        <v>1</v>
      </c>
      <c r="D791" s="49" t="s">
        <v>912</v>
      </c>
      <c r="E791" s="49">
        <v>7500</v>
      </c>
      <c r="F791" s="38">
        <v>5</v>
      </c>
      <c r="G791" s="38">
        <v>2</v>
      </c>
      <c r="H791" s="38">
        <v>0</v>
      </c>
      <c r="I791" s="38">
        <v>0</v>
      </c>
      <c r="J791" s="39">
        <v>0</v>
      </c>
      <c r="K791" s="37" t="str">
        <f>IF(OR(I791="",I791&lt;1),"0","1")</f>
        <v>0</v>
      </c>
      <c r="L791" s="4"/>
    </row>
    <row r="792" spans="1:57" ht="15.75">
      <c r="A792" s="28" t="s">
        <v>56</v>
      </c>
      <c r="B792" s="25"/>
      <c r="C792" s="32">
        <f>IF(D792="",0,1)</f>
        <v>1</v>
      </c>
      <c r="D792" s="49" t="s">
        <v>913</v>
      </c>
      <c r="E792" s="49">
        <v>3178</v>
      </c>
      <c r="F792" s="38">
        <v>2</v>
      </c>
      <c r="G792" s="38">
        <v>2</v>
      </c>
      <c r="H792" s="38">
        <v>0</v>
      </c>
      <c r="I792" s="38">
        <v>0</v>
      </c>
      <c r="J792" s="39">
        <v>0</v>
      </c>
      <c r="K792" s="37" t="str">
        <f>IF(OR(I792="",I792&lt;1),"0","1")</f>
        <v>0</v>
      </c>
      <c r="L792" s="4"/>
    </row>
    <row r="793" spans="1:57" ht="15.75">
      <c r="A793" s="28" t="s">
        <v>56</v>
      </c>
      <c r="B793" s="25"/>
      <c r="C793" s="32">
        <f>IF(D793="",0,1)</f>
        <v>1</v>
      </c>
      <c r="D793" s="49" t="s">
        <v>914</v>
      </c>
      <c r="E793" s="49">
        <v>2800</v>
      </c>
      <c r="F793" s="38">
        <v>1</v>
      </c>
      <c r="G793" s="38">
        <v>0</v>
      </c>
      <c r="H793" s="38">
        <v>0</v>
      </c>
      <c r="I793" s="38">
        <v>0</v>
      </c>
      <c r="J793" s="39">
        <v>0</v>
      </c>
      <c r="K793" s="37" t="str">
        <f>IF(OR(I793="",I793&lt;1),"0","1")</f>
        <v>0</v>
      </c>
      <c r="L793" s="4"/>
    </row>
    <row r="794" spans="1:57" ht="15">
      <c r="A794" s="226" t="s">
        <v>915</v>
      </c>
      <c r="B794" s="226"/>
      <c r="C794" s="226"/>
      <c r="D794" s="44">
        <f>SUM(C789:C793)</f>
        <v>5</v>
      </c>
      <c r="E794" s="45">
        <f t="shared" ref="E794:J794" si="73">SUM(E789:E793)</f>
        <v>67972</v>
      </c>
      <c r="F794" s="45">
        <f t="shared" si="73"/>
        <v>33</v>
      </c>
      <c r="G794" s="45">
        <f t="shared" si="73"/>
        <v>14</v>
      </c>
      <c r="H794" s="45">
        <f t="shared" si="73"/>
        <v>0</v>
      </c>
      <c r="I794" s="45">
        <f t="shared" si="73"/>
        <v>0</v>
      </c>
      <c r="J794" s="45">
        <f t="shared" si="73"/>
        <v>0</v>
      </c>
      <c r="K794" s="45">
        <f>K789+K790+K791+K792+K793</f>
        <v>0</v>
      </c>
      <c r="L794" s="4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  <c r="AC794" s="46"/>
      <c r="AD794" s="46"/>
      <c r="AE794" s="46"/>
      <c r="AF794" s="46"/>
      <c r="AG794" s="46"/>
      <c r="AH794" s="46"/>
      <c r="AI794" s="46"/>
      <c r="AJ794" s="46"/>
      <c r="AK794" s="46"/>
      <c r="AL794" s="46"/>
      <c r="AM794" s="46"/>
      <c r="AN794" s="46"/>
      <c r="AO794" s="46"/>
      <c r="AP794" s="46"/>
      <c r="AQ794" s="46"/>
      <c r="AR794" s="46"/>
      <c r="AS794" s="46"/>
      <c r="AT794" s="46"/>
      <c r="AU794" s="46"/>
      <c r="AV794" s="46"/>
      <c r="AW794" s="46"/>
      <c r="AX794" s="46"/>
      <c r="AY794" s="46"/>
      <c r="AZ794" s="46"/>
      <c r="BA794" s="46"/>
      <c r="BB794" s="46"/>
      <c r="BC794" s="46"/>
      <c r="BD794" s="46"/>
      <c r="BE794" s="46"/>
    </row>
    <row r="795" spans="1:57" ht="15.75">
      <c r="A795" s="28"/>
      <c r="B795" s="225" t="s">
        <v>916</v>
      </c>
      <c r="C795" s="225"/>
      <c r="D795" s="47"/>
      <c r="E795" s="48"/>
      <c r="F795" s="47"/>
      <c r="G795" s="48"/>
      <c r="H795" s="48"/>
      <c r="I795" s="48"/>
      <c r="J795" s="31"/>
      <c r="K795" s="31"/>
      <c r="L795" s="4"/>
    </row>
    <row r="796" spans="1:57" ht="15.75">
      <c r="A796" s="28">
        <v>21</v>
      </c>
      <c r="B796" s="25"/>
      <c r="C796" s="32">
        <f t="shared" ref="C796:C822" si="74">IF(D796="",0,1)</f>
        <v>1</v>
      </c>
      <c r="D796" s="49" t="s">
        <v>917</v>
      </c>
      <c r="E796" s="49">
        <v>7743</v>
      </c>
      <c r="F796" s="38">
        <v>3</v>
      </c>
      <c r="G796" s="38">
        <v>1</v>
      </c>
      <c r="H796" s="38">
        <v>0</v>
      </c>
      <c r="I796" s="38">
        <v>0</v>
      </c>
      <c r="J796" s="39">
        <v>0</v>
      </c>
      <c r="K796" s="57" t="str">
        <f t="shared" ref="K796:K822" si="75">IF(OR(I796="",I796&lt;1),"0","1")</f>
        <v>0</v>
      </c>
      <c r="L796" s="4"/>
    </row>
    <row r="797" spans="1:57" ht="15.75">
      <c r="A797" s="28">
        <v>21</v>
      </c>
      <c r="B797" s="25"/>
      <c r="C797" s="32">
        <f t="shared" si="74"/>
        <v>1</v>
      </c>
      <c r="D797" s="49" t="s">
        <v>918</v>
      </c>
      <c r="E797" s="49">
        <v>21661</v>
      </c>
      <c r="F797" s="38">
        <v>5</v>
      </c>
      <c r="G797" s="38">
        <v>0</v>
      </c>
      <c r="H797" s="38">
        <v>0</v>
      </c>
      <c r="I797" s="38">
        <v>0</v>
      </c>
      <c r="J797" s="39">
        <v>0</v>
      </c>
      <c r="K797" s="57" t="str">
        <f t="shared" si="75"/>
        <v>0</v>
      </c>
      <c r="L797" s="4"/>
    </row>
    <row r="798" spans="1:57" ht="15.75">
      <c r="A798" s="28">
        <v>21</v>
      </c>
      <c r="B798" s="25"/>
      <c r="C798" s="32">
        <f t="shared" si="74"/>
        <v>1</v>
      </c>
      <c r="D798" s="49" t="s">
        <v>919</v>
      </c>
      <c r="E798" s="49">
        <v>2415</v>
      </c>
      <c r="F798" s="38">
        <v>1</v>
      </c>
      <c r="G798" s="38">
        <v>0</v>
      </c>
      <c r="H798" s="38">
        <v>0</v>
      </c>
      <c r="I798" s="38">
        <v>0</v>
      </c>
      <c r="J798" s="39">
        <v>0</v>
      </c>
      <c r="K798" s="57" t="str">
        <f t="shared" si="75"/>
        <v>0</v>
      </c>
      <c r="L798" s="4"/>
    </row>
    <row r="799" spans="1:57" ht="15.75">
      <c r="A799" s="28">
        <v>21</v>
      </c>
      <c r="B799" s="25"/>
      <c r="C799" s="32">
        <f t="shared" si="74"/>
        <v>1</v>
      </c>
      <c r="D799" s="49" t="s">
        <v>920</v>
      </c>
      <c r="E799" s="49">
        <v>5385</v>
      </c>
      <c r="F799" s="38">
        <v>1</v>
      </c>
      <c r="G799" s="38">
        <v>0</v>
      </c>
      <c r="H799" s="38">
        <v>0</v>
      </c>
      <c r="I799" s="38">
        <v>0</v>
      </c>
      <c r="J799" s="39">
        <v>0</v>
      </c>
      <c r="K799" s="57" t="str">
        <f t="shared" si="75"/>
        <v>0</v>
      </c>
      <c r="L799" s="4"/>
    </row>
    <row r="800" spans="1:57" ht="15.75">
      <c r="A800" s="28">
        <v>21</v>
      </c>
      <c r="B800" s="25"/>
      <c r="C800" s="32">
        <f t="shared" si="74"/>
        <v>1</v>
      </c>
      <c r="D800" s="49" t="s">
        <v>921</v>
      </c>
      <c r="E800" s="49">
        <v>13962</v>
      </c>
      <c r="F800" s="38">
        <v>8</v>
      </c>
      <c r="G800" s="38">
        <v>2</v>
      </c>
      <c r="H800" s="38">
        <v>0</v>
      </c>
      <c r="I800" s="38">
        <v>0</v>
      </c>
      <c r="J800" s="39">
        <v>0</v>
      </c>
      <c r="K800" s="57" t="str">
        <f t="shared" si="75"/>
        <v>0</v>
      </c>
      <c r="L800" s="4"/>
    </row>
    <row r="801" spans="1:12" ht="15.75">
      <c r="A801" s="28">
        <v>21</v>
      </c>
      <c r="B801" s="25"/>
      <c r="C801" s="32">
        <f t="shared" si="74"/>
        <v>1</v>
      </c>
      <c r="D801" s="49" t="s">
        <v>922</v>
      </c>
      <c r="E801" s="49">
        <v>11574</v>
      </c>
      <c r="F801" s="38">
        <v>4</v>
      </c>
      <c r="G801" s="38">
        <v>1</v>
      </c>
      <c r="H801" s="38">
        <v>0</v>
      </c>
      <c r="I801" s="38">
        <v>0</v>
      </c>
      <c r="J801" s="39">
        <v>0</v>
      </c>
      <c r="K801" s="57" t="str">
        <f t="shared" si="75"/>
        <v>0</v>
      </c>
      <c r="L801" s="4"/>
    </row>
    <row r="802" spans="1:12" ht="15.75">
      <c r="A802" s="28">
        <v>21</v>
      </c>
      <c r="B802" s="25"/>
      <c r="C802" s="32">
        <f t="shared" si="74"/>
        <v>1</v>
      </c>
      <c r="D802" s="49" t="s">
        <v>923</v>
      </c>
      <c r="E802" s="49">
        <v>155114</v>
      </c>
      <c r="F802" s="38">
        <v>71</v>
      </c>
      <c r="G802" s="38">
        <v>14</v>
      </c>
      <c r="H802" s="38">
        <v>0</v>
      </c>
      <c r="I802" s="38">
        <v>0</v>
      </c>
      <c r="J802" s="39">
        <v>0</v>
      </c>
      <c r="K802" s="57" t="str">
        <f t="shared" si="75"/>
        <v>0</v>
      </c>
      <c r="L802" s="4"/>
    </row>
    <row r="803" spans="1:12" ht="15.75">
      <c r="A803" s="28">
        <v>21</v>
      </c>
      <c r="B803" s="25"/>
      <c r="C803" s="32">
        <f t="shared" si="74"/>
        <v>1</v>
      </c>
      <c r="D803" s="49" t="s">
        <v>924</v>
      </c>
      <c r="E803" s="49">
        <v>771</v>
      </c>
      <c r="F803" s="38">
        <v>1</v>
      </c>
      <c r="G803" s="38">
        <v>0</v>
      </c>
      <c r="H803" s="38">
        <v>0</v>
      </c>
      <c r="I803" s="38">
        <v>0</v>
      </c>
      <c r="J803" s="39">
        <v>0</v>
      </c>
      <c r="K803" s="57" t="str">
        <f t="shared" si="75"/>
        <v>0</v>
      </c>
      <c r="L803" s="4"/>
    </row>
    <row r="804" spans="1:12" ht="15.75">
      <c r="A804" s="28">
        <v>21</v>
      </c>
      <c r="B804" s="25"/>
      <c r="C804" s="32">
        <f t="shared" si="74"/>
        <v>1</v>
      </c>
      <c r="D804" s="39" t="s">
        <v>925</v>
      </c>
      <c r="E804" s="39">
        <v>8881</v>
      </c>
      <c r="F804" s="39">
        <v>2</v>
      </c>
      <c r="G804" s="39">
        <v>0</v>
      </c>
      <c r="H804" s="39">
        <v>0</v>
      </c>
      <c r="I804" s="39">
        <v>0</v>
      </c>
      <c r="J804" s="39">
        <v>0</v>
      </c>
      <c r="K804" s="57" t="str">
        <f t="shared" si="75"/>
        <v>0</v>
      </c>
      <c r="L804" s="4"/>
    </row>
    <row r="805" spans="1:12" ht="15.75">
      <c r="A805" s="28">
        <v>21</v>
      </c>
      <c r="B805" s="25"/>
      <c r="C805" s="32">
        <f t="shared" si="74"/>
        <v>1</v>
      </c>
      <c r="D805" s="39" t="s">
        <v>926</v>
      </c>
      <c r="E805" s="39">
        <v>5342</v>
      </c>
      <c r="F805" s="39">
        <v>3</v>
      </c>
      <c r="G805" s="39">
        <v>0</v>
      </c>
      <c r="H805" s="39">
        <v>0</v>
      </c>
      <c r="I805" s="39">
        <v>0</v>
      </c>
      <c r="J805" s="39">
        <v>0</v>
      </c>
      <c r="K805" s="57" t="str">
        <f t="shared" si="75"/>
        <v>0</v>
      </c>
      <c r="L805" s="4"/>
    </row>
    <row r="806" spans="1:12" ht="15.75">
      <c r="A806" s="28">
        <v>21</v>
      </c>
      <c r="B806" s="25"/>
      <c r="C806" s="32">
        <f t="shared" si="74"/>
        <v>1</v>
      </c>
      <c r="D806" s="39" t="s">
        <v>927</v>
      </c>
      <c r="E806" s="39">
        <v>3084</v>
      </c>
      <c r="F806" s="39">
        <v>1</v>
      </c>
      <c r="G806" s="39">
        <v>0</v>
      </c>
      <c r="H806" s="39">
        <v>0</v>
      </c>
      <c r="I806" s="39">
        <v>0</v>
      </c>
      <c r="J806" s="39">
        <v>0</v>
      </c>
      <c r="K806" s="57" t="str">
        <f t="shared" si="75"/>
        <v>0</v>
      </c>
      <c r="L806" s="4"/>
    </row>
    <row r="807" spans="1:12" ht="15.75">
      <c r="A807" s="28">
        <v>21</v>
      </c>
      <c r="B807" s="25"/>
      <c r="C807" s="32">
        <f t="shared" si="74"/>
        <v>1</v>
      </c>
      <c r="D807" s="39" t="s">
        <v>928</v>
      </c>
      <c r="E807" s="39">
        <v>4424</v>
      </c>
      <c r="F807" s="39">
        <v>1</v>
      </c>
      <c r="G807" s="39">
        <v>1</v>
      </c>
      <c r="H807" s="39">
        <v>0</v>
      </c>
      <c r="I807" s="39">
        <v>0</v>
      </c>
      <c r="J807" s="39">
        <v>0</v>
      </c>
      <c r="K807" s="57" t="str">
        <f t="shared" si="75"/>
        <v>0</v>
      </c>
      <c r="L807" s="4"/>
    </row>
    <row r="808" spans="1:12" ht="15.75">
      <c r="A808" s="28">
        <v>21</v>
      </c>
      <c r="B808" s="25"/>
      <c r="C808" s="32">
        <f t="shared" si="74"/>
        <v>1</v>
      </c>
      <c r="D808" s="39" t="s">
        <v>929</v>
      </c>
      <c r="E808" s="39">
        <v>8981</v>
      </c>
      <c r="F808" s="39">
        <v>4</v>
      </c>
      <c r="G808" s="39">
        <v>0</v>
      </c>
      <c r="H808" s="39">
        <v>0</v>
      </c>
      <c r="I808" s="39">
        <v>0</v>
      </c>
      <c r="J808" s="39">
        <v>0</v>
      </c>
      <c r="K808" s="57" t="str">
        <f t="shared" si="75"/>
        <v>0</v>
      </c>
      <c r="L808" s="4"/>
    </row>
    <row r="809" spans="1:12" ht="15.75">
      <c r="A809" s="28">
        <v>21</v>
      </c>
      <c r="B809" s="25"/>
      <c r="C809" s="32">
        <f t="shared" si="74"/>
        <v>1</v>
      </c>
      <c r="D809" s="39" t="s">
        <v>930</v>
      </c>
      <c r="E809" s="39">
        <v>5192</v>
      </c>
      <c r="F809" s="39">
        <v>2</v>
      </c>
      <c r="G809" s="39">
        <v>0</v>
      </c>
      <c r="H809" s="39">
        <v>0</v>
      </c>
      <c r="I809" s="39">
        <v>0</v>
      </c>
      <c r="J809" s="39">
        <v>0</v>
      </c>
      <c r="K809" s="57" t="str">
        <f t="shared" si="75"/>
        <v>0</v>
      </c>
      <c r="L809" s="4"/>
    </row>
    <row r="810" spans="1:12" ht="15.75">
      <c r="A810" s="28">
        <v>21</v>
      </c>
      <c r="B810" s="25"/>
      <c r="C810" s="32">
        <f t="shared" si="74"/>
        <v>1</v>
      </c>
      <c r="D810" s="39" t="s">
        <v>931</v>
      </c>
      <c r="E810" s="39">
        <v>1460</v>
      </c>
      <c r="F810" s="39">
        <v>0</v>
      </c>
      <c r="G810" s="39">
        <v>1</v>
      </c>
      <c r="H810" s="39">
        <v>0</v>
      </c>
      <c r="I810" s="39">
        <v>0</v>
      </c>
      <c r="J810" s="39">
        <v>0</v>
      </c>
      <c r="K810" s="57" t="str">
        <f t="shared" si="75"/>
        <v>0</v>
      </c>
      <c r="L810" s="4"/>
    </row>
    <row r="811" spans="1:12" ht="15.75">
      <c r="A811" s="28">
        <v>21</v>
      </c>
      <c r="B811" s="25"/>
      <c r="C811" s="32">
        <f t="shared" si="74"/>
        <v>1</v>
      </c>
      <c r="D811" s="39" t="s">
        <v>932</v>
      </c>
      <c r="E811" s="39">
        <v>5331</v>
      </c>
      <c r="F811" s="39">
        <v>1</v>
      </c>
      <c r="G811" s="39">
        <v>0</v>
      </c>
      <c r="H811" s="39">
        <v>0</v>
      </c>
      <c r="I811" s="39">
        <v>0</v>
      </c>
      <c r="J811" s="39">
        <v>0</v>
      </c>
      <c r="K811" s="57" t="str">
        <f t="shared" si="75"/>
        <v>0</v>
      </c>
      <c r="L811" s="4"/>
    </row>
    <row r="812" spans="1:12" ht="15.75">
      <c r="A812" s="28">
        <v>21</v>
      </c>
      <c r="B812" s="25"/>
      <c r="C812" s="32">
        <f t="shared" si="74"/>
        <v>1</v>
      </c>
      <c r="D812" s="39" t="s">
        <v>933</v>
      </c>
      <c r="E812" s="39">
        <v>1477</v>
      </c>
      <c r="F812" s="39">
        <v>1</v>
      </c>
      <c r="G812" s="39">
        <v>0</v>
      </c>
      <c r="H812" s="39">
        <v>0</v>
      </c>
      <c r="I812" s="39">
        <v>0</v>
      </c>
      <c r="J812" s="39">
        <v>0</v>
      </c>
      <c r="K812" s="57" t="str">
        <f t="shared" si="75"/>
        <v>0</v>
      </c>
      <c r="L812" s="4"/>
    </row>
    <row r="813" spans="1:12" ht="15.75">
      <c r="A813" s="28">
        <v>21</v>
      </c>
      <c r="B813" s="25"/>
      <c r="C813" s="32">
        <f t="shared" si="74"/>
        <v>1</v>
      </c>
      <c r="D813" s="39" t="s">
        <v>934</v>
      </c>
      <c r="E813" s="39">
        <v>5552</v>
      </c>
      <c r="F813" s="39">
        <v>2</v>
      </c>
      <c r="G813" s="39">
        <v>2</v>
      </c>
      <c r="H813" s="39">
        <v>0</v>
      </c>
      <c r="I813" s="39">
        <v>0</v>
      </c>
      <c r="J813" s="39">
        <v>0</v>
      </c>
      <c r="K813" s="57" t="str">
        <f t="shared" si="75"/>
        <v>0</v>
      </c>
      <c r="L813" s="4"/>
    </row>
    <row r="814" spans="1:12" ht="15.75">
      <c r="A814" s="28">
        <v>21</v>
      </c>
      <c r="B814" s="25"/>
      <c r="C814" s="32">
        <f t="shared" si="74"/>
        <v>1</v>
      </c>
      <c r="D814" s="39" t="s">
        <v>935</v>
      </c>
      <c r="E814" s="39">
        <v>1800</v>
      </c>
      <c r="F814" s="39">
        <v>1</v>
      </c>
      <c r="G814" s="39">
        <v>0</v>
      </c>
      <c r="H814" s="39">
        <v>0</v>
      </c>
      <c r="I814" s="39">
        <v>0</v>
      </c>
      <c r="J814" s="39">
        <v>0</v>
      </c>
      <c r="K814" s="57" t="str">
        <f t="shared" si="75"/>
        <v>0</v>
      </c>
      <c r="L814" s="4"/>
    </row>
    <row r="815" spans="1:12" ht="15.75">
      <c r="A815" s="28">
        <v>21</v>
      </c>
      <c r="B815" s="25"/>
      <c r="C815" s="32">
        <f t="shared" si="74"/>
        <v>1</v>
      </c>
      <c r="D815" s="39" t="s">
        <v>936</v>
      </c>
      <c r="E815" s="39">
        <v>2653</v>
      </c>
      <c r="F815" s="39">
        <v>1</v>
      </c>
      <c r="G815" s="39">
        <v>0</v>
      </c>
      <c r="H815" s="39">
        <v>1</v>
      </c>
      <c r="I815" s="39">
        <v>0</v>
      </c>
      <c r="J815" s="39">
        <v>0</v>
      </c>
      <c r="K815" s="57" t="str">
        <f t="shared" si="75"/>
        <v>0</v>
      </c>
      <c r="L815" s="4"/>
    </row>
    <row r="816" spans="1:12" ht="15.75">
      <c r="A816" s="28">
        <v>21</v>
      </c>
      <c r="B816" s="25"/>
      <c r="C816" s="32">
        <f t="shared" si="74"/>
        <v>1</v>
      </c>
      <c r="D816" s="39" t="s">
        <v>937</v>
      </c>
      <c r="E816" s="39">
        <v>9651</v>
      </c>
      <c r="F816" s="39">
        <v>5</v>
      </c>
      <c r="G816" s="39">
        <v>1</v>
      </c>
      <c r="H816" s="39">
        <v>0</v>
      </c>
      <c r="I816" s="39">
        <v>0</v>
      </c>
      <c r="J816" s="39">
        <v>0</v>
      </c>
      <c r="K816" s="57" t="str">
        <f t="shared" si="75"/>
        <v>0</v>
      </c>
      <c r="L816" s="4"/>
    </row>
    <row r="817" spans="1:57" ht="15.75">
      <c r="A817" s="28">
        <v>21</v>
      </c>
      <c r="B817" s="25"/>
      <c r="C817" s="32">
        <f t="shared" si="74"/>
        <v>1</v>
      </c>
      <c r="D817" s="39" t="s">
        <v>938</v>
      </c>
      <c r="E817" s="39">
        <v>7302</v>
      </c>
      <c r="F817" s="39">
        <v>4</v>
      </c>
      <c r="G817" s="39">
        <v>0</v>
      </c>
      <c r="H817" s="39">
        <v>0</v>
      </c>
      <c r="I817" s="39">
        <v>0</v>
      </c>
      <c r="J817" s="39">
        <v>0</v>
      </c>
      <c r="K817" s="57" t="str">
        <f t="shared" si="75"/>
        <v>0</v>
      </c>
      <c r="L817" s="4"/>
    </row>
    <row r="818" spans="1:57" ht="15.75">
      <c r="A818" s="28">
        <v>21</v>
      </c>
      <c r="B818" s="25"/>
      <c r="C818" s="32">
        <f t="shared" si="74"/>
        <v>1</v>
      </c>
      <c r="D818" s="39" t="s">
        <v>939</v>
      </c>
      <c r="E818" s="39">
        <v>1124</v>
      </c>
      <c r="F818" s="39">
        <v>1</v>
      </c>
      <c r="G818" s="39">
        <v>0</v>
      </c>
      <c r="H818" s="39">
        <v>0</v>
      </c>
      <c r="I818" s="39">
        <v>0</v>
      </c>
      <c r="J818" s="39">
        <v>0</v>
      </c>
      <c r="K818" s="57" t="str">
        <f t="shared" si="75"/>
        <v>0</v>
      </c>
      <c r="L818" s="4"/>
    </row>
    <row r="819" spans="1:57" ht="15.75">
      <c r="A819" s="28">
        <v>21</v>
      </c>
      <c r="B819" s="25"/>
      <c r="C819" s="32">
        <f t="shared" si="74"/>
        <v>1</v>
      </c>
      <c r="D819" s="39" t="s">
        <v>940</v>
      </c>
      <c r="E819" s="39">
        <v>1343</v>
      </c>
      <c r="F819" s="39">
        <v>1</v>
      </c>
      <c r="G819" s="39">
        <v>0</v>
      </c>
      <c r="H819" s="39">
        <v>0</v>
      </c>
      <c r="I819" s="39">
        <v>0</v>
      </c>
      <c r="J819" s="39">
        <v>0</v>
      </c>
      <c r="K819" s="57" t="str">
        <f t="shared" si="75"/>
        <v>0</v>
      </c>
      <c r="L819" s="4"/>
    </row>
    <row r="820" spans="1:57" ht="15.75">
      <c r="A820" s="28">
        <v>21</v>
      </c>
      <c r="B820" s="25"/>
      <c r="C820" s="32">
        <f t="shared" si="74"/>
        <v>1</v>
      </c>
      <c r="D820" s="39" t="s">
        <v>941</v>
      </c>
      <c r="E820" s="39">
        <v>4124</v>
      </c>
      <c r="F820" s="39">
        <v>4</v>
      </c>
      <c r="G820" s="39">
        <v>0</v>
      </c>
      <c r="H820" s="39">
        <v>0</v>
      </c>
      <c r="I820" s="39">
        <v>0</v>
      </c>
      <c r="J820" s="39">
        <v>0</v>
      </c>
      <c r="K820" s="57" t="str">
        <f t="shared" si="75"/>
        <v>0</v>
      </c>
      <c r="L820" s="4"/>
    </row>
    <row r="821" spans="1:57" ht="15.75">
      <c r="A821" s="28">
        <v>21</v>
      </c>
      <c r="B821" s="25"/>
      <c r="C821" s="32">
        <f t="shared" si="74"/>
        <v>1</v>
      </c>
      <c r="D821" s="39" t="s">
        <v>942</v>
      </c>
      <c r="E821" s="39">
        <v>2408</v>
      </c>
      <c r="F821" s="39">
        <v>1</v>
      </c>
      <c r="G821" s="39">
        <v>0</v>
      </c>
      <c r="H821" s="39">
        <v>0</v>
      </c>
      <c r="I821" s="39">
        <v>0</v>
      </c>
      <c r="J821" s="39">
        <v>0</v>
      </c>
      <c r="K821" s="57" t="str">
        <f t="shared" si="75"/>
        <v>0</v>
      </c>
      <c r="L821" s="4"/>
    </row>
    <row r="822" spans="1:57" ht="15.75">
      <c r="A822" s="28">
        <v>21</v>
      </c>
      <c r="B822" s="25"/>
      <c r="C822" s="32">
        <f t="shared" si="74"/>
        <v>1</v>
      </c>
      <c r="D822" s="39" t="s">
        <v>943</v>
      </c>
      <c r="E822" s="39">
        <v>11439</v>
      </c>
      <c r="F822" s="39">
        <v>4</v>
      </c>
      <c r="G822" s="39">
        <v>0</v>
      </c>
      <c r="H822" s="39">
        <v>0</v>
      </c>
      <c r="I822" s="39">
        <v>0</v>
      </c>
      <c r="J822" s="39">
        <v>0</v>
      </c>
      <c r="K822" s="57" t="str">
        <f t="shared" si="75"/>
        <v>0</v>
      </c>
      <c r="L822" s="4"/>
    </row>
    <row r="823" spans="1:57" ht="15">
      <c r="A823" s="226" t="s">
        <v>944</v>
      </c>
      <c r="B823" s="226"/>
      <c r="C823" s="226"/>
      <c r="D823" s="44">
        <f>SUM(C796:C822)</f>
        <v>27</v>
      </c>
      <c r="E823" s="45">
        <f t="shared" ref="E823:J823" si="76">SUM(E796:E822)</f>
        <v>310193</v>
      </c>
      <c r="F823" s="45">
        <f t="shared" si="76"/>
        <v>133</v>
      </c>
      <c r="G823" s="45">
        <f t="shared" si="76"/>
        <v>23</v>
      </c>
      <c r="H823" s="45">
        <f t="shared" si="76"/>
        <v>1</v>
      </c>
      <c r="I823" s="45">
        <f t="shared" si="76"/>
        <v>0</v>
      </c>
      <c r="J823" s="45">
        <f t="shared" si="76"/>
        <v>0</v>
      </c>
      <c r="K823" s="45">
        <f>K796+K797+K798+K799+K800+K801+K802+K803+K804+K805+K806+K807+K808+K809+K810+K811+K812+K813+K814+K815+K816+K817+K818+K819+K820+K821+K822</f>
        <v>0</v>
      </c>
      <c r="L823" s="4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  <c r="AC823" s="46"/>
      <c r="AD823" s="46"/>
      <c r="AE823" s="46"/>
      <c r="AF823" s="46"/>
      <c r="AG823" s="46"/>
      <c r="AH823" s="46"/>
      <c r="AI823" s="46"/>
      <c r="AJ823" s="46"/>
      <c r="AK823" s="46"/>
      <c r="AL823" s="46"/>
      <c r="AM823" s="46"/>
      <c r="AN823" s="46"/>
      <c r="AO823" s="46"/>
      <c r="AP823" s="46"/>
      <c r="AQ823" s="46"/>
      <c r="AR823" s="46"/>
      <c r="AS823" s="46"/>
      <c r="AT823" s="46"/>
      <c r="AU823" s="46"/>
      <c r="AV823" s="46"/>
      <c r="AW823" s="46"/>
      <c r="AX823" s="46"/>
      <c r="AY823" s="46"/>
      <c r="AZ823" s="46"/>
      <c r="BA823" s="46"/>
      <c r="BB823" s="46"/>
      <c r="BC823" s="46"/>
      <c r="BD823" s="46"/>
      <c r="BE823" s="46"/>
    </row>
    <row r="824" spans="1:57" ht="15.75">
      <c r="A824" s="28"/>
      <c r="B824" s="225" t="s">
        <v>945</v>
      </c>
      <c r="C824" s="225"/>
      <c r="D824" s="47"/>
      <c r="E824" s="48"/>
      <c r="F824" s="47"/>
      <c r="G824" s="48"/>
      <c r="H824" s="48"/>
      <c r="I824" s="48"/>
      <c r="J824" s="31"/>
      <c r="K824" s="31"/>
      <c r="L824" s="4"/>
    </row>
    <row r="825" spans="1:57" ht="15.75">
      <c r="A825" s="28">
        <v>22</v>
      </c>
      <c r="B825" s="25"/>
      <c r="C825" s="32">
        <f t="shared" ref="C825:C832" si="77">IF(D825="",0,1)</f>
        <v>1</v>
      </c>
      <c r="D825" s="39" t="s">
        <v>946</v>
      </c>
      <c r="E825" s="39">
        <v>4809</v>
      </c>
      <c r="F825" s="39">
        <v>1</v>
      </c>
      <c r="G825" s="39">
        <v>0</v>
      </c>
      <c r="H825" s="38">
        <v>0</v>
      </c>
      <c r="I825" s="38">
        <v>0</v>
      </c>
      <c r="J825" s="38">
        <v>0</v>
      </c>
      <c r="K825" s="57" t="str">
        <f t="shared" ref="K825:K867" si="78">IF(OR(I825="",I825&lt;1),"0","1")</f>
        <v>0</v>
      </c>
      <c r="L825" s="4"/>
    </row>
    <row r="826" spans="1:57" ht="15.75">
      <c r="A826" s="28">
        <v>22</v>
      </c>
      <c r="B826" s="25"/>
      <c r="C826" s="32">
        <f t="shared" si="77"/>
        <v>1</v>
      </c>
      <c r="D826" s="39" t="s">
        <v>947</v>
      </c>
      <c r="E826" s="39">
        <v>6934</v>
      </c>
      <c r="F826" s="39">
        <v>2</v>
      </c>
      <c r="G826" s="39">
        <v>1</v>
      </c>
      <c r="H826" s="38">
        <v>0</v>
      </c>
      <c r="I826" s="38">
        <v>0</v>
      </c>
      <c r="J826" s="38">
        <v>0</v>
      </c>
      <c r="K826" s="57" t="str">
        <f t="shared" si="78"/>
        <v>0</v>
      </c>
      <c r="L826" s="4"/>
    </row>
    <row r="827" spans="1:57" ht="15.75">
      <c r="A827" s="28">
        <v>22</v>
      </c>
      <c r="B827" s="25"/>
      <c r="C827" s="32">
        <f t="shared" si="77"/>
        <v>1</v>
      </c>
      <c r="D827" s="39" t="s">
        <v>948</v>
      </c>
      <c r="E827" s="39">
        <v>352</v>
      </c>
      <c r="F827" s="39">
        <v>1</v>
      </c>
      <c r="G827" s="39">
        <v>0</v>
      </c>
      <c r="H827" s="38">
        <v>0</v>
      </c>
      <c r="I827" s="38">
        <v>0</v>
      </c>
      <c r="J827" s="38">
        <v>0</v>
      </c>
      <c r="K827" s="57" t="str">
        <f t="shared" si="78"/>
        <v>0</v>
      </c>
      <c r="L827" s="4"/>
    </row>
    <row r="828" spans="1:57" ht="15.75">
      <c r="A828" s="28">
        <v>22</v>
      </c>
      <c r="B828" s="25"/>
      <c r="C828" s="32">
        <f t="shared" si="77"/>
        <v>1</v>
      </c>
      <c r="D828" s="39" t="s">
        <v>949</v>
      </c>
      <c r="E828" s="39">
        <v>14407</v>
      </c>
      <c r="F828" s="39">
        <v>9</v>
      </c>
      <c r="G828" s="39">
        <v>2</v>
      </c>
      <c r="H828" s="38">
        <v>0</v>
      </c>
      <c r="I828" s="38">
        <v>0</v>
      </c>
      <c r="J828" s="38">
        <v>0</v>
      </c>
      <c r="K828" s="57" t="str">
        <f t="shared" si="78"/>
        <v>0</v>
      </c>
      <c r="L828" s="4"/>
    </row>
    <row r="829" spans="1:57" ht="15.75">
      <c r="A829" s="28">
        <v>22</v>
      </c>
      <c r="B829" s="25"/>
      <c r="C829" s="32">
        <f t="shared" si="77"/>
        <v>1</v>
      </c>
      <c r="D829" s="39" t="s">
        <v>950</v>
      </c>
      <c r="E829" s="39">
        <v>3922</v>
      </c>
      <c r="F829" s="39">
        <v>2</v>
      </c>
      <c r="G829" s="39">
        <v>0</v>
      </c>
      <c r="H829" s="38">
        <v>0</v>
      </c>
      <c r="I829" s="38">
        <v>0</v>
      </c>
      <c r="J829" s="38">
        <v>0</v>
      </c>
      <c r="K829" s="57" t="str">
        <f t="shared" si="78"/>
        <v>0</v>
      </c>
      <c r="L829" s="4"/>
    </row>
    <row r="830" spans="1:57" ht="15.75">
      <c r="A830" s="28">
        <v>22</v>
      </c>
      <c r="B830" s="25"/>
      <c r="C830" s="32">
        <f t="shared" si="77"/>
        <v>1</v>
      </c>
      <c r="D830" s="39" t="s">
        <v>951</v>
      </c>
      <c r="E830" s="39">
        <v>1602</v>
      </c>
      <c r="F830" s="39">
        <v>1</v>
      </c>
      <c r="G830" s="39">
        <v>0</v>
      </c>
      <c r="H830" s="38">
        <v>0</v>
      </c>
      <c r="I830" s="38">
        <v>0</v>
      </c>
      <c r="J830" s="38">
        <v>0</v>
      </c>
      <c r="K830" s="57" t="str">
        <f t="shared" si="78"/>
        <v>0</v>
      </c>
      <c r="L830" s="4"/>
    </row>
    <row r="831" spans="1:57" ht="15.75">
      <c r="A831" s="28">
        <v>22</v>
      </c>
      <c r="B831" s="25"/>
      <c r="C831" s="32">
        <f t="shared" si="77"/>
        <v>1</v>
      </c>
      <c r="D831" s="39" t="s">
        <v>952</v>
      </c>
      <c r="E831" s="39">
        <v>2439</v>
      </c>
      <c r="F831" s="39">
        <v>1</v>
      </c>
      <c r="G831" s="39">
        <v>1</v>
      </c>
      <c r="H831" s="38">
        <v>0</v>
      </c>
      <c r="I831" s="38">
        <v>0</v>
      </c>
      <c r="J831" s="38">
        <v>0</v>
      </c>
      <c r="K831" s="57" t="str">
        <f t="shared" si="78"/>
        <v>0</v>
      </c>
      <c r="L831" s="4"/>
    </row>
    <row r="832" spans="1:57" ht="15.75">
      <c r="A832" s="28">
        <v>22</v>
      </c>
      <c r="B832" s="25"/>
      <c r="C832" s="32">
        <f t="shared" si="77"/>
        <v>1</v>
      </c>
      <c r="D832" s="39" t="s">
        <v>953</v>
      </c>
      <c r="E832" s="39">
        <v>7069</v>
      </c>
      <c r="F832" s="39">
        <v>1</v>
      </c>
      <c r="G832" s="39">
        <v>0</v>
      </c>
      <c r="H832" s="38">
        <v>0</v>
      </c>
      <c r="I832" s="38">
        <v>0</v>
      </c>
      <c r="J832" s="38">
        <v>0</v>
      </c>
      <c r="K832" s="57" t="str">
        <f t="shared" si="78"/>
        <v>0</v>
      </c>
      <c r="L832" s="4"/>
    </row>
    <row r="833" spans="1:12" ht="15.75">
      <c r="A833" s="28">
        <v>22</v>
      </c>
      <c r="B833" s="25"/>
      <c r="C833" s="32"/>
      <c r="D833" s="39" t="s">
        <v>954</v>
      </c>
      <c r="E833" s="39">
        <v>73700</v>
      </c>
      <c r="F833" s="39">
        <v>0</v>
      </c>
      <c r="G833" s="39">
        <v>0</v>
      </c>
      <c r="H833" s="38">
        <v>0</v>
      </c>
      <c r="I833" s="38">
        <v>0</v>
      </c>
      <c r="J833" s="38">
        <v>0</v>
      </c>
      <c r="K833" s="57" t="str">
        <f t="shared" si="78"/>
        <v>0</v>
      </c>
      <c r="L833" s="4"/>
    </row>
    <row r="834" spans="1:12" ht="15.75">
      <c r="A834" s="28">
        <v>22</v>
      </c>
      <c r="B834" s="25"/>
      <c r="C834" s="32">
        <f t="shared" ref="C834:C851" si="79">IF(D834="",0,1)</f>
        <v>1</v>
      </c>
      <c r="D834" s="39" t="s">
        <v>955</v>
      </c>
      <c r="E834" s="39">
        <v>4183</v>
      </c>
      <c r="F834" s="39">
        <v>1</v>
      </c>
      <c r="G834" s="39">
        <v>0</v>
      </c>
      <c r="H834" s="38">
        <v>0</v>
      </c>
      <c r="I834" s="38">
        <v>0</v>
      </c>
      <c r="J834" s="38">
        <v>0</v>
      </c>
      <c r="K834" s="57" t="str">
        <f t="shared" si="78"/>
        <v>0</v>
      </c>
      <c r="L834" s="4"/>
    </row>
    <row r="835" spans="1:12" ht="15.75">
      <c r="A835" s="28">
        <v>22</v>
      </c>
      <c r="B835" s="25"/>
      <c r="C835" s="32">
        <f t="shared" si="79"/>
        <v>1</v>
      </c>
      <c r="D835" s="39" t="s">
        <v>956</v>
      </c>
      <c r="E835" s="39">
        <v>16688</v>
      </c>
      <c r="F835" s="39">
        <v>5</v>
      </c>
      <c r="G835" s="39">
        <v>2</v>
      </c>
      <c r="H835" s="38">
        <v>0</v>
      </c>
      <c r="I835" s="38">
        <v>0</v>
      </c>
      <c r="J835" s="38">
        <v>0</v>
      </c>
      <c r="K835" s="57" t="str">
        <f t="shared" si="78"/>
        <v>0</v>
      </c>
      <c r="L835" s="4"/>
    </row>
    <row r="836" spans="1:12" ht="15.75">
      <c r="A836" s="28">
        <v>22</v>
      </c>
      <c r="B836" s="25"/>
      <c r="C836" s="32">
        <f t="shared" si="79"/>
        <v>1</v>
      </c>
      <c r="D836" s="39" t="s">
        <v>957</v>
      </c>
      <c r="E836" s="39">
        <v>1558</v>
      </c>
      <c r="F836" s="39">
        <v>1</v>
      </c>
      <c r="G836" s="39">
        <v>0</v>
      </c>
      <c r="H836" s="38">
        <v>0</v>
      </c>
      <c r="I836" s="38">
        <v>0</v>
      </c>
      <c r="J836" s="38">
        <v>0</v>
      </c>
      <c r="K836" s="57" t="str">
        <f t="shared" si="78"/>
        <v>0</v>
      </c>
      <c r="L836" s="4"/>
    </row>
    <row r="837" spans="1:12" ht="15.75">
      <c r="A837" s="28">
        <v>22</v>
      </c>
      <c r="B837" s="25"/>
      <c r="C837" s="32">
        <f t="shared" si="79"/>
        <v>1</v>
      </c>
      <c r="D837" s="39" t="s">
        <v>958</v>
      </c>
      <c r="E837" s="39">
        <v>7801</v>
      </c>
      <c r="F837" s="39">
        <v>2</v>
      </c>
      <c r="G837" s="39">
        <v>0</v>
      </c>
      <c r="H837" s="38">
        <v>0</v>
      </c>
      <c r="I837" s="38">
        <v>0</v>
      </c>
      <c r="J837" s="38">
        <v>0</v>
      </c>
      <c r="K837" s="57" t="str">
        <f t="shared" si="78"/>
        <v>0</v>
      </c>
      <c r="L837" s="4"/>
    </row>
    <row r="838" spans="1:12" ht="15.75">
      <c r="A838" s="28">
        <v>22</v>
      </c>
      <c r="B838" s="25"/>
      <c r="C838" s="32">
        <f t="shared" si="79"/>
        <v>1</v>
      </c>
      <c r="D838" s="39" t="s">
        <v>959</v>
      </c>
      <c r="E838" s="39">
        <v>20210</v>
      </c>
      <c r="F838" s="39">
        <v>5</v>
      </c>
      <c r="G838" s="39">
        <v>1</v>
      </c>
      <c r="H838" s="38">
        <v>0</v>
      </c>
      <c r="I838" s="38">
        <v>0</v>
      </c>
      <c r="J838" s="38">
        <v>0</v>
      </c>
      <c r="K838" s="57" t="str">
        <f t="shared" si="78"/>
        <v>0</v>
      </c>
      <c r="L838" s="4"/>
    </row>
    <row r="839" spans="1:12" ht="15.75">
      <c r="A839" s="28">
        <v>22</v>
      </c>
      <c r="B839" s="25"/>
      <c r="C839" s="32">
        <f t="shared" si="79"/>
        <v>1</v>
      </c>
      <c r="D839" s="39" t="s">
        <v>960</v>
      </c>
      <c r="E839" s="39">
        <v>6396</v>
      </c>
      <c r="F839" s="39">
        <v>1</v>
      </c>
      <c r="G839" s="39">
        <v>0</v>
      </c>
      <c r="H839" s="38">
        <v>0</v>
      </c>
      <c r="I839" s="39">
        <v>1</v>
      </c>
      <c r="J839" s="39">
        <v>1</v>
      </c>
      <c r="K839" s="57" t="str">
        <f t="shared" si="78"/>
        <v>1</v>
      </c>
      <c r="L839" s="4"/>
    </row>
    <row r="840" spans="1:12" ht="15.75">
      <c r="A840" s="28">
        <v>22</v>
      </c>
      <c r="B840" s="25"/>
      <c r="C840" s="32">
        <f t="shared" si="79"/>
        <v>1</v>
      </c>
      <c r="D840" s="39" t="s">
        <v>961</v>
      </c>
      <c r="E840" s="39">
        <v>9605</v>
      </c>
      <c r="F840" s="39">
        <v>5</v>
      </c>
      <c r="G840" s="39">
        <v>0</v>
      </c>
      <c r="H840" s="38">
        <v>0</v>
      </c>
      <c r="I840" s="39">
        <v>0</v>
      </c>
      <c r="J840" s="39">
        <v>0</v>
      </c>
      <c r="K840" s="57" t="str">
        <f t="shared" si="78"/>
        <v>0</v>
      </c>
      <c r="L840" s="4"/>
    </row>
    <row r="841" spans="1:12" ht="15.75">
      <c r="A841" s="28">
        <v>22</v>
      </c>
      <c r="B841" s="25"/>
      <c r="C841" s="32">
        <f t="shared" si="79"/>
        <v>1</v>
      </c>
      <c r="D841" s="39" t="s">
        <v>962</v>
      </c>
      <c r="E841" s="39">
        <v>2937</v>
      </c>
      <c r="F841" s="39">
        <v>1</v>
      </c>
      <c r="G841" s="39">
        <v>0</v>
      </c>
      <c r="H841" s="38">
        <v>0</v>
      </c>
      <c r="I841" s="39">
        <v>0</v>
      </c>
      <c r="J841" s="39">
        <v>0</v>
      </c>
      <c r="K841" s="57" t="str">
        <f t="shared" si="78"/>
        <v>0</v>
      </c>
      <c r="L841" s="4"/>
    </row>
    <row r="842" spans="1:12" ht="15.75">
      <c r="A842" s="28">
        <v>22</v>
      </c>
      <c r="B842" s="25"/>
      <c r="C842" s="32">
        <f t="shared" si="79"/>
        <v>1</v>
      </c>
      <c r="D842" s="39" t="s">
        <v>963</v>
      </c>
      <c r="E842" s="39">
        <v>7179</v>
      </c>
      <c r="F842" s="39">
        <v>5</v>
      </c>
      <c r="G842" s="39">
        <v>1</v>
      </c>
      <c r="H842" s="38">
        <v>0</v>
      </c>
      <c r="I842" s="39">
        <v>0</v>
      </c>
      <c r="J842" s="39">
        <v>0</v>
      </c>
      <c r="K842" s="57" t="str">
        <f t="shared" si="78"/>
        <v>0</v>
      </c>
      <c r="L842" s="4"/>
    </row>
    <row r="843" spans="1:12" ht="15.75">
      <c r="A843" s="28">
        <v>22</v>
      </c>
      <c r="B843" s="25"/>
      <c r="C843" s="32">
        <f t="shared" si="79"/>
        <v>1</v>
      </c>
      <c r="D843" s="39" t="s">
        <v>964</v>
      </c>
      <c r="E843" s="39">
        <v>7089</v>
      </c>
      <c r="F843" s="39">
        <v>2</v>
      </c>
      <c r="G843" s="39">
        <v>0</v>
      </c>
      <c r="H843" s="38">
        <v>0</v>
      </c>
      <c r="I843" s="39">
        <v>0</v>
      </c>
      <c r="J843" s="39">
        <v>0</v>
      </c>
      <c r="K843" s="57" t="str">
        <f t="shared" si="78"/>
        <v>0</v>
      </c>
      <c r="L843" s="4"/>
    </row>
    <row r="844" spans="1:12" ht="15.75">
      <c r="A844" s="28">
        <v>22</v>
      </c>
      <c r="B844" s="25"/>
      <c r="C844" s="32">
        <f t="shared" si="79"/>
        <v>1</v>
      </c>
      <c r="D844" s="39" t="s">
        <v>965</v>
      </c>
      <c r="E844" s="39">
        <v>4441</v>
      </c>
      <c r="F844" s="39">
        <v>1</v>
      </c>
      <c r="G844" s="39">
        <v>0</v>
      </c>
      <c r="H844" s="38">
        <v>0</v>
      </c>
      <c r="I844" s="39">
        <v>0</v>
      </c>
      <c r="J844" s="39">
        <v>0</v>
      </c>
      <c r="K844" s="57" t="str">
        <f t="shared" si="78"/>
        <v>0</v>
      </c>
      <c r="L844" s="4"/>
    </row>
    <row r="845" spans="1:12" ht="15.75">
      <c r="A845" s="28">
        <v>22</v>
      </c>
      <c r="B845" s="25"/>
      <c r="C845" s="32">
        <f t="shared" si="79"/>
        <v>1</v>
      </c>
      <c r="D845" s="39" t="s">
        <v>966</v>
      </c>
      <c r="E845" s="39">
        <v>6839</v>
      </c>
      <c r="F845" s="39">
        <v>2</v>
      </c>
      <c r="G845" s="39">
        <v>0</v>
      </c>
      <c r="H845" s="38">
        <v>0</v>
      </c>
      <c r="I845" s="39">
        <v>0</v>
      </c>
      <c r="J845" s="39">
        <v>0</v>
      </c>
      <c r="K845" s="57" t="str">
        <f t="shared" si="78"/>
        <v>0</v>
      </c>
      <c r="L845" s="4"/>
    </row>
    <row r="846" spans="1:12" ht="15.75">
      <c r="A846" s="28">
        <v>22</v>
      </c>
      <c r="B846" s="25"/>
      <c r="C846" s="32">
        <f t="shared" si="79"/>
        <v>1</v>
      </c>
      <c r="D846" s="39" t="s">
        <v>967</v>
      </c>
      <c r="E846" s="39">
        <v>4083</v>
      </c>
      <c r="F846" s="39">
        <v>2</v>
      </c>
      <c r="G846" s="39">
        <v>2</v>
      </c>
      <c r="H846" s="38">
        <v>0</v>
      </c>
      <c r="I846" s="39">
        <v>0</v>
      </c>
      <c r="J846" s="39">
        <v>0</v>
      </c>
      <c r="K846" s="57" t="str">
        <f t="shared" si="78"/>
        <v>0</v>
      </c>
      <c r="L846" s="4"/>
    </row>
    <row r="847" spans="1:12" ht="15.75">
      <c r="A847" s="28">
        <v>22</v>
      </c>
      <c r="B847" s="25"/>
      <c r="C847" s="32">
        <f t="shared" si="79"/>
        <v>1</v>
      </c>
      <c r="D847" s="39" t="s">
        <v>968</v>
      </c>
      <c r="E847" s="39">
        <v>14309</v>
      </c>
      <c r="F847" s="39">
        <v>4</v>
      </c>
      <c r="G847" s="39">
        <v>1</v>
      </c>
      <c r="H847" s="38">
        <v>0</v>
      </c>
      <c r="I847" s="39">
        <v>0</v>
      </c>
      <c r="J847" s="39">
        <v>0</v>
      </c>
      <c r="K847" s="57" t="str">
        <f t="shared" si="78"/>
        <v>0</v>
      </c>
      <c r="L847" s="4"/>
    </row>
    <row r="848" spans="1:12" ht="15.75">
      <c r="A848" s="28">
        <v>22</v>
      </c>
      <c r="B848" s="25"/>
      <c r="C848" s="32">
        <f t="shared" si="79"/>
        <v>1</v>
      </c>
      <c r="D848" s="39" t="s">
        <v>969</v>
      </c>
      <c r="E848" s="39">
        <v>3620</v>
      </c>
      <c r="F848" s="39">
        <v>1</v>
      </c>
      <c r="G848" s="39">
        <v>0</v>
      </c>
      <c r="H848" s="38">
        <v>0</v>
      </c>
      <c r="I848" s="39">
        <v>0</v>
      </c>
      <c r="J848" s="39">
        <v>0</v>
      </c>
      <c r="K848" s="57" t="str">
        <f t="shared" si="78"/>
        <v>0</v>
      </c>
      <c r="L848" s="4"/>
    </row>
    <row r="849" spans="1:12" ht="15.75">
      <c r="A849" s="28">
        <v>22</v>
      </c>
      <c r="B849" s="25"/>
      <c r="C849" s="32">
        <f t="shared" si="79"/>
        <v>1</v>
      </c>
      <c r="D849" s="39" t="s">
        <v>970</v>
      </c>
      <c r="E849" s="39">
        <v>3857</v>
      </c>
      <c r="F849" s="39">
        <v>1</v>
      </c>
      <c r="G849" s="39">
        <v>0</v>
      </c>
      <c r="H849" s="38">
        <v>0</v>
      </c>
      <c r="I849" s="39">
        <v>0</v>
      </c>
      <c r="J849" s="39">
        <v>0</v>
      </c>
      <c r="K849" s="57" t="str">
        <f t="shared" si="78"/>
        <v>0</v>
      </c>
      <c r="L849" s="4"/>
    </row>
    <row r="850" spans="1:12" ht="15.75">
      <c r="A850" s="28">
        <v>22</v>
      </c>
      <c r="B850" s="25"/>
      <c r="C850" s="32">
        <f t="shared" si="79"/>
        <v>1</v>
      </c>
      <c r="D850" s="39" t="s">
        <v>971</v>
      </c>
      <c r="E850" s="39">
        <v>4103</v>
      </c>
      <c r="F850" s="39">
        <v>1</v>
      </c>
      <c r="G850" s="39">
        <v>0</v>
      </c>
      <c r="H850" s="38">
        <v>0</v>
      </c>
      <c r="I850" s="39">
        <v>0</v>
      </c>
      <c r="J850" s="39">
        <v>0</v>
      </c>
      <c r="K850" s="57" t="str">
        <f t="shared" si="78"/>
        <v>0</v>
      </c>
      <c r="L850" s="4"/>
    </row>
    <row r="851" spans="1:12" ht="15.75">
      <c r="A851" s="28">
        <v>22</v>
      </c>
      <c r="B851" s="25"/>
      <c r="C851" s="32">
        <f t="shared" si="79"/>
        <v>1</v>
      </c>
      <c r="D851" s="39" t="s">
        <v>972</v>
      </c>
      <c r="E851" s="39">
        <v>3039</v>
      </c>
      <c r="F851" s="39">
        <v>1</v>
      </c>
      <c r="G851" s="39">
        <v>0</v>
      </c>
      <c r="H851" s="38">
        <v>0</v>
      </c>
      <c r="I851" s="39">
        <v>0</v>
      </c>
      <c r="J851" s="39">
        <v>0</v>
      </c>
      <c r="K851" s="57" t="str">
        <f t="shared" si="78"/>
        <v>0</v>
      </c>
      <c r="L851" s="4"/>
    </row>
    <row r="852" spans="1:12" ht="15.75">
      <c r="A852" s="28">
        <v>22</v>
      </c>
      <c r="B852" s="25"/>
      <c r="C852" s="32"/>
      <c r="D852" s="39" t="s">
        <v>973</v>
      </c>
      <c r="E852" s="39">
        <v>3140</v>
      </c>
      <c r="F852" s="39">
        <v>2</v>
      </c>
      <c r="G852" s="39">
        <v>1</v>
      </c>
      <c r="H852" s="38">
        <v>0</v>
      </c>
      <c r="I852" s="39">
        <v>0</v>
      </c>
      <c r="J852" s="39">
        <v>0</v>
      </c>
      <c r="K852" s="57" t="str">
        <f t="shared" si="78"/>
        <v>0</v>
      </c>
      <c r="L852" s="4"/>
    </row>
    <row r="853" spans="1:12" ht="15.75">
      <c r="A853" s="28">
        <v>22</v>
      </c>
      <c r="B853" s="25"/>
      <c r="C853" s="32">
        <f t="shared" ref="C853:C867" si="80">IF(D853="",0,1)</f>
        <v>1</v>
      </c>
      <c r="D853" s="39" t="s">
        <v>974</v>
      </c>
      <c r="E853" s="39">
        <v>11383</v>
      </c>
      <c r="F853" s="39">
        <v>2</v>
      </c>
      <c r="G853" s="39">
        <v>0</v>
      </c>
      <c r="H853" s="38">
        <v>0</v>
      </c>
      <c r="I853" s="39">
        <v>0</v>
      </c>
      <c r="J853" s="39">
        <v>0</v>
      </c>
      <c r="K853" s="57" t="str">
        <f t="shared" si="78"/>
        <v>0</v>
      </c>
      <c r="L853" s="4"/>
    </row>
    <row r="854" spans="1:12" ht="15.75">
      <c r="A854" s="28">
        <v>22</v>
      </c>
      <c r="B854" s="25"/>
      <c r="C854" s="32">
        <f t="shared" si="80"/>
        <v>1</v>
      </c>
      <c r="D854" s="39" t="s">
        <v>975</v>
      </c>
      <c r="E854" s="39">
        <v>4541</v>
      </c>
      <c r="F854" s="39">
        <v>0</v>
      </c>
      <c r="G854" s="39">
        <v>1</v>
      </c>
      <c r="H854" s="39">
        <v>1</v>
      </c>
      <c r="I854" s="39">
        <v>0</v>
      </c>
      <c r="J854" s="39">
        <v>0</v>
      </c>
      <c r="K854" s="57" t="str">
        <f t="shared" si="78"/>
        <v>0</v>
      </c>
      <c r="L854" s="4"/>
    </row>
    <row r="855" spans="1:12" ht="15.75">
      <c r="A855" s="28">
        <v>22</v>
      </c>
      <c r="B855" s="25"/>
      <c r="C855" s="32">
        <f t="shared" si="80"/>
        <v>1</v>
      </c>
      <c r="D855" s="39" t="s">
        <v>976</v>
      </c>
      <c r="E855" s="39">
        <v>7300</v>
      </c>
      <c r="F855" s="39">
        <v>2</v>
      </c>
      <c r="G855" s="39">
        <v>0</v>
      </c>
      <c r="H855" s="39">
        <v>0</v>
      </c>
      <c r="I855" s="39">
        <v>0</v>
      </c>
      <c r="J855" s="39">
        <v>0</v>
      </c>
      <c r="K855" s="57" t="str">
        <f t="shared" si="78"/>
        <v>0</v>
      </c>
      <c r="L855" s="4"/>
    </row>
    <row r="856" spans="1:12" ht="15.75">
      <c r="A856" s="28">
        <v>22</v>
      </c>
      <c r="B856" s="25"/>
      <c r="C856" s="32">
        <f t="shared" si="80"/>
        <v>1</v>
      </c>
      <c r="D856" s="39" t="s">
        <v>977</v>
      </c>
      <c r="E856" s="39">
        <v>2867</v>
      </c>
      <c r="F856" s="39">
        <v>1</v>
      </c>
      <c r="G856" s="39">
        <v>0</v>
      </c>
      <c r="H856" s="39">
        <v>0</v>
      </c>
      <c r="I856" s="39">
        <v>0</v>
      </c>
      <c r="J856" s="39">
        <v>0</v>
      </c>
      <c r="K856" s="57" t="str">
        <f t="shared" si="78"/>
        <v>0</v>
      </c>
      <c r="L856" s="4"/>
    </row>
    <row r="857" spans="1:12" ht="15.75">
      <c r="A857" s="28">
        <v>22</v>
      </c>
      <c r="B857" s="25"/>
      <c r="C857" s="32">
        <f t="shared" si="80"/>
        <v>1</v>
      </c>
      <c r="D857" s="39" t="s">
        <v>978</v>
      </c>
      <c r="E857" s="39">
        <v>43605</v>
      </c>
      <c r="F857" s="39">
        <v>15</v>
      </c>
      <c r="G857" s="39">
        <v>7</v>
      </c>
      <c r="H857" s="39">
        <v>0</v>
      </c>
      <c r="I857" s="39">
        <v>0</v>
      </c>
      <c r="J857" s="39">
        <v>0</v>
      </c>
      <c r="K857" s="57" t="str">
        <f t="shared" si="78"/>
        <v>0</v>
      </c>
      <c r="L857" s="4"/>
    </row>
    <row r="858" spans="1:12" ht="15.75">
      <c r="A858" s="28">
        <v>22</v>
      </c>
      <c r="B858" s="25"/>
      <c r="C858" s="32">
        <f t="shared" si="80"/>
        <v>1</v>
      </c>
      <c r="D858" s="39" t="s">
        <v>979</v>
      </c>
      <c r="E858" s="39">
        <v>3308</v>
      </c>
      <c r="F858" s="39">
        <v>1</v>
      </c>
      <c r="G858" s="39">
        <v>0</v>
      </c>
      <c r="H858" s="39">
        <v>0</v>
      </c>
      <c r="I858" s="39">
        <v>0</v>
      </c>
      <c r="J858" s="39">
        <v>0</v>
      </c>
      <c r="K858" s="57" t="str">
        <f t="shared" si="78"/>
        <v>0</v>
      </c>
      <c r="L858" s="4"/>
    </row>
    <row r="859" spans="1:12" ht="15.75">
      <c r="A859" s="28">
        <v>22</v>
      </c>
      <c r="B859" s="25"/>
      <c r="C859" s="32">
        <f t="shared" si="80"/>
        <v>1</v>
      </c>
      <c r="D859" s="39" t="s">
        <v>980</v>
      </c>
      <c r="E859" s="39">
        <v>911</v>
      </c>
      <c r="F859" s="39">
        <v>2</v>
      </c>
      <c r="G859" s="39">
        <v>0</v>
      </c>
      <c r="H859" s="39">
        <v>0</v>
      </c>
      <c r="I859" s="39">
        <v>0</v>
      </c>
      <c r="J859" s="39">
        <v>0</v>
      </c>
      <c r="K859" s="57" t="str">
        <f t="shared" si="78"/>
        <v>0</v>
      </c>
      <c r="L859" s="4"/>
    </row>
    <row r="860" spans="1:12" ht="15.75">
      <c r="A860" s="28">
        <v>22</v>
      </c>
      <c r="B860" s="25"/>
      <c r="C860" s="32">
        <f t="shared" si="80"/>
        <v>1</v>
      </c>
      <c r="D860" s="39" t="s">
        <v>981</v>
      </c>
      <c r="E860" s="39">
        <v>3121</v>
      </c>
      <c r="F860" s="39">
        <v>2</v>
      </c>
      <c r="G860" s="39">
        <v>0</v>
      </c>
      <c r="H860" s="39">
        <v>0</v>
      </c>
      <c r="I860" s="39">
        <v>0</v>
      </c>
      <c r="J860" s="39">
        <v>0</v>
      </c>
      <c r="K860" s="57" t="str">
        <f t="shared" si="78"/>
        <v>0</v>
      </c>
      <c r="L860" s="4"/>
    </row>
    <row r="861" spans="1:12" ht="15.75">
      <c r="A861" s="28">
        <v>22</v>
      </c>
      <c r="B861" s="25"/>
      <c r="C861" s="32">
        <f t="shared" si="80"/>
        <v>1</v>
      </c>
      <c r="D861" s="39" t="s">
        <v>982</v>
      </c>
      <c r="E861" s="39">
        <v>3641</v>
      </c>
      <c r="F861" s="39">
        <v>1</v>
      </c>
      <c r="G861" s="39">
        <v>1</v>
      </c>
      <c r="H861" s="39">
        <v>0</v>
      </c>
      <c r="I861" s="39">
        <v>0</v>
      </c>
      <c r="J861" s="39">
        <v>0</v>
      </c>
      <c r="K861" s="57" t="str">
        <f t="shared" si="78"/>
        <v>0</v>
      </c>
      <c r="L861" s="4"/>
    </row>
    <row r="862" spans="1:12" ht="15.75">
      <c r="A862" s="28">
        <v>22</v>
      </c>
      <c r="B862" s="25"/>
      <c r="C862" s="32">
        <f t="shared" si="80"/>
        <v>1</v>
      </c>
      <c r="D862" s="39" t="s">
        <v>983</v>
      </c>
      <c r="E862" s="39">
        <v>2535</v>
      </c>
      <c r="F862" s="39">
        <v>1</v>
      </c>
      <c r="G862" s="39">
        <v>0</v>
      </c>
      <c r="H862" s="39">
        <v>0</v>
      </c>
      <c r="I862" s="39">
        <v>0</v>
      </c>
      <c r="J862" s="39">
        <v>0</v>
      </c>
      <c r="K862" s="57" t="str">
        <f t="shared" si="78"/>
        <v>0</v>
      </c>
      <c r="L862" s="4"/>
    </row>
    <row r="863" spans="1:12" ht="15.75">
      <c r="A863" s="28">
        <v>22</v>
      </c>
      <c r="B863" s="25"/>
      <c r="C863" s="32">
        <f t="shared" si="80"/>
        <v>1</v>
      </c>
      <c r="D863" s="39" t="s">
        <v>984</v>
      </c>
      <c r="E863" s="39">
        <v>8459</v>
      </c>
      <c r="F863" s="39">
        <v>2</v>
      </c>
      <c r="G863" s="39">
        <v>0</v>
      </c>
      <c r="H863" s="39">
        <v>0</v>
      </c>
      <c r="I863" s="39">
        <v>0</v>
      </c>
      <c r="J863" s="39">
        <v>0</v>
      </c>
      <c r="K863" s="57" t="str">
        <f t="shared" si="78"/>
        <v>0</v>
      </c>
      <c r="L863" s="4"/>
    </row>
    <row r="864" spans="1:12" ht="15.75">
      <c r="A864" s="28">
        <v>22</v>
      </c>
      <c r="B864" s="25"/>
      <c r="C864" s="32">
        <f t="shared" si="80"/>
        <v>1</v>
      </c>
      <c r="D864" s="39" t="s">
        <v>985</v>
      </c>
      <c r="E864" s="39">
        <v>2416</v>
      </c>
      <c r="F864" s="39">
        <v>1</v>
      </c>
      <c r="G864" s="39">
        <v>0</v>
      </c>
      <c r="H864" s="39">
        <v>0</v>
      </c>
      <c r="I864" s="39">
        <v>0</v>
      </c>
      <c r="J864" s="39">
        <v>0</v>
      </c>
      <c r="K864" s="57" t="str">
        <f t="shared" si="78"/>
        <v>0</v>
      </c>
      <c r="L864" s="4"/>
    </row>
    <row r="865" spans="1:57" ht="15.75">
      <c r="A865" s="28">
        <v>22</v>
      </c>
      <c r="B865" s="25"/>
      <c r="C865" s="32">
        <f t="shared" si="80"/>
        <v>1</v>
      </c>
      <c r="D865" s="39" t="s">
        <v>986</v>
      </c>
      <c r="E865" s="39">
        <v>4990</v>
      </c>
      <c r="F865" s="39">
        <v>1</v>
      </c>
      <c r="G865" s="39">
        <v>0</v>
      </c>
      <c r="H865" s="39">
        <v>0</v>
      </c>
      <c r="I865" s="39">
        <v>0</v>
      </c>
      <c r="J865" s="39">
        <v>0</v>
      </c>
      <c r="K865" s="57" t="str">
        <f t="shared" si="78"/>
        <v>0</v>
      </c>
      <c r="L865" s="4"/>
    </row>
    <row r="866" spans="1:57" ht="15.75">
      <c r="A866" s="28">
        <v>22</v>
      </c>
      <c r="B866" s="25"/>
      <c r="C866" s="32">
        <f t="shared" si="80"/>
        <v>1</v>
      </c>
      <c r="D866" s="39" t="s">
        <v>987</v>
      </c>
      <c r="E866" s="39">
        <v>1166</v>
      </c>
      <c r="F866" s="39">
        <v>0</v>
      </c>
      <c r="G866" s="39">
        <v>2</v>
      </c>
      <c r="H866" s="39">
        <v>0</v>
      </c>
      <c r="I866" s="39">
        <v>0</v>
      </c>
      <c r="J866" s="39">
        <v>0</v>
      </c>
      <c r="K866" s="57" t="str">
        <f t="shared" si="78"/>
        <v>0</v>
      </c>
      <c r="L866" s="4"/>
    </row>
    <row r="867" spans="1:57" ht="15.75">
      <c r="A867" s="28">
        <v>22</v>
      </c>
      <c r="B867" s="25"/>
      <c r="C867" s="32">
        <f t="shared" si="80"/>
        <v>1</v>
      </c>
      <c r="D867" s="39" t="s">
        <v>988</v>
      </c>
      <c r="E867" s="39">
        <v>2494</v>
      </c>
      <c r="F867" s="39">
        <v>0</v>
      </c>
      <c r="G867" s="39">
        <v>1</v>
      </c>
      <c r="H867" s="39">
        <v>0</v>
      </c>
      <c r="I867" s="39">
        <v>0</v>
      </c>
      <c r="J867" s="39">
        <v>0</v>
      </c>
      <c r="K867" s="57" t="str">
        <f t="shared" si="78"/>
        <v>0</v>
      </c>
      <c r="L867" s="4"/>
    </row>
    <row r="868" spans="1:57" ht="15">
      <c r="A868" s="226" t="s">
        <v>989</v>
      </c>
      <c r="B868" s="226"/>
      <c r="C868" s="226"/>
      <c r="D868" s="44">
        <f>SUM(C825:C867)</f>
        <v>41</v>
      </c>
      <c r="E868" s="45">
        <f>SUM(E825:E867)</f>
        <v>349048</v>
      </c>
      <c r="F868" s="44">
        <f>(SUM(F825:F867))*1</f>
        <v>92</v>
      </c>
      <c r="G868" s="45">
        <f>(SUM(G825:G867))*1</f>
        <v>24</v>
      </c>
      <c r="H868" s="45">
        <f>(SUM(H825:H867))*1</f>
        <v>1</v>
      </c>
      <c r="I868" s="45">
        <f>SUM(I825:I867)</f>
        <v>1</v>
      </c>
      <c r="J868" s="45">
        <f>SUM(J825:J867)</f>
        <v>1</v>
      </c>
      <c r="K868" s="45">
        <f>K825+K826+K827+K828+K829+K830+K831+K832+K833+K834+K835+K836+K837+K838+K839+K840+K841+K842+K843+K844+K845+K846+K847+K848+K849+K850+K851+K852+K853+K854+K855+K856+K857+K858+K859+K860+K861+K862+K863+K864+K865+K866+K867</f>
        <v>1</v>
      </c>
      <c r="L868" s="4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  <c r="AC868" s="46"/>
      <c r="AD868" s="46"/>
      <c r="AE868" s="46"/>
      <c r="AF868" s="46"/>
      <c r="AG868" s="46"/>
      <c r="AH868" s="46"/>
      <c r="AI868" s="46"/>
      <c r="AJ868" s="46"/>
      <c r="AK868" s="46"/>
      <c r="AL868" s="46"/>
      <c r="AM868" s="46"/>
      <c r="AN868" s="46"/>
      <c r="AO868" s="46"/>
      <c r="AP868" s="46"/>
      <c r="AQ868" s="46"/>
      <c r="AR868" s="46"/>
      <c r="AS868" s="46"/>
      <c r="AT868" s="46"/>
      <c r="AU868" s="46"/>
      <c r="AV868" s="46"/>
      <c r="AW868" s="46"/>
      <c r="AX868" s="46"/>
      <c r="AY868" s="46"/>
      <c r="AZ868" s="46"/>
      <c r="BA868" s="46"/>
      <c r="BB868" s="46"/>
      <c r="BC868" s="46"/>
      <c r="BD868" s="46"/>
      <c r="BE868" s="46"/>
    </row>
    <row r="869" spans="1:57" ht="15.75">
      <c r="A869" s="28"/>
      <c r="B869" s="225" t="s">
        <v>58</v>
      </c>
      <c r="C869" s="225"/>
      <c r="D869" s="47"/>
      <c r="E869" s="48"/>
      <c r="F869" s="47"/>
      <c r="G869" s="48"/>
      <c r="H869" s="48"/>
      <c r="I869" s="48"/>
      <c r="J869" s="31"/>
      <c r="K869" s="31"/>
      <c r="L869" s="4"/>
    </row>
    <row r="870" spans="1:57" ht="15.75">
      <c r="A870" s="28">
        <v>23</v>
      </c>
      <c r="B870" s="25"/>
      <c r="C870" s="32">
        <f>IF(D870="",0,1)</f>
        <v>1</v>
      </c>
      <c r="D870" s="34" t="s">
        <v>990</v>
      </c>
      <c r="E870" s="34">
        <v>3431</v>
      </c>
      <c r="F870" s="35">
        <v>0</v>
      </c>
      <c r="G870" s="35">
        <v>2</v>
      </c>
      <c r="H870" s="35">
        <v>0</v>
      </c>
      <c r="I870" s="35">
        <v>0</v>
      </c>
      <c r="J870" s="36">
        <v>0</v>
      </c>
      <c r="K870" s="57" t="str">
        <f>IF(OR(I870="",I870&lt;1),"0","1")</f>
        <v>0</v>
      </c>
      <c r="L870" s="4"/>
    </row>
    <row r="871" spans="1:57" ht="15.75">
      <c r="A871" s="28">
        <v>23</v>
      </c>
      <c r="B871" s="25"/>
      <c r="C871" s="32">
        <f>IF(D871="",0,1)</f>
        <v>1</v>
      </c>
      <c r="D871" s="34" t="s">
        <v>991</v>
      </c>
      <c r="E871" s="34">
        <v>12800</v>
      </c>
      <c r="F871" s="35">
        <v>0</v>
      </c>
      <c r="G871" s="35">
        <v>3</v>
      </c>
      <c r="H871" s="35">
        <v>0</v>
      </c>
      <c r="I871" s="35">
        <v>0</v>
      </c>
      <c r="J871" s="36">
        <v>0</v>
      </c>
      <c r="K871" s="57" t="str">
        <f>IF(OR(I871="",I871&lt;1),"0","1")</f>
        <v>0</v>
      </c>
      <c r="L871" s="4"/>
    </row>
    <row r="872" spans="1:57" ht="15">
      <c r="A872" s="226" t="s">
        <v>992</v>
      </c>
      <c r="B872" s="226"/>
      <c r="C872" s="226"/>
      <c r="D872" s="44">
        <f>SUM(C870:C871)</f>
        <v>2</v>
      </c>
      <c r="E872" s="65">
        <f t="shared" ref="E872:J872" si="81">SUM(E871:E871)</f>
        <v>12800</v>
      </c>
      <c r="F872" s="65">
        <f t="shared" si="81"/>
        <v>0</v>
      </c>
      <c r="G872" s="65">
        <f t="shared" si="81"/>
        <v>3</v>
      </c>
      <c r="H872" s="65">
        <f t="shared" si="81"/>
        <v>0</v>
      </c>
      <c r="I872" s="65">
        <f t="shared" si="81"/>
        <v>0</v>
      </c>
      <c r="J872" s="65">
        <f t="shared" si="81"/>
        <v>0</v>
      </c>
      <c r="K872" s="65">
        <f>K870+K871</f>
        <v>0</v>
      </c>
      <c r="L872" s="4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  <c r="AC872" s="46"/>
      <c r="AD872" s="46"/>
      <c r="AE872" s="46"/>
      <c r="AF872" s="46"/>
      <c r="AG872" s="46"/>
      <c r="AH872" s="46"/>
      <c r="AI872" s="46"/>
      <c r="AJ872" s="46"/>
      <c r="AK872" s="46"/>
      <c r="AL872" s="46"/>
      <c r="AM872" s="46"/>
      <c r="AN872" s="46"/>
      <c r="AO872" s="46"/>
      <c r="AP872" s="46"/>
      <c r="AQ872" s="46"/>
      <c r="AR872" s="46"/>
      <c r="AS872" s="46"/>
      <c r="AT872" s="46"/>
      <c r="AU872" s="46"/>
      <c r="AV872" s="46"/>
      <c r="AW872" s="46"/>
      <c r="AX872" s="46"/>
      <c r="AY872" s="46"/>
      <c r="AZ872" s="46"/>
      <c r="BA872" s="46"/>
      <c r="BB872" s="46"/>
      <c r="BC872" s="46"/>
      <c r="BD872" s="46"/>
      <c r="BE872" s="46"/>
    </row>
    <row r="873" spans="1:57" ht="15.75">
      <c r="A873" s="28"/>
      <c r="B873" s="225" t="s">
        <v>59</v>
      </c>
      <c r="C873" s="225"/>
      <c r="D873" s="47"/>
      <c r="E873" s="48"/>
      <c r="F873" s="47"/>
      <c r="G873" s="48"/>
      <c r="H873" s="48"/>
      <c r="I873" s="48"/>
      <c r="J873" s="31"/>
      <c r="K873" s="31"/>
      <c r="L873" s="4"/>
    </row>
    <row r="874" spans="1:57" ht="15.75">
      <c r="A874" s="28">
        <v>24</v>
      </c>
      <c r="B874" s="25"/>
      <c r="C874" s="32">
        <f t="shared" ref="C874:C905" si="82">IF(D874="",0,1)</f>
        <v>1</v>
      </c>
      <c r="D874" s="34" t="s">
        <v>993</v>
      </c>
      <c r="E874" s="34">
        <v>27165</v>
      </c>
      <c r="F874" s="35">
        <v>18</v>
      </c>
      <c r="G874" s="35">
        <v>4</v>
      </c>
      <c r="H874" s="35">
        <v>0</v>
      </c>
      <c r="I874" s="35">
        <v>2</v>
      </c>
      <c r="J874" s="36">
        <v>2</v>
      </c>
      <c r="K874" s="57" t="str">
        <f t="shared" ref="K874:K905" si="83">IF(OR(I874="",I874&lt;1),"0","1")</f>
        <v>1</v>
      </c>
      <c r="L874" s="4"/>
    </row>
    <row r="875" spans="1:57" ht="15.75">
      <c r="A875" s="28">
        <v>24</v>
      </c>
      <c r="B875" s="25"/>
      <c r="C875" s="32">
        <f t="shared" si="82"/>
        <v>1</v>
      </c>
      <c r="D875" s="34" t="s">
        <v>994</v>
      </c>
      <c r="E875" s="34">
        <v>546</v>
      </c>
      <c r="F875" s="35">
        <v>0</v>
      </c>
      <c r="G875" s="35">
        <v>2</v>
      </c>
      <c r="H875" s="35">
        <v>0</v>
      </c>
      <c r="I875" s="35">
        <v>0</v>
      </c>
      <c r="J875" s="36">
        <v>0</v>
      </c>
      <c r="K875" s="57" t="str">
        <f t="shared" si="83"/>
        <v>0</v>
      </c>
      <c r="L875" s="4"/>
    </row>
    <row r="876" spans="1:57" ht="15.75">
      <c r="A876" s="28">
        <v>24</v>
      </c>
      <c r="B876" s="25"/>
      <c r="C876" s="32">
        <f t="shared" si="82"/>
        <v>1</v>
      </c>
      <c r="D876" s="34" t="s">
        <v>995</v>
      </c>
      <c r="E876" s="34">
        <v>10500</v>
      </c>
      <c r="F876" s="35">
        <v>2</v>
      </c>
      <c r="G876" s="35">
        <v>0</v>
      </c>
      <c r="H876" s="35">
        <v>0</v>
      </c>
      <c r="I876" s="35">
        <v>0</v>
      </c>
      <c r="J876" s="36">
        <v>0</v>
      </c>
      <c r="K876" s="57" t="str">
        <f t="shared" si="83"/>
        <v>0</v>
      </c>
      <c r="L876" s="4"/>
    </row>
    <row r="877" spans="1:57" ht="15.75">
      <c r="A877" s="28">
        <v>24</v>
      </c>
      <c r="B877" s="25"/>
      <c r="C877" s="32">
        <f t="shared" si="82"/>
        <v>1</v>
      </c>
      <c r="D877" s="34" t="s">
        <v>996</v>
      </c>
      <c r="E877" s="34">
        <v>3744</v>
      </c>
      <c r="F877" s="35">
        <v>1</v>
      </c>
      <c r="G877" s="35">
        <v>1</v>
      </c>
      <c r="H877" s="35">
        <v>0</v>
      </c>
      <c r="I877" s="35">
        <v>0</v>
      </c>
      <c r="J877" s="36">
        <v>0</v>
      </c>
      <c r="K877" s="57" t="str">
        <f t="shared" si="83"/>
        <v>0</v>
      </c>
      <c r="L877" s="4"/>
    </row>
    <row r="878" spans="1:57" ht="15.75">
      <c r="A878" s="28">
        <v>24</v>
      </c>
      <c r="B878" s="25"/>
      <c r="C878" s="32">
        <f t="shared" si="82"/>
        <v>1</v>
      </c>
      <c r="D878" s="34" t="s">
        <v>997</v>
      </c>
      <c r="E878" s="34">
        <v>486</v>
      </c>
      <c r="F878" s="35">
        <v>0</v>
      </c>
      <c r="G878" s="35">
        <v>1</v>
      </c>
      <c r="H878" s="35">
        <v>0</v>
      </c>
      <c r="I878" s="35">
        <v>0</v>
      </c>
      <c r="J878" s="36">
        <v>0</v>
      </c>
      <c r="K878" s="57" t="str">
        <f t="shared" si="83"/>
        <v>0</v>
      </c>
      <c r="L878" s="4"/>
    </row>
    <row r="879" spans="1:57" ht="15.75">
      <c r="A879" s="28">
        <v>24</v>
      </c>
      <c r="B879" s="25"/>
      <c r="C879" s="32">
        <f t="shared" si="82"/>
        <v>1</v>
      </c>
      <c r="D879" s="34" t="s">
        <v>998</v>
      </c>
      <c r="E879" s="34">
        <v>2190</v>
      </c>
      <c r="F879" s="35">
        <v>0</v>
      </c>
      <c r="G879" s="35">
        <v>0</v>
      </c>
      <c r="H879" s="35">
        <v>1</v>
      </c>
      <c r="I879" s="35">
        <v>0</v>
      </c>
      <c r="J879" s="36">
        <v>0</v>
      </c>
      <c r="K879" s="57" t="str">
        <f t="shared" si="83"/>
        <v>0</v>
      </c>
      <c r="L879" s="4"/>
    </row>
    <row r="880" spans="1:57" ht="15.75">
      <c r="A880" s="28">
        <v>24</v>
      </c>
      <c r="B880" s="25"/>
      <c r="C880" s="32">
        <f t="shared" si="82"/>
        <v>1</v>
      </c>
      <c r="D880" s="34" t="s">
        <v>999</v>
      </c>
      <c r="E880" s="34">
        <v>559</v>
      </c>
      <c r="F880" s="35">
        <v>0</v>
      </c>
      <c r="G880" s="35">
        <v>0</v>
      </c>
      <c r="H880" s="35">
        <v>1</v>
      </c>
      <c r="I880" s="35">
        <v>0</v>
      </c>
      <c r="J880" s="36">
        <v>0</v>
      </c>
      <c r="K880" s="57" t="str">
        <f t="shared" si="83"/>
        <v>0</v>
      </c>
      <c r="L880" s="4"/>
    </row>
    <row r="881" spans="1:12" ht="15.75">
      <c r="A881" s="28">
        <v>24</v>
      </c>
      <c r="B881" s="25"/>
      <c r="C881" s="32">
        <f t="shared" si="82"/>
        <v>1</v>
      </c>
      <c r="D881" s="34" t="s">
        <v>1000</v>
      </c>
      <c r="E881" s="34">
        <v>7682</v>
      </c>
      <c r="F881" s="35">
        <v>0</v>
      </c>
      <c r="G881" s="35">
        <v>1</v>
      </c>
      <c r="H881" s="35">
        <v>0</v>
      </c>
      <c r="I881" s="35">
        <v>0</v>
      </c>
      <c r="J881" s="36">
        <v>0</v>
      </c>
      <c r="K881" s="57" t="str">
        <f t="shared" si="83"/>
        <v>0</v>
      </c>
      <c r="L881" s="4"/>
    </row>
    <row r="882" spans="1:12" ht="15.75">
      <c r="A882" s="28">
        <v>24</v>
      </c>
      <c r="B882" s="25"/>
      <c r="C882" s="32">
        <f t="shared" si="82"/>
        <v>1</v>
      </c>
      <c r="D882" s="36" t="s">
        <v>1001</v>
      </c>
      <c r="E882" s="36">
        <v>932</v>
      </c>
      <c r="F882" s="36">
        <v>0</v>
      </c>
      <c r="G882" s="36">
        <v>2</v>
      </c>
      <c r="H882" s="36">
        <v>0</v>
      </c>
      <c r="I882" s="36">
        <v>0</v>
      </c>
      <c r="J882" s="36">
        <v>0</v>
      </c>
      <c r="K882" s="57" t="str">
        <f t="shared" si="83"/>
        <v>0</v>
      </c>
      <c r="L882" s="4"/>
    </row>
    <row r="883" spans="1:12" ht="15.75">
      <c r="A883" s="28">
        <v>24</v>
      </c>
      <c r="B883" s="25"/>
      <c r="C883" s="32">
        <f t="shared" si="82"/>
        <v>1</v>
      </c>
      <c r="D883" s="36" t="s">
        <v>1002</v>
      </c>
      <c r="E883" s="36">
        <v>1300</v>
      </c>
      <c r="F883" s="36">
        <v>1</v>
      </c>
      <c r="G883" s="36">
        <v>0</v>
      </c>
      <c r="H883" s="36">
        <v>0</v>
      </c>
      <c r="I883" s="36">
        <v>0</v>
      </c>
      <c r="J883" s="36">
        <v>0</v>
      </c>
      <c r="K883" s="57" t="str">
        <f t="shared" si="83"/>
        <v>0</v>
      </c>
      <c r="L883" s="4"/>
    </row>
    <row r="884" spans="1:12" ht="15.75">
      <c r="A884" s="28">
        <v>24</v>
      </c>
      <c r="B884" s="25"/>
      <c r="C884" s="32">
        <f t="shared" si="82"/>
        <v>1</v>
      </c>
      <c r="D884" s="36" t="s">
        <v>1003</v>
      </c>
      <c r="E884" s="36">
        <v>431</v>
      </c>
      <c r="F884" s="36">
        <v>0</v>
      </c>
      <c r="G884" s="36">
        <v>1</v>
      </c>
      <c r="H884" s="36">
        <v>0</v>
      </c>
      <c r="I884" s="36">
        <v>0</v>
      </c>
      <c r="J884" s="36">
        <v>0</v>
      </c>
      <c r="K884" s="57" t="str">
        <f t="shared" si="83"/>
        <v>0</v>
      </c>
      <c r="L884" s="4"/>
    </row>
    <row r="885" spans="1:12" ht="15.75">
      <c r="A885" s="28">
        <v>24</v>
      </c>
      <c r="B885" s="25"/>
      <c r="C885" s="32">
        <f t="shared" si="82"/>
        <v>1</v>
      </c>
      <c r="D885" s="36" t="s">
        <v>1004</v>
      </c>
      <c r="E885" s="36">
        <v>2831</v>
      </c>
      <c r="F885" s="36">
        <v>1</v>
      </c>
      <c r="G885" s="36">
        <v>0</v>
      </c>
      <c r="H885" s="36">
        <v>0</v>
      </c>
      <c r="I885" s="36">
        <v>0</v>
      </c>
      <c r="J885" s="36">
        <v>0</v>
      </c>
      <c r="K885" s="57" t="str">
        <f t="shared" si="83"/>
        <v>0</v>
      </c>
      <c r="L885" s="4"/>
    </row>
    <row r="886" spans="1:12" ht="15.75">
      <c r="A886" s="28">
        <v>24</v>
      </c>
      <c r="B886" s="25"/>
      <c r="C886" s="32">
        <f t="shared" si="82"/>
        <v>1</v>
      </c>
      <c r="D886" s="36" t="s">
        <v>1005</v>
      </c>
      <c r="E886" s="36">
        <v>2700</v>
      </c>
      <c r="F886" s="36">
        <v>1</v>
      </c>
      <c r="G886" s="36">
        <v>0</v>
      </c>
      <c r="H886" s="36">
        <v>0</v>
      </c>
      <c r="I886" s="36">
        <v>0</v>
      </c>
      <c r="J886" s="36">
        <v>0</v>
      </c>
      <c r="K886" s="57" t="str">
        <f t="shared" si="83"/>
        <v>0</v>
      </c>
      <c r="L886" s="4"/>
    </row>
    <row r="887" spans="1:12" ht="15.75">
      <c r="A887" s="28">
        <v>24</v>
      </c>
      <c r="B887" s="25"/>
      <c r="C887" s="32">
        <f t="shared" si="82"/>
        <v>1</v>
      </c>
      <c r="D887" s="36" t="s">
        <v>1006</v>
      </c>
      <c r="E887" s="36">
        <v>2630</v>
      </c>
      <c r="F887" s="36">
        <v>1</v>
      </c>
      <c r="G887" s="36">
        <v>0</v>
      </c>
      <c r="H887" s="36">
        <v>0</v>
      </c>
      <c r="I887" s="36">
        <v>0</v>
      </c>
      <c r="J887" s="36">
        <v>0</v>
      </c>
      <c r="K887" s="57" t="str">
        <f t="shared" si="83"/>
        <v>0</v>
      </c>
      <c r="L887" s="4"/>
    </row>
    <row r="888" spans="1:12" ht="15.75">
      <c r="A888" s="28">
        <v>24</v>
      </c>
      <c r="B888" s="25"/>
      <c r="C888" s="32">
        <f t="shared" si="82"/>
        <v>1</v>
      </c>
      <c r="D888" s="36" t="s">
        <v>1007</v>
      </c>
      <c r="E888" s="36">
        <v>1987</v>
      </c>
      <c r="F888" s="36">
        <v>1</v>
      </c>
      <c r="G888" s="36">
        <v>0</v>
      </c>
      <c r="H888" s="36">
        <v>0</v>
      </c>
      <c r="I888" s="36">
        <v>0</v>
      </c>
      <c r="J888" s="36">
        <v>0</v>
      </c>
      <c r="K888" s="57" t="str">
        <f t="shared" si="83"/>
        <v>0</v>
      </c>
      <c r="L888" s="4"/>
    </row>
    <row r="889" spans="1:12" ht="15.75">
      <c r="A889" s="28">
        <v>24</v>
      </c>
      <c r="B889" s="25"/>
      <c r="C889" s="32">
        <f t="shared" si="82"/>
        <v>1</v>
      </c>
      <c r="D889" s="36" t="s">
        <v>1008</v>
      </c>
      <c r="E889" s="36">
        <v>1720</v>
      </c>
      <c r="F889" s="36">
        <v>1</v>
      </c>
      <c r="G889" s="36">
        <v>0</v>
      </c>
      <c r="H889" s="36">
        <v>0</v>
      </c>
      <c r="I889" s="36">
        <v>0</v>
      </c>
      <c r="J889" s="36">
        <v>0</v>
      </c>
      <c r="K889" s="57" t="str">
        <f t="shared" si="83"/>
        <v>0</v>
      </c>
      <c r="L889" s="4"/>
    </row>
    <row r="890" spans="1:12" ht="15.75">
      <c r="A890" s="28">
        <v>24</v>
      </c>
      <c r="B890" s="25"/>
      <c r="C890" s="32">
        <f t="shared" si="82"/>
        <v>1</v>
      </c>
      <c r="D890" s="36" t="s">
        <v>1009</v>
      </c>
      <c r="E890" s="36">
        <v>1100</v>
      </c>
      <c r="F890" s="36">
        <v>0</v>
      </c>
      <c r="G890" s="36">
        <v>1</v>
      </c>
      <c r="H890" s="36">
        <v>0</v>
      </c>
      <c r="I890" s="36">
        <v>0</v>
      </c>
      <c r="J890" s="36">
        <v>0</v>
      </c>
      <c r="K890" s="57" t="str">
        <f t="shared" si="83"/>
        <v>0</v>
      </c>
      <c r="L890" s="4"/>
    </row>
    <row r="891" spans="1:12" ht="15.75">
      <c r="A891" s="28">
        <v>24</v>
      </c>
      <c r="B891" s="25"/>
      <c r="C891" s="32">
        <f t="shared" si="82"/>
        <v>1</v>
      </c>
      <c r="D891" s="36" t="s">
        <v>1010</v>
      </c>
      <c r="E891" s="36">
        <v>467</v>
      </c>
      <c r="F891" s="36">
        <v>0</v>
      </c>
      <c r="G891" s="36">
        <v>1</v>
      </c>
      <c r="H891" s="36">
        <v>0</v>
      </c>
      <c r="I891" s="36">
        <v>0</v>
      </c>
      <c r="J891" s="36">
        <v>0</v>
      </c>
      <c r="K891" s="57" t="str">
        <f t="shared" si="83"/>
        <v>0</v>
      </c>
      <c r="L891" s="4"/>
    </row>
    <row r="892" spans="1:12" ht="15.75">
      <c r="A892" s="28">
        <v>24</v>
      </c>
      <c r="B892" s="25"/>
      <c r="C892" s="32">
        <f t="shared" si="82"/>
        <v>1</v>
      </c>
      <c r="D892" s="36" t="s">
        <v>1011</v>
      </c>
      <c r="E892" s="36">
        <v>3000</v>
      </c>
      <c r="F892" s="36">
        <v>1</v>
      </c>
      <c r="G892" s="36">
        <v>0</v>
      </c>
      <c r="H892" s="36">
        <v>0</v>
      </c>
      <c r="I892" s="36">
        <v>0</v>
      </c>
      <c r="J892" s="36">
        <v>0</v>
      </c>
      <c r="K892" s="57" t="str">
        <f t="shared" si="83"/>
        <v>0</v>
      </c>
      <c r="L892" s="4"/>
    </row>
    <row r="893" spans="1:12" ht="15.75">
      <c r="A893" s="28">
        <v>24</v>
      </c>
      <c r="B893" s="25"/>
      <c r="C893" s="32">
        <f t="shared" si="82"/>
        <v>1</v>
      </c>
      <c r="D893" s="36" t="s">
        <v>1012</v>
      </c>
      <c r="E893" s="36">
        <v>5604</v>
      </c>
      <c r="F893" s="36">
        <v>3</v>
      </c>
      <c r="G893" s="36">
        <v>0</v>
      </c>
      <c r="H893" s="36">
        <v>1</v>
      </c>
      <c r="I893" s="36">
        <v>1</v>
      </c>
      <c r="J893" s="36">
        <v>1</v>
      </c>
      <c r="K893" s="57" t="str">
        <f t="shared" si="83"/>
        <v>1</v>
      </c>
      <c r="L893" s="4"/>
    </row>
    <row r="894" spans="1:12" ht="15.75">
      <c r="A894" s="28">
        <v>24</v>
      </c>
      <c r="B894" s="25"/>
      <c r="C894" s="32">
        <f t="shared" si="82"/>
        <v>1</v>
      </c>
      <c r="D894" s="36" t="s">
        <v>1013</v>
      </c>
      <c r="E894" s="36">
        <v>2812</v>
      </c>
      <c r="F894" s="36">
        <v>0</v>
      </c>
      <c r="G894" s="36">
        <v>0</v>
      </c>
      <c r="H894" s="36">
        <v>1</v>
      </c>
      <c r="I894" s="36">
        <v>0</v>
      </c>
      <c r="J894" s="36">
        <v>0</v>
      </c>
      <c r="K894" s="57" t="str">
        <f t="shared" si="83"/>
        <v>0</v>
      </c>
      <c r="L894" s="4"/>
    </row>
    <row r="895" spans="1:12" ht="15.75">
      <c r="A895" s="28">
        <v>24</v>
      </c>
      <c r="B895" s="25"/>
      <c r="C895" s="32">
        <f t="shared" si="82"/>
        <v>1</v>
      </c>
      <c r="D895" s="36" t="s">
        <v>1014</v>
      </c>
      <c r="E895" s="36">
        <v>3312</v>
      </c>
      <c r="F895" s="36">
        <v>0</v>
      </c>
      <c r="G895" s="36">
        <v>3</v>
      </c>
      <c r="H895" s="36">
        <v>0</v>
      </c>
      <c r="I895" s="36">
        <v>0</v>
      </c>
      <c r="J895" s="36">
        <v>0</v>
      </c>
      <c r="K895" s="57" t="str">
        <f t="shared" si="83"/>
        <v>0</v>
      </c>
      <c r="L895" s="4"/>
    </row>
    <row r="896" spans="1:12" ht="15.75">
      <c r="A896" s="28">
        <v>24</v>
      </c>
      <c r="B896" s="25"/>
      <c r="C896" s="32">
        <f t="shared" si="82"/>
        <v>1</v>
      </c>
      <c r="D896" s="36" t="s">
        <v>1015</v>
      </c>
      <c r="E896" s="36">
        <v>1460</v>
      </c>
      <c r="F896" s="36">
        <v>0</v>
      </c>
      <c r="G896" s="36">
        <v>2</v>
      </c>
      <c r="H896" s="36">
        <v>0</v>
      </c>
      <c r="I896" s="36">
        <v>0</v>
      </c>
      <c r="J896" s="36">
        <v>0</v>
      </c>
      <c r="K896" s="57" t="str">
        <f t="shared" si="83"/>
        <v>0</v>
      </c>
      <c r="L896" s="4"/>
    </row>
    <row r="897" spans="1:57" ht="15.75">
      <c r="A897" s="28">
        <v>24</v>
      </c>
      <c r="B897" s="25"/>
      <c r="C897" s="32">
        <f t="shared" si="82"/>
        <v>1</v>
      </c>
      <c r="D897" s="36" t="s">
        <v>1016</v>
      </c>
      <c r="E897" s="36">
        <v>30056</v>
      </c>
      <c r="F897" s="36">
        <v>20</v>
      </c>
      <c r="G897" s="36">
        <v>2</v>
      </c>
      <c r="H897" s="36">
        <v>0</v>
      </c>
      <c r="I897" s="36">
        <v>0</v>
      </c>
      <c r="J897" s="36">
        <v>0</v>
      </c>
      <c r="K897" s="57" t="str">
        <f t="shared" si="83"/>
        <v>0</v>
      </c>
      <c r="L897" s="4"/>
    </row>
    <row r="898" spans="1:57" ht="15.75">
      <c r="A898" s="28">
        <v>24</v>
      </c>
      <c r="B898" s="25"/>
      <c r="C898" s="32">
        <f t="shared" si="82"/>
        <v>1</v>
      </c>
      <c r="D898" s="36" t="s">
        <v>1017</v>
      </c>
      <c r="E898" s="36">
        <v>2488</v>
      </c>
      <c r="F898" s="36">
        <v>1</v>
      </c>
      <c r="G898" s="36">
        <v>0</v>
      </c>
      <c r="H898" s="36">
        <v>0</v>
      </c>
      <c r="I898" s="36">
        <v>0</v>
      </c>
      <c r="J898" s="36">
        <v>0</v>
      </c>
      <c r="K898" s="57" t="str">
        <f t="shared" si="83"/>
        <v>0</v>
      </c>
      <c r="L898" s="4"/>
    </row>
    <row r="899" spans="1:57" ht="15.75">
      <c r="A899" s="28">
        <v>24</v>
      </c>
      <c r="B899" s="25"/>
      <c r="C899" s="32">
        <f t="shared" si="82"/>
        <v>1</v>
      </c>
      <c r="D899" s="36" t="s">
        <v>1018</v>
      </c>
      <c r="E899" s="36">
        <v>4160</v>
      </c>
      <c r="F899" s="36">
        <v>1</v>
      </c>
      <c r="G899" s="36">
        <v>0</v>
      </c>
      <c r="H899" s="36">
        <v>0</v>
      </c>
      <c r="I899" s="36">
        <v>0</v>
      </c>
      <c r="J899" s="36">
        <v>0</v>
      </c>
      <c r="K899" s="57" t="str">
        <f t="shared" si="83"/>
        <v>0</v>
      </c>
      <c r="L899" s="4"/>
    </row>
    <row r="900" spans="1:57" ht="15.75">
      <c r="A900" s="28">
        <v>24</v>
      </c>
      <c r="B900" s="25"/>
      <c r="C900" s="32">
        <f t="shared" si="82"/>
        <v>1</v>
      </c>
      <c r="D900" s="36" t="s">
        <v>1019</v>
      </c>
      <c r="E900" s="36">
        <v>4010</v>
      </c>
      <c r="F900" s="36">
        <v>4</v>
      </c>
      <c r="G900" s="36">
        <v>0</v>
      </c>
      <c r="H900" s="36">
        <v>0</v>
      </c>
      <c r="I900" s="36">
        <v>0</v>
      </c>
      <c r="J900" s="36">
        <v>0</v>
      </c>
      <c r="K900" s="57" t="str">
        <f t="shared" si="83"/>
        <v>0</v>
      </c>
      <c r="L900" s="4"/>
    </row>
    <row r="901" spans="1:57" ht="15.75">
      <c r="A901" s="28">
        <v>24</v>
      </c>
      <c r="B901" s="25"/>
      <c r="C901" s="32">
        <f t="shared" si="82"/>
        <v>1</v>
      </c>
      <c r="D901" s="36" t="s">
        <v>1020</v>
      </c>
      <c r="E901" s="36">
        <v>5422</v>
      </c>
      <c r="F901" s="36">
        <v>1</v>
      </c>
      <c r="G901" s="36">
        <v>1</v>
      </c>
      <c r="H901" s="36">
        <v>0</v>
      </c>
      <c r="I901" s="36">
        <v>1</v>
      </c>
      <c r="J901" s="36">
        <v>1</v>
      </c>
      <c r="K901" s="57" t="str">
        <f t="shared" si="83"/>
        <v>1</v>
      </c>
      <c r="L901" s="4"/>
    </row>
    <row r="902" spans="1:57" ht="15.75">
      <c r="A902" s="28">
        <v>24</v>
      </c>
      <c r="B902" s="25"/>
      <c r="C902" s="32">
        <f t="shared" si="82"/>
        <v>1</v>
      </c>
      <c r="D902" s="36" t="s">
        <v>1021</v>
      </c>
      <c r="E902" s="36">
        <v>685</v>
      </c>
      <c r="F902" s="36">
        <v>0</v>
      </c>
      <c r="G902" s="36">
        <v>1</v>
      </c>
      <c r="H902" s="36">
        <v>0</v>
      </c>
      <c r="I902" s="36">
        <v>0</v>
      </c>
      <c r="J902" s="36">
        <v>0</v>
      </c>
      <c r="K902" s="57" t="str">
        <f t="shared" si="83"/>
        <v>0</v>
      </c>
      <c r="L902" s="4"/>
    </row>
    <row r="903" spans="1:57" ht="15.75">
      <c r="A903" s="28">
        <v>24</v>
      </c>
      <c r="B903" s="25"/>
      <c r="C903" s="32">
        <f t="shared" si="82"/>
        <v>1</v>
      </c>
      <c r="D903" s="36" t="s">
        <v>1022</v>
      </c>
      <c r="E903" s="36">
        <v>8500</v>
      </c>
      <c r="F903" s="36">
        <v>4</v>
      </c>
      <c r="G903" s="36">
        <v>3</v>
      </c>
      <c r="H903" s="36">
        <v>0</v>
      </c>
      <c r="I903" s="36">
        <v>0</v>
      </c>
      <c r="J903" s="36">
        <v>0</v>
      </c>
      <c r="K903" s="57" t="str">
        <f t="shared" si="83"/>
        <v>0</v>
      </c>
      <c r="L903" s="4"/>
    </row>
    <row r="904" spans="1:57" ht="15.75">
      <c r="A904" s="28">
        <v>24</v>
      </c>
      <c r="B904" s="25"/>
      <c r="C904" s="32">
        <f t="shared" si="82"/>
        <v>1</v>
      </c>
      <c r="D904" s="36" t="s">
        <v>1023</v>
      </c>
      <c r="E904" s="36">
        <v>6200</v>
      </c>
      <c r="F904" s="36">
        <v>3</v>
      </c>
      <c r="G904" s="36">
        <v>0</v>
      </c>
      <c r="H904" s="36">
        <v>0</v>
      </c>
      <c r="I904" s="36">
        <v>0</v>
      </c>
      <c r="J904" s="36">
        <v>0</v>
      </c>
      <c r="K904" s="57" t="str">
        <f t="shared" si="83"/>
        <v>0</v>
      </c>
      <c r="L904" s="4"/>
    </row>
    <row r="905" spans="1:57" ht="15.75">
      <c r="A905" s="28">
        <v>24</v>
      </c>
      <c r="B905" s="25"/>
      <c r="C905" s="32">
        <f t="shared" si="82"/>
        <v>1</v>
      </c>
      <c r="D905" s="36" t="s">
        <v>1024</v>
      </c>
      <c r="E905" s="36">
        <v>2871</v>
      </c>
      <c r="F905" s="36">
        <v>1</v>
      </c>
      <c r="G905" s="36">
        <v>0</v>
      </c>
      <c r="H905" s="36">
        <v>0</v>
      </c>
      <c r="I905" s="36">
        <v>0</v>
      </c>
      <c r="J905" s="36">
        <v>0</v>
      </c>
      <c r="K905" s="57" t="str">
        <f t="shared" si="83"/>
        <v>0</v>
      </c>
      <c r="L905" s="4"/>
    </row>
    <row r="906" spans="1:57" ht="15">
      <c r="A906" s="226" t="s">
        <v>1025</v>
      </c>
      <c r="B906" s="226"/>
      <c r="C906" s="226"/>
      <c r="D906" s="44">
        <f>SUM(C874:C905)</f>
        <v>32</v>
      </c>
      <c r="E906" s="45">
        <f>SUM(E874:E905)</f>
        <v>149550</v>
      </c>
      <c r="F906" s="44">
        <f>(SUM(F874:F905))*1</f>
        <v>66</v>
      </c>
      <c r="G906" s="45">
        <f>(SUM(G874:G905))*1</f>
        <v>26</v>
      </c>
      <c r="H906" s="45">
        <f>(SUM(H874:H905))*1</f>
        <v>4</v>
      </c>
      <c r="I906" s="45">
        <f>SUM(I874:I905)</f>
        <v>4</v>
      </c>
      <c r="J906" s="45">
        <f>SUM(J874:J905)</f>
        <v>4</v>
      </c>
      <c r="K906" s="45">
        <f>K874+K875+K876+K877+K878+K879+K880+K881+K882+K883+K884+K885+K886+K887+K888+K889+K890+K891+K892+K893+K894+K895+K896+K897+K898+K899+K900+K901+K902+K904+K905</f>
        <v>3</v>
      </c>
      <c r="L906" s="4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  <c r="AC906" s="46"/>
      <c r="AD906" s="46"/>
      <c r="AE906" s="46"/>
      <c r="AF906" s="46"/>
      <c r="AG906" s="46"/>
      <c r="AH906" s="46"/>
      <c r="AI906" s="46"/>
      <c r="AJ906" s="46"/>
      <c r="AK906" s="46"/>
      <c r="AL906" s="46"/>
      <c r="AM906" s="46"/>
      <c r="AN906" s="46"/>
      <c r="AO906" s="46"/>
      <c r="AP906" s="46"/>
      <c r="AQ906" s="46"/>
      <c r="AR906" s="46"/>
      <c r="AS906" s="46"/>
      <c r="AT906" s="46"/>
      <c r="AU906" s="46"/>
      <c r="AV906" s="46"/>
      <c r="AW906" s="46"/>
      <c r="AX906" s="46"/>
      <c r="AY906" s="46"/>
      <c r="AZ906" s="46"/>
      <c r="BA906" s="46"/>
      <c r="BB906" s="46"/>
      <c r="BC906" s="46"/>
      <c r="BD906" s="46"/>
      <c r="BE906" s="46"/>
    </row>
    <row r="907" spans="1:57" ht="15.75">
      <c r="A907" s="28"/>
      <c r="B907" s="225" t="s">
        <v>60</v>
      </c>
      <c r="C907" s="225"/>
      <c r="D907" s="47"/>
      <c r="E907" s="48"/>
      <c r="F907" s="47"/>
      <c r="G907" s="48"/>
      <c r="H907" s="48"/>
      <c r="I907" s="48"/>
      <c r="J907" s="31"/>
      <c r="K907" s="31"/>
      <c r="L907" s="4"/>
    </row>
    <row r="908" spans="1:57" ht="15.75">
      <c r="A908" s="28">
        <v>25</v>
      </c>
      <c r="B908" s="25"/>
      <c r="C908" s="32">
        <f t="shared" ref="C908:C936" si="84">IF(D908="",0,1)</f>
        <v>1</v>
      </c>
      <c r="D908" s="34" t="s">
        <v>1026</v>
      </c>
      <c r="E908" s="34">
        <v>13387</v>
      </c>
      <c r="F908" s="35">
        <v>6</v>
      </c>
      <c r="G908" s="35">
        <v>0</v>
      </c>
      <c r="H908" s="35">
        <v>0</v>
      </c>
      <c r="I908" s="35">
        <v>0</v>
      </c>
      <c r="J908" s="36">
        <v>0</v>
      </c>
      <c r="K908" s="57" t="str">
        <f t="shared" ref="K908:K936" si="85">IF(OR(I908="",I908&lt;1),"0","1")</f>
        <v>0</v>
      </c>
      <c r="L908" s="4"/>
    </row>
    <row r="909" spans="1:57" ht="15.75">
      <c r="A909" s="28">
        <v>25</v>
      </c>
      <c r="B909" s="25"/>
      <c r="C909" s="32">
        <f t="shared" si="84"/>
        <v>1</v>
      </c>
      <c r="D909" s="34" t="s">
        <v>1027</v>
      </c>
      <c r="E909" s="34">
        <v>5151</v>
      </c>
      <c r="F909" s="35">
        <v>0</v>
      </c>
      <c r="G909" s="35">
        <v>2</v>
      </c>
      <c r="H909" s="35">
        <v>0</v>
      </c>
      <c r="I909" s="35">
        <v>0</v>
      </c>
      <c r="J909" s="36">
        <v>0</v>
      </c>
      <c r="K909" s="57" t="str">
        <f t="shared" si="85"/>
        <v>0</v>
      </c>
      <c r="L909" s="4"/>
    </row>
    <row r="910" spans="1:57" ht="15.75">
      <c r="A910" s="28">
        <v>25</v>
      </c>
      <c r="B910" s="25"/>
      <c r="C910" s="32">
        <f t="shared" si="84"/>
        <v>1</v>
      </c>
      <c r="D910" s="34" t="s">
        <v>1028</v>
      </c>
      <c r="E910" s="34">
        <v>5304</v>
      </c>
      <c r="F910" s="35">
        <v>3</v>
      </c>
      <c r="G910" s="35">
        <v>0</v>
      </c>
      <c r="H910" s="35">
        <v>0</v>
      </c>
      <c r="I910" s="35">
        <v>0</v>
      </c>
      <c r="J910" s="36">
        <v>0</v>
      </c>
      <c r="K910" s="57" t="str">
        <f t="shared" si="85"/>
        <v>0</v>
      </c>
      <c r="L910" s="4"/>
    </row>
    <row r="911" spans="1:57" ht="15.75">
      <c r="A911" s="28">
        <v>25</v>
      </c>
      <c r="B911" s="25"/>
      <c r="C911" s="32">
        <f t="shared" si="84"/>
        <v>1</v>
      </c>
      <c r="D911" s="34" t="s">
        <v>1029</v>
      </c>
      <c r="E911" s="34">
        <v>116282</v>
      </c>
      <c r="F911" s="35">
        <v>59</v>
      </c>
      <c r="G911" s="35">
        <v>10</v>
      </c>
      <c r="H911" s="35">
        <v>0</v>
      </c>
      <c r="I911" s="35">
        <v>0</v>
      </c>
      <c r="J911" s="36">
        <v>0</v>
      </c>
      <c r="K911" s="57" t="str">
        <f t="shared" si="85"/>
        <v>0</v>
      </c>
      <c r="L911" s="4"/>
    </row>
    <row r="912" spans="1:57" ht="15.75">
      <c r="A912" s="28">
        <v>25</v>
      </c>
      <c r="B912" s="25"/>
      <c r="C912" s="32">
        <f t="shared" si="84"/>
        <v>1</v>
      </c>
      <c r="D912" s="34" t="s">
        <v>1030</v>
      </c>
      <c r="E912" s="34">
        <v>5600</v>
      </c>
      <c r="F912" s="35">
        <v>3</v>
      </c>
      <c r="G912" s="35">
        <v>0</v>
      </c>
      <c r="H912" s="35">
        <v>0</v>
      </c>
      <c r="I912" s="35">
        <v>0</v>
      </c>
      <c r="J912" s="36">
        <v>0</v>
      </c>
      <c r="K912" s="57" t="str">
        <f t="shared" si="85"/>
        <v>0</v>
      </c>
      <c r="L912" s="4"/>
    </row>
    <row r="913" spans="1:12" ht="15.75">
      <c r="A913" s="28">
        <v>25</v>
      </c>
      <c r="B913" s="25"/>
      <c r="C913" s="32">
        <f t="shared" si="84"/>
        <v>1</v>
      </c>
      <c r="D913" s="34" t="s">
        <v>1031</v>
      </c>
      <c r="E913" s="34">
        <v>2791</v>
      </c>
      <c r="F913" s="35">
        <v>1</v>
      </c>
      <c r="G913" s="35">
        <v>0</v>
      </c>
      <c r="H913" s="35">
        <v>0</v>
      </c>
      <c r="I913" s="35">
        <v>0</v>
      </c>
      <c r="J913" s="36">
        <v>0</v>
      </c>
      <c r="K913" s="57" t="str">
        <f t="shared" si="85"/>
        <v>0</v>
      </c>
      <c r="L913" s="4"/>
    </row>
    <row r="914" spans="1:12" ht="15.75">
      <c r="A914" s="28">
        <v>25</v>
      </c>
      <c r="B914" s="25"/>
      <c r="C914" s="32">
        <f t="shared" si="84"/>
        <v>1</v>
      </c>
      <c r="D914" s="34" t="s">
        <v>1032</v>
      </c>
      <c r="E914" s="34">
        <v>2700</v>
      </c>
      <c r="F914" s="35">
        <v>1</v>
      </c>
      <c r="G914" s="35">
        <v>0</v>
      </c>
      <c r="H914" s="35">
        <v>0</v>
      </c>
      <c r="I914" s="35">
        <v>0</v>
      </c>
      <c r="J914" s="36">
        <v>0</v>
      </c>
      <c r="K914" s="57" t="str">
        <f t="shared" si="85"/>
        <v>0</v>
      </c>
      <c r="L914" s="4"/>
    </row>
    <row r="915" spans="1:12" ht="15.75">
      <c r="A915" s="28">
        <v>25</v>
      </c>
      <c r="B915" s="25"/>
      <c r="C915" s="32">
        <f t="shared" si="84"/>
        <v>1</v>
      </c>
      <c r="D915" s="34" t="s">
        <v>1033</v>
      </c>
      <c r="E915" s="34">
        <v>5600</v>
      </c>
      <c r="F915" s="35">
        <v>2</v>
      </c>
      <c r="G915" s="35">
        <v>0</v>
      </c>
      <c r="H915" s="35">
        <v>0</v>
      </c>
      <c r="I915" s="35">
        <v>0</v>
      </c>
      <c r="J915" s="36">
        <v>0</v>
      </c>
      <c r="K915" s="57" t="str">
        <f t="shared" si="85"/>
        <v>0</v>
      </c>
      <c r="L915" s="4"/>
    </row>
    <row r="916" spans="1:12" ht="15.75">
      <c r="A916" s="28">
        <v>25</v>
      </c>
      <c r="B916" s="25"/>
      <c r="C916" s="32">
        <f t="shared" si="84"/>
        <v>1</v>
      </c>
      <c r="D916" s="36" t="s">
        <v>1034</v>
      </c>
      <c r="E916" s="36">
        <v>3700</v>
      </c>
      <c r="F916" s="36">
        <v>1</v>
      </c>
      <c r="G916" s="36">
        <v>0</v>
      </c>
      <c r="H916" s="36">
        <v>0</v>
      </c>
      <c r="I916" s="36">
        <v>0</v>
      </c>
      <c r="J916" s="36">
        <v>0</v>
      </c>
      <c r="K916" s="57" t="str">
        <f t="shared" si="85"/>
        <v>0</v>
      </c>
      <c r="L916" s="4"/>
    </row>
    <row r="917" spans="1:12" ht="15.75">
      <c r="A917" s="28">
        <v>25</v>
      </c>
      <c r="B917" s="25"/>
      <c r="C917" s="32">
        <f t="shared" si="84"/>
        <v>1</v>
      </c>
      <c r="D917" s="36" t="s">
        <v>1035</v>
      </c>
      <c r="E917" s="36">
        <v>3200</v>
      </c>
      <c r="F917" s="36">
        <v>1</v>
      </c>
      <c r="G917" s="36">
        <v>0</v>
      </c>
      <c r="H917" s="36">
        <v>0</v>
      </c>
      <c r="I917" s="36">
        <v>0</v>
      </c>
      <c r="J917" s="36">
        <v>0</v>
      </c>
      <c r="K917" s="57" t="str">
        <f t="shared" si="85"/>
        <v>0</v>
      </c>
      <c r="L917" s="4"/>
    </row>
    <row r="918" spans="1:12" ht="15.75">
      <c r="A918" s="28">
        <v>25</v>
      </c>
      <c r="B918" s="25"/>
      <c r="C918" s="32">
        <f t="shared" si="84"/>
        <v>1</v>
      </c>
      <c r="D918" s="36" t="s">
        <v>1036</v>
      </c>
      <c r="E918" s="36">
        <v>924</v>
      </c>
      <c r="F918" s="36">
        <v>0</v>
      </c>
      <c r="G918" s="36">
        <v>1</v>
      </c>
      <c r="H918" s="36">
        <v>0</v>
      </c>
      <c r="I918" s="36">
        <v>0</v>
      </c>
      <c r="J918" s="36">
        <v>0</v>
      </c>
      <c r="K918" s="57" t="str">
        <f t="shared" si="85"/>
        <v>0</v>
      </c>
      <c r="L918" s="4"/>
    </row>
    <row r="919" spans="1:12" ht="15.75">
      <c r="A919" s="28">
        <v>25</v>
      </c>
      <c r="B919" s="25"/>
      <c r="C919" s="32">
        <f t="shared" si="84"/>
        <v>1</v>
      </c>
      <c r="D919" s="36" t="s">
        <v>1037</v>
      </c>
      <c r="E919" s="36">
        <v>4276</v>
      </c>
      <c r="F919" s="36">
        <v>2</v>
      </c>
      <c r="G919" s="36">
        <v>0</v>
      </c>
      <c r="H919" s="36">
        <v>0</v>
      </c>
      <c r="I919" s="36">
        <v>0</v>
      </c>
      <c r="J919" s="36">
        <v>0</v>
      </c>
      <c r="K919" s="57" t="str">
        <f t="shared" si="85"/>
        <v>0</v>
      </c>
      <c r="L919" s="4"/>
    </row>
    <row r="920" spans="1:12" ht="15.75">
      <c r="A920" s="28">
        <v>25</v>
      </c>
      <c r="B920" s="25"/>
      <c r="C920" s="32">
        <f t="shared" si="84"/>
        <v>1</v>
      </c>
      <c r="D920" s="36" t="s">
        <v>1038</v>
      </c>
      <c r="E920" s="36">
        <v>4847</v>
      </c>
      <c r="F920" s="36">
        <v>3</v>
      </c>
      <c r="G920" s="36">
        <v>0</v>
      </c>
      <c r="H920" s="36">
        <v>0</v>
      </c>
      <c r="I920" s="36">
        <v>0</v>
      </c>
      <c r="J920" s="36">
        <v>0</v>
      </c>
      <c r="K920" s="57" t="str">
        <f t="shared" si="85"/>
        <v>0</v>
      </c>
      <c r="L920" s="4"/>
    </row>
    <row r="921" spans="1:12" ht="15.75">
      <c r="A921" s="28">
        <v>25</v>
      </c>
      <c r="B921" s="25"/>
      <c r="C921" s="32">
        <f t="shared" si="84"/>
        <v>1</v>
      </c>
      <c r="D921" s="36" t="s">
        <v>1039</v>
      </c>
      <c r="E921" s="36">
        <v>25806</v>
      </c>
      <c r="F921" s="36">
        <v>10</v>
      </c>
      <c r="G921" s="36">
        <v>4</v>
      </c>
      <c r="H921" s="36">
        <v>0</v>
      </c>
      <c r="I921" s="36">
        <v>0</v>
      </c>
      <c r="J921" s="36">
        <v>0</v>
      </c>
      <c r="K921" s="57" t="str">
        <f t="shared" si="85"/>
        <v>0</v>
      </c>
      <c r="L921" s="4"/>
    </row>
    <row r="922" spans="1:12" ht="15.75">
      <c r="A922" s="28">
        <v>25</v>
      </c>
      <c r="B922" s="25"/>
      <c r="C922" s="32">
        <f t="shared" si="84"/>
        <v>1</v>
      </c>
      <c r="D922" s="36" t="s">
        <v>1040</v>
      </c>
      <c r="E922" s="36">
        <v>7200</v>
      </c>
      <c r="F922" s="36">
        <v>2</v>
      </c>
      <c r="G922" s="36">
        <v>0</v>
      </c>
      <c r="H922" s="36">
        <v>0</v>
      </c>
      <c r="I922" s="36">
        <v>0</v>
      </c>
      <c r="J922" s="36">
        <v>0</v>
      </c>
      <c r="K922" s="57" t="str">
        <f t="shared" si="85"/>
        <v>0</v>
      </c>
      <c r="L922" s="4"/>
    </row>
    <row r="923" spans="1:12" ht="15.75">
      <c r="A923" s="28">
        <v>25</v>
      </c>
      <c r="B923" s="25"/>
      <c r="C923" s="32">
        <f t="shared" si="84"/>
        <v>1</v>
      </c>
      <c r="D923" s="36" t="s">
        <v>1041</v>
      </c>
      <c r="E923" s="36">
        <v>1700</v>
      </c>
      <c r="F923" s="36">
        <v>1</v>
      </c>
      <c r="G923" s="36">
        <v>0</v>
      </c>
      <c r="H923" s="36">
        <v>0</v>
      </c>
      <c r="I923" s="36">
        <v>0</v>
      </c>
      <c r="J923" s="36">
        <v>0</v>
      </c>
      <c r="K923" s="57" t="str">
        <f t="shared" si="85"/>
        <v>0</v>
      </c>
      <c r="L923" s="4"/>
    </row>
    <row r="924" spans="1:12" ht="15.75">
      <c r="A924" s="28">
        <v>25</v>
      </c>
      <c r="B924" s="25"/>
      <c r="C924" s="32">
        <f t="shared" si="84"/>
        <v>1</v>
      </c>
      <c r="D924" s="36" t="s">
        <v>1042</v>
      </c>
      <c r="E924" s="36">
        <v>4423</v>
      </c>
      <c r="F924" s="36">
        <v>2</v>
      </c>
      <c r="G924" s="36">
        <v>1</v>
      </c>
      <c r="H924" s="36">
        <v>0</v>
      </c>
      <c r="I924" s="36">
        <v>0</v>
      </c>
      <c r="J924" s="36">
        <v>0</v>
      </c>
      <c r="K924" s="57" t="str">
        <f t="shared" si="85"/>
        <v>0</v>
      </c>
      <c r="L924" s="4"/>
    </row>
    <row r="925" spans="1:12" ht="15.75">
      <c r="A925" s="28">
        <v>25</v>
      </c>
      <c r="B925" s="25"/>
      <c r="C925" s="32">
        <f t="shared" si="84"/>
        <v>1</v>
      </c>
      <c r="D925" s="36" t="s">
        <v>1043</v>
      </c>
      <c r="E925" s="36">
        <v>1258</v>
      </c>
      <c r="F925" s="36">
        <v>0</v>
      </c>
      <c r="G925" s="36">
        <v>1</v>
      </c>
      <c r="H925" s="36">
        <v>0</v>
      </c>
      <c r="I925" s="36">
        <v>0</v>
      </c>
      <c r="J925" s="36">
        <v>0</v>
      </c>
      <c r="K925" s="57" t="str">
        <f t="shared" si="85"/>
        <v>0</v>
      </c>
      <c r="L925" s="4"/>
    </row>
    <row r="926" spans="1:12" ht="15.75">
      <c r="A926" s="28">
        <v>25</v>
      </c>
      <c r="B926" s="25"/>
      <c r="C926" s="32">
        <f t="shared" si="84"/>
        <v>1</v>
      </c>
      <c r="D926" s="36" t="s">
        <v>1044</v>
      </c>
      <c r="E926" s="36">
        <v>19000</v>
      </c>
      <c r="F926" s="36">
        <v>1</v>
      </c>
      <c r="G926" s="36">
        <v>0</v>
      </c>
      <c r="H926" s="36">
        <v>0</v>
      </c>
      <c r="I926" s="36">
        <v>0</v>
      </c>
      <c r="J926" s="36">
        <v>0</v>
      </c>
      <c r="K926" s="57" t="str">
        <f t="shared" si="85"/>
        <v>0</v>
      </c>
      <c r="L926" s="4"/>
    </row>
    <row r="927" spans="1:12" ht="15.75">
      <c r="A927" s="28">
        <v>25</v>
      </c>
      <c r="B927" s="25"/>
      <c r="C927" s="32">
        <f t="shared" si="84"/>
        <v>1</v>
      </c>
      <c r="D927" s="36" t="s">
        <v>1045</v>
      </c>
      <c r="E927" s="36">
        <v>50387</v>
      </c>
      <c r="F927" s="36">
        <v>0</v>
      </c>
      <c r="G927" s="36">
        <v>0</v>
      </c>
      <c r="H927" s="36">
        <v>8</v>
      </c>
      <c r="I927" s="36">
        <v>0</v>
      </c>
      <c r="J927" s="36">
        <v>0</v>
      </c>
      <c r="K927" s="57" t="str">
        <f t="shared" si="85"/>
        <v>0</v>
      </c>
      <c r="L927" s="4"/>
    </row>
    <row r="928" spans="1:12" ht="15.75">
      <c r="A928" s="28">
        <v>25</v>
      </c>
      <c r="B928" s="25"/>
      <c r="C928" s="32">
        <f t="shared" si="84"/>
        <v>1</v>
      </c>
      <c r="D928" s="36" t="s">
        <v>1046</v>
      </c>
      <c r="E928" s="36">
        <v>4185</v>
      </c>
      <c r="F928" s="36">
        <v>1</v>
      </c>
      <c r="G928" s="36">
        <v>1</v>
      </c>
      <c r="H928" s="36">
        <v>0</v>
      </c>
      <c r="I928" s="36">
        <v>0</v>
      </c>
      <c r="J928" s="36">
        <v>0</v>
      </c>
      <c r="K928" s="57" t="str">
        <f t="shared" si="85"/>
        <v>0</v>
      </c>
      <c r="L928" s="4"/>
    </row>
    <row r="929" spans="1:57" ht="15.75">
      <c r="A929" s="28">
        <v>25</v>
      </c>
      <c r="B929" s="25"/>
      <c r="C929" s="32">
        <f t="shared" si="84"/>
        <v>1</v>
      </c>
      <c r="D929" s="36" t="s">
        <v>1047</v>
      </c>
      <c r="E929" s="36">
        <v>18288</v>
      </c>
      <c r="F929" s="36">
        <v>5</v>
      </c>
      <c r="G929" s="36">
        <v>1</v>
      </c>
      <c r="H929" s="36">
        <v>0</v>
      </c>
      <c r="I929" s="36">
        <v>0</v>
      </c>
      <c r="J929" s="36">
        <v>0</v>
      </c>
      <c r="K929" s="57" t="str">
        <f t="shared" si="85"/>
        <v>0</v>
      </c>
      <c r="L929" s="4"/>
    </row>
    <row r="930" spans="1:57" ht="15.75">
      <c r="A930" s="28">
        <v>25</v>
      </c>
      <c r="B930" s="25"/>
      <c r="C930" s="32">
        <f t="shared" si="84"/>
        <v>1</v>
      </c>
      <c r="D930" s="36" t="s">
        <v>1048</v>
      </c>
      <c r="E930" s="36">
        <v>4922</v>
      </c>
      <c r="F930" s="36">
        <v>2</v>
      </c>
      <c r="G930" s="36">
        <v>0</v>
      </c>
      <c r="H930" s="36">
        <v>0</v>
      </c>
      <c r="I930" s="36">
        <v>0</v>
      </c>
      <c r="J930" s="36">
        <v>0</v>
      </c>
      <c r="K930" s="57" t="str">
        <f t="shared" si="85"/>
        <v>0</v>
      </c>
      <c r="L930" s="4"/>
    </row>
    <row r="931" spans="1:57" ht="15.75">
      <c r="A931" s="28">
        <v>25</v>
      </c>
      <c r="B931" s="25"/>
      <c r="C931" s="32">
        <f t="shared" si="84"/>
        <v>1</v>
      </c>
      <c r="D931" s="36" t="s">
        <v>1049</v>
      </c>
      <c r="E931" s="36">
        <v>5775</v>
      </c>
      <c r="F931" s="36">
        <v>2</v>
      </c>
      <c r="G931" s="36">
        <v>0</v>
      </c>
      <c r="H931" s="36">
        <v>0</v>
      </c>
      <c r="I931" s="36">
        <v>0</v>
      </c>
      <c r="J931" s="36">
        <v>0</v>
      </c>
      <c r="K931" s="57" t="str">
        <f t="shared" si="85"/>
        <v>0</v>
      </c>
      <c r="L931" s="4"/>
    </row>
    <row r="932" spans="1:57" ht="15.75">
      <c r="A932" s="28">
        <v>25</v>
      </c>
      <c r="B932" s="25"/>
      <c r="C932" s="32">
        <f t="shared" si="84"/>
        <v>1</v>
      </c>
      <c r="D932" s="36" t="s">
        <v>1050</v>
      </c>
      <c r="E932" s="36">
        <v>4000</v>
      </c>
      <c r="F932" s="36">
        <v>2</v>
      </c>
      <c r="G932" s="36">
        <v>0</v>
      </c>
      <c r="H932" s="36">
        <v>0</v>
      </c>
      <c r="I932" s="36">
        <v>0</v>
      </c>
      <c r="J932" s="36">
        <v>0</v>
      </c>
      <c r="K932" s="57" t="str">
        <f t="shared" si="85"/>
        <v>0</v>
      </c>
      <c r="L932" s="4"/>
    </row>
    <row r="933" spans="1:57" ht="15.75">
      <c r="A933" s="28">
        <v>25</v>
      </c>
      <c r="B933" s="25"/>
      <c r="C933" s="32">
        <f t="shared" si="84"/>
        <v>1</v>
      </c>
      <c r="D933" s="36" t="s">
        <v>1051</v>
      </c>
      <c r="E933" s="36">
        <v>650</v>
      </c>
      <c r="F933" s="36">
        <v>0</v>
      </c>
      <c r="G933" s="36">
        <v>1</v>
      </c>
      <c r="H933" s="36">
        <v>0</v>
      </c>
      <c r="I933" s="36">
        <v>0</v>
      </c>
      <c r="J933" s="36">
        <v>0</v>
      </c>
      <c r="K933" s="57" t="str">
        <f t="shared" si="85"/>
        <v>0</v>
      </c>
      <c r="L933" s="4"/>
    </row>
    <row r="934" spans="1:57" ht="15.75">
      <c r="A934" s="28">
        <v>25</v>
      </c>
      <c r="B934" s="25"/>
      <c r="C934" s="32">
        <f t="shared" si="84"/>
        <v>1</v>
      </c>
      <c r="D934" s="36" t="s">
        <v>1052</v>
      </c>
      <c r="E934" s="36">
        <v>3100</v>
      </c>
      <c r="F934" s="36">
        <v>0</v>
      </c>
      <c r="G934" s="36">
        <v>0</v>
      </c>
      <c r="H934" s="36">
        <v>1</v>
      </c>
      <c r="I934" s="36">
        <v>0</v>
      </c>
      <c r="J934" s="36">
        <v>0</v>
      </c>
      <c r="K934" s="57" t="str">
        <f t="shared" si="85"/>
        <v>0</v>
      </c>
      <c r="L934" s="4"/>
    </row>
    <row r="935" spans="1:57" ht="15.75">
      <c r="A935" s="28">
        <v>25</v>
      </c>
      <c r="B935" s="25"/>
      <c r="C935" s="32">
        <f t="shared" si="84"/>
        <v>1</v>
      </c>
      <c r="D935" s="36" t="s">
        <v>1053</v>
      </c>
      <c r="E935" s="36">
        <v>5867</v>
      </c>
      <c r="F935" s="36">
        <v>1</v>
      </c>
      <c r="G935" s="36">
        <v>1</v>
      </c>
      <c r="H935" s="36">
        <v>0</v>
      </c>
      <c r="I935" s="36">
        <v>0</v>
      </c>
      <c r="J935" s="36">
        <v>0</v>
      </c>
      <c r="K935" s="57" t="str">
        <f t="shared" si="85"/>
        <v>0</v>
      </c>
      <c r="L935" s="4"/>
    </row>
    <row r="936" spans="1:57" ht="15.75">
      <c r="A936" s="28">
        <v>25</v>
      </c>
      <c r="B936" s="25"/>
      <c r="C936" s="32">
        <f t="shared" si="84"/>
        <v>1</v>
      </c>
      <c r="D936" s="42" t="s">
        <v>1054</v>
      </c>
      <c r="E936" s="42">
        <v>11441</v>
      </c>
      <c r="F936" s="42">
        <v>5</v>
      </c>
      <c r="G936" s="36">
        <v>0</v>
      </c>
      <c r="H936" s="36">
        <v>0</v>
      </c>
      <c r="I936" s="36">
        <v>0</v>
      </c>
      <c r="J936" s="36">
        <v>0</v>
      </c>
      <c r="K936" s="57" t="str">
        <f t="shared" si="85"/>
        <v>0</v>
      </c>
      <c r="L936" s="4"/>
    </row>
    <row r="937" spans="1:57" ht="15">
      <c r="A937" s="226" t="s">
        <v>1055</v>
      </c>
      <c r="B937" s="226"/>
      <c r="C937" s="226"/>
      <c r="D937" s="44">
        <f>SUM(C908:C936)</f>
        <v>29</v>
      </c>
      <c r="E937" s="45">
        <f>SUM(E908:E936)</f>
        <v>341764</v>
      </c>
      <c r="F937" s="44">
        <f>(SUM(F908:F936))*1</f>
        <v>116</v>
      </c>
      <c r="G937" s="45">
        <f>(SUM(G908:G936))*1</f>
        <v>23</v>
      </c>
      <c r="H937" s="45">
        <f>(SUM(H908:H936))*1</f>
        <v>9</v>
      </c>
      <c r="I937" s="45">
        <f>SUM(I908:I936)</f>
        <v>0</v>
      </c>
      <c r="J937" s="45">
        <f>SUM(J908:J936)</f>
        <v>0</v>
      </c>
      <c r="K937" s="45">
        <f>K908+K909+K910+K911+K912+K913+K914+K915+K916+K917+K918+K919+K920+K921+K922+K923+K924+K925+K926+K927+K928+K929+K930+K931+K932+K933+K934+K935+K936</f>
        <v>0</v>
      </c>
      <c r="L937" s="4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  <c r="AC937" s="46"/>
      <c r="AD937" s="46"/>
      <c r="AE937" s="46"/>
      <c r="AF937" s="46"/>
      <c r="AG937" s="46"/>
      <c r="AH937" s="46"/>
      <c r="AI937" s="46"/>
      <c r="AJ937" s="46"/>
      <c r="AK937" s="46"/>
      <c r="AL937" s="46"/>
      <c r="AM937" s="46"/>
      <c r="AN937" s="46"/>
      <c r="AO937" s="46"/>
      <c r="AP937" s="46"/>
      <c r="AQ937" s="46"/>
      <c r="AR937" s="46"/>
      <c r="AS937" s="46"/>
      <c r="AT937" s="46"/>
      <c r="AU937" s="46"/>
      <c r="AV937" s="46"/>
      <c r="AW937" s="46"/>
      <c r="AX937" s="46"/>
      <c r="AY937" s="46"/>
      <c r="AZ937" s="46"/>
      <c r="BA937" s="46"/>
      <c r="BB937" s="46"/>
      <c r="BC937" s="46"/>
      <c r="BD937" s="46"/>
      <c r="BE937" s="46"/>
    </row>
    <row r="938" spans="1:57" ht="15.75">
      <c r="A938" s="28"/>
      <c r="B938" s="225" t="s">
        <v>61</v>
      </c>
      <c r="C938" s="225"/>
      <c r="D938" s="47"/>
      <c r="E938" s="48"/>
      <c r="F938" s="47"/>
      <c r="G938" s="48"/>
      <c r="H938" s="48"/>
      <c r="I938" s="48"/>
      <c r="J938" s="31"/>
      <c r="K938" s="31"/>
      <c r="L938" s="4"/>
    </row>
    <row r="939" spans="1:57" ht="15.75">
      <c r="A939" s="28">
        <v>26</v>
      </c>
      <c r="B939" s="25"/>
      <c r="C939" s="32">
        <f t="shared" ref="C939:C986" si="86">IF(D939="",0,1)</f>
        <v>1</v>
      </c>
      <c r="D939" s="34" t="s">
        <v>1056</v>
      </c>
      <c r="E939" s="34">
        <v>2500</v>
      </c>
      <c r="F939" s="35">
        <v>0</v>
      </c>
      <c r="G939" s="35">
        <v>1</v>
      </c>
      <c r="H939" s="35">
        <v>1</v>
      </c>
      <c r="I939" s="35">
        <v>0</v>
      </c>
      <c r="J939" s="36">
        <v>0</v>
      </c>
      <c r="K939" s="57" t="str">
        <f t="shared" ref="K939:K986" si="87">IF(OR(I939="",I939&lt;1),"0","1")</f>
        <v>0</v>
      </c>
      <c r="L939" s="4"/>
    </row>
    <row r="940" spans="1:57" ht="15.75">
      <c r="A940" s="28">
        <v>26</v>
      </c>
      <c r="B940" s="25"/>
      <c r="C940" s="32">
        <f t="shared" si="86"/>
        <v>1</v>
      </c>
      <c r="D940" s="34" t="s">
        <v>1057</v>
      </c>
      <c r="E940" s="34">
        <v>4100</v>
      </c>
      <c r="F940" s="35">
        <v>0</v>
      </c>
      <c r="G940" s="35">
        <v>1</v>
      </c>
      <c r="H940" s="35">
        <v>0</v>
      </c>
      <c r="I940" s="35">
        <v>0</v>
      </c>
      <c r="J940" s="36">
        <v>0</v>
      </c>
      <c r="K940" s="57" t="str">
        <f t="shared" si="87"/>
        <v>0</v>
      </c>
      <c r="L940" s="4"/>
    </row>
    <row r="941" spans="1:57" ht="15.75">
      <c r="A941" s="28">
        <v>26</v>
      </c>
      <c r="B941" s="25"/>
      <c r="C941" s="32">
        <f t="shared" si="86"/>
        <v>1</v>
      </c>
      <c r="D941" s="34" t="s">
        <v>1058</v>
      </c>
      <c r="E941" s="34">
        <v>2616</v>
      </c>
      <c r="F941" s="35">
        <v>1</v>
      </c>
      <c r="G941" s="35">
        <v>0</v>
      </c>
      <c r="H941" s="35">
        <v>0</v>
      </c>
      <c r="I941" s="35">
        <v>0</v>
      </c>
      <c r="J941" s="36">
        <v>0</v>
      </c>
      <c r="K941" s="57" t="str">
        <f t="shared" si="87"/>
        <v>0</v>
      </c>
      <c r="L941" s="4"/>
    </row>
    <row r="942" spans="1:57" ht="15.75">
      <c r="A942" s="28">
        <v>26</v>
      </c>
      <c r="B942" s="25"/>
      <c r="C942" s="32">
        <f t="shared" si="86"/>
        <v>1</v>
      </c>
      <c r="D942" s="34" t="s">
        <v>1059</v>
      </c>
      <c r="E942" s="34">
        <v>4000</v>
      </c>
      <c r="F942" s="35">
        <v>1</v>
      </c>
      <c r="G942" s="35">
        <v>0</v>
      </c>
      <c r="H942" s="35">
        <v>0</v>
      </c>
      <c r="I942" s="35">
        <v>0</v>
      </c>
      <c r="J942" s="36">
        <v>0</v>
      </c>
      <c r="K942" s="57" t="str">
        <f t="shared" si="87"/>
        <v>0</v>
      </c>
      <c r="L942" s="4"/>
    </row>
    <row r="943" spans="1:57" ht="15.75">
      <c r="A943" s="28">
        <v>26</v>
      </c>
      <c r="B943" s="25"/>
      <c r="C943" s="32">
        <f t="shared" si="86"/>
        <v>1</v>
      </c>
      <c r="D943" s="34" t="s">
        <v>1060</v>
      </c>
      <c r="E943" s="34">
        <v>1800</v>
      </c>
      <c r="F943" s="35">
        <v>1</v>
      </c>
      <c r="G943" s="35">
        <v>0</v>
      </c>
      <c r="H943" s="35">
        <v>0</v>
      </c>
      <c r="I943" s="35">
        <v>0</v>
      </c>
      <c r="J943" s="36">
        <v>0</v>
      </c>
      <c r="K943" s="57" t="str">
        <f t="shared" si="87"/>
        <v>0</v>
      </c>
      <c r="L943" s="4"/>
    </row>
    <row r="944" spans="1:57" ht="15.75">
      <c r="A944" s="28">
        <v>26</v>
      </c>
      <c r="B944" s="25"/>
      <c r="C944" s="32">
        <f t="shared" si="86"/>
        <v>1</v>
      </c>
      <c r="D944" s="34" t="s">
        <v>1061</v>
      </c>
      <c r="E944" s="34">
        <v>10000</v>
      </c>
      <c r="F944" s="35">
        <v>5</v>
      </c>
      <c r="G944" s="35">
        <v>1</v>
      </c>
      <c r="H944" s="35">
        <v>0</v>
      </c>
      <c r="I944" s="35">
        <v>0</v>
      </c>
      <c r="J944" s="36">
        <v>0</v>
      </c>
      <c r="K944" s="57" t="str">
        <f t="shared" si="87"/>
        <v>0</v>
      </c>
      <c r="L944" s="4"/>
    </row>
    <row r="945" spans="1:12" ht="15.75">
      <c r="A945" s="28">
        <v>26</v>
      </c>
      <c r="B945" s="25"/>
      <c r="C945" s="32">
        <f t="shared" si="86"/>
        <v>1</v>
      </c>
      <c r="D945" s="34" t="s">
        <v>1062</v>
      </c>
      <c r="E945" s="34">
        <v>20000</v>
      </c>
      <c r="F945" s="35">
        <v>10</v>
      </c>
      <c r="G945" s="35">
        <v>3</v>
      </c>
      <c r="H945" s="35">
        <v>0</v>
      </c>
      <c r="I945" s="35">
        <v>0</v>
      </c>
      <c r="J945" s="36">
        <v>0</v>
      </c>
      <c r="K945" s="57" t="str">
        <f t="shared" si="87"/>
        <v>0</v>
      </c>
      <c r="L945" s="4"/>
    </row>
    <row r="946" spans="1:12" ht="15.75">
      <c r="A946" s="28">
        <v>26</v>
      </c>
      <c r="B946" s="25"/>
      <c r="C946" s="32">
        <f t="shared" si="86"/>
        <v>1</v>
      </c>
      <c r="D946" s="34" t="s">
        <v>1063</v>
      </c>
      <c r="E946" s="34">
        <v>2302</v>
      </c>
      <c r="F946" s="35">
        <v>1</v>
      </c>
      <c r="G946" s="35">
        <v>1</v>
      </c>
      <c r="H946" s="35">
        <v>0</v>
      </c>
      <c r="I946" s="35">
        <v>0</v>
      </c>
      <c r="J946" s="36">
        <v>0</v>
      </c>
      <c r="K946" s="57" t="str">
        <f t="shared" si="87"/>
        <v>0</v>
      </c>
      <c r="L946" s="4"/>
    </row>
    <row r="947" spans="1:12" ht="15.75">
      <c r="A947" s="28">
        <v>26</v>
      </c>
      <c r="B947" s="25"/>
      <c r="C947" s="32">
        <f t="shared" si="86"/>
        <v>1</v>
      </c>
      <c r="D947" s="36" t="s">
        <v>1064</v>
      </c>
      <c r="E947" s="36">
        <v>6958</v>
      </c>
      <c r="F947" s="36">
        <v>4</v>
      </c>
      <c r="G947" s="36">
        <v>0</v>
      </c>
      <c r="H947" s="36">
        <v>0</v>
      </c>
      <c r="I947" s="36">
        <v>0</v>
      </c>
      <c r="J947" s="36">
        <v>0</v>
      </c>
      <c r="K947" s="57" t="str">
        <f t="shared" si="87"/>
        <v>0</v>
      </c>
      <c r="L947" s="4"/>
    </row>
    <row r="948" spans="1:12" ht="15.75">
      <c r="A948" s="28">
        <v>26</v>
      </c>
      <c r="B948" s="25"/>
      <c r="C948" s="32">
        <f t="shared" si="86"/>
        <v>1</v>
      </c>
      <c r="D948" s="36" t="s">
        <v>1065</v>
      </c>
      <c r="E948" s="36">
        <v>2724</v>
      </c>
      <c r="F948" s="36">
        <v>2</v>
      </c>
      <c r="G948" s="36">
        <v>0</v>
      </c>
      <c r="H948" s="36">
        <v>0</v>
      </c>
      <c r="I948" s="36">
        <v>0</v>
      </c>
      <c r="J948" s="36">
        <v>0</v>
      </c>
      <c r="K948" s="57" t="str">
        <f t="shared" si="87"/>
        <v>0</v>
      </c>
      <c r="L948" s="4"/>
    </row>
    <row r="949" spans="1:12" ht="15.75">
      <c r="A949" s="28">
        <v>26</v>
      </c>
      <c r="B949" s="25"/>
      <c r="C949" s="32">
        <f t="shared" si="86"/>
        <v>1</v>
      </c>
      <c r="D949" s="36" t="s">
        <v>1066</v>
      </c>
      <c r="E949" s="36">
        <v>4000</v>
      </c>
      <c r="F949" s="36">
        <v>1</v>
      </c>
      <c r="G949" s="36">
        <v>0</v>
      </c>
      <c r="H949" s="36">
        <v>0</v>
      </c>
      <c r="I949" s="36">
        <v>0</v>
      </c>
      <c r="J949" s="36">
        <v>0</v>
      </c>
      <c r="K949" s="57" t="str">
        <f t="shared" si="87"/>
        <v>0</v>
      </c>
      <c r="L949" s="4"/>
    </row>
    <row r="950" spans="1:12" ht="15.75">
      <c r="A950" s="28">
        <v>26</v>
      </c>
      <c r="B950" s="25"/>
      <c r="C950" s="32">
        <f t="shared" si="86"/>
        <v>1</v>
      </c>
      <c r="D950" s="36" t="s">
        <v>1067</v>
      </c>
      <c r="E950" s="36">
        <v>6070</v>
      </c>
      <c r="F950" s="36">
        <v>1</v>
      </c>
      <c r="G950" s="36">
        <v>0</v>
      </c>
      <c r="H950" s="36">
        <v>0</v>
      </c>
      <c r="I950" s="36">
        <v>0</v>
      </c>
      <c r="J950" s="36">
        <v>0</v>
      </c>
      <c r="K950" s="57" t="str">
        <f t="shared" si="87"/>
        <v>0</v>
      </c>
      <c r="L950" s="4"/>
    </row>
    <row r="951" spans="1:12" ht="15.75">
      <c r="A951" s="28">
        <v>26</v>
      </c>
      <c r="B951" s="25"/>
      <c r="C951" s="32">
        <f t="shared" si="86"/>
        <v>1</v>
      </c>
      <c r="D951" s="36" t="s">
        <v>1068</v>
      </c>
      <c r="E951" s="36">
        <v>8954</v>
      </c>
      <c r="F951" s="36">
        <v>8</v>
      </c>
      <c r="G951" s="36">
        <v>0</v>
      </c>
      <c r="H951" s="36">
        <v>0</v>
      </c>
      <c r="I951" s="36">
        <v>1</v>
      </c>
      <c r="J951" s="36">
        <v>1</v>
      </c>
      <c r="K951" s="57" t="str">
        <f t="shared" si="87"/>
        <v>1</v>
      </c>
      <c r="L951" s="4"/>
    </row>
    <row r="952" spans="1:12" ht="15.75">
      <c r="A952" s="28">
        <v>26</v>
      </c>
      <c r="B952" s="25"/>
      <c r="C952" s="32">
        <f t="shared" si="86"/>
        <v>1</v>
      </c>
      <c r="D952" s="36" t="s">
        <v>1069</v>
      </c>
      <c r="E952" s="36">
        <v>4898</v>
      </c>
      <c r="F952" s="36">
        <v>3</v>
      </c>
      <c r="G952" s="36">
        <v>2</v>
      </c>
      <c r="H952" s="36">
        <v>0</v>
      </c>
      <c r="I952" s="36">
        <v>0</v>
      </c>
      <c r="J952" s="36">
        <v>0</v>
      </c>
      <c r="K952" s="57" t="str">
        <f t="shared" si="87"/>
        <v>0</v>
      </c>
      <c r="L952" s="4"/>
    </row>
    <row r="953" spans="1:12" ht="15.75">
      <c r="A953" s="28">
        <v>26</v>
      </c>
      <c r="B953" s="25"/>
      <c r="C953" s="32">
        <f t="shared" si="86"/>
        <v>1</v>
      </c>
      <c r="D953" s="36" t="s">
        <v>1070</v>
      </c>
      <c r="E953" s="36">
        <v>3200</v>
      </c>
      <c r="F953" s="36">
        <v>1</v>
      </c>
      <c r="G953" s="36">
        <v>0</v>
      </c>
      <c r="H953" s="36">
        <v>0</v>
      </c>
      <c r="I953" s="36">
        <v>0</v>
      </c>
      <c r="J953" s="36">
        <v>0</v>
      </c>
      <c r="K953" s="57" t="str">
        <f t="shared" si="87"/>
        <v>0</v>
      </c>
      <c r="L953" s="4"/>
    </row>
    <row r="954" spans="1:12" ht="15.75">
      <c r="A954" s="28">
        <v>26</v>
      </c>
      <c r="B954" s="25"/>
      <c r="C954" s="32">
        <f t="shared" si="86"/>
        <v>1</v>
      </c>
      <c r="D954" s="36" t="s">
        <v>1071</v>
      </c>
      <c r="E954" s="36">
        <v>5800</v>
      </c>
      <c r="F954" s="36">
        <v>3</v>
      </c>
      <c r="G954" s="36">
        <v>1</v>
      </c>
      <c r="H954" s="36">
        <v>0</v>
      </c>
      <c r="I954" s="36">
        <v>0</v>
      </c>
      <c r="J954" s="36">
        <v>0</v>
      </c>
      <c r="K954" s="57" t="str">
        <f t="shared" si="87"/>
        <v>0</v>
      </c>
      <c r="L954" s="4"/>
    </row>
    <row r="955" spans="1:12" ht="15.75">
      <c r="A955" s="28">
        <v>26</v>
      </c>
      <c r="B955" s="25"/>
      <c r="C955" s="32">
        <f t="shared" si="86"/>
        <v>1</v>
      </c>
      <c r="D955" s="36" t="s">
        <v>1072</v>
      </c>
      <c r="E955" s="36">
        <v>5953</v>
      </c>
      <c r="F955" s="36">
        <v>2</v>
      </c>
      <c r="G955" s="36">
        <v>1</v>
      </c>
      <c r="H955" s="36">
        <v>0</v>
      </c>
      <c r="I955" s="36">
        <v>0</v>
      </c>
      <c r="J955" s="36">
        <v>0</v>
      </c>
      <c r="K955" s="57" t="str">
        <f t="shared" si="87"/>
        <v>0</v>
      </c>
      <c r="L955" s="4"/>
    </row>
    <row r="956" spans="1:12" ht="15.75">
      <c r="A956" s="28">
        <v>26</v>
      </c>
      <c r="B956" s="25"/>
      <c r="C956" s="32">
        <f t="shared" si="86"/>
        <v>1</v>
      </c>
      <c r="D956" s="36" t="s">
        <v>1073</v>
      </c>
      <c r="E956" s="36">
        <v>1621</v>
      </c>
      <c r="F956" s="36">
        <v>0</v>
      </c>
      <c r="G956" s="36">
        <v>1</v>
      </c>
      <c r="H956" s="36">
        <v>0</v>
      </c>
      <c r="I956" s="36">
        <v>0</v>
      </c>
      <c r="J956" s="36">
        <v>0</v>
      </c>
      <c r="K956" s="57" t="str">
        <f t="shared" si="87"/>
        <v>0</v>
      </c>
      <c r="L956" s="4"/>
    </row>
    <row r="957" spans="1:12" ht="15.75">
      <c r="A957" s="28">
        <v>26</v>
      </c>
      <c r="B957" s="25"/>
      <c r="C957" s="32">
        <f t="shared" si="86"/>
        <v>1</v>
      </c>
      <c r="D957" s="36" t="s">
        <v>1074</v>
      </c>
      <c r="E957" s="36">
        <v>1112</v>
      </c>
      <c r="F957" s="36">
        <v>0</v>
      </c>
      <c r="G957" s="36">
        <v>0</v>
      </c>
      <c r="H957" s="36">
        <v>1</v>
      </c>
      <c r="I957" s="36">
        <v>0</v>
      </c>
      <c r="J957" s="36">
        <v>0</v>
      </c>
      <c r="K957" s="57" t="str">
        <f t="shared" si="87"/>
        <v>0</v>
      </c>
      <c r="L957" s="4"/>
    </row>
    <row r="958" spans="1:12" ht="15.75">
      <c r="A958" s="28">
        <v>26</v>
      </c>
      <c r="B958" s="25"/>
      <c r="C958" s="32">
        <f t="shared" si="86"/>
        <v>1</v>
      </c>
      <c r="D958" s="36" t="s">
        <v>1075</v>
      </c>
      <c r="E958" s="36">
        <v>3459</v>
      </c>
      <c r="F958" s="36">
        <v>1</v>
      </c>
      <c r="G958" s="36">
        <v>0</v>
      </c>
      <c r="H958" s="36">
        <v>0</v>
      </c>
      <c r="I958" s="36">
        <v>0</v>
      </c>
      <c r="J958" s="36">
        <v>0</v>
      </c>
      <c r="K958" s="57" t="str">
        <f t="shared" si="87"/>
        <v>0</v>
      </c>
      <c r="L958" s="4"/>
    </row>
    <row r="959" spans="1:12" ht="15.75">
      <c r="A959" s="28">
        <v>26</v>
      </c>
      <c r="B959" s="25"/>
      <c r="C959" s="32">
        <f t="shared" si="86"/>
        <v>1</v>
      </c>
      <c r="D959" s="36" t="s">
        <v>1076</v>
      </c>
      <c r="E959" s="36">
        <v>9354</v>
      </c>
      <c r="F959" s="36">
        <v>5</v>
      </c>
      <c r="G959" s="36">
        <v>0</v>
      </c>
      <c r="H959" s="36">
        <v>0</v>
      </c>
      <c r="I959" s="36">
        <v>0</v>
      </c>
      <c r="J959" s="36">
        <v>0</v>
      </c>
      <c r="K959" s="57" t="str">
        <f t="shared" si="87"/>
        <v>0</v>
      </c>
      <c r="L959" s="4"/>
    </row>
    <row r="960" spans="1:12" ht="15.75">
      <c r="A960" s="28">
        <v>26</v>
      </c>
      <c r="B960" s="25"/>
      <c r="C960" s="32">
        <f t="shared" si="86"/>
        <v>1</v>
      </c>
      <c r="D960" s="36" t="s">
        <v>1077</v>
      </c>
      <c r="E960" s="36">
        <v>6740</v>
      </c>
      <c r="F960" s="36">
        <v>4</v>
      </c>
      <c r="G960" s="36">
        <v>0</v>
      </c>
      <c r="H960" s="36">
        <v>0</v>
      </c>
      <c r="I960" s="36">
        <v>0</v>
      </c>
      <c r="J960" s="36">
        <v>0</v>
      </c>
      <c r="K960" s="57" t="str">
        <f t="shared" si="87"/>
        <v>0</v>
      </c>
      <c r="L960" s="4"/>
    </row>
    <row r="961" spans="1:12" ht="15.75">
      <c r="A961" s="28">
        <v>26</v>
      </c>
      <c r="B961" s="25"/>
      <c r="C961" s="32">
        <f t="shared" si="86"/>
        <v>1</v>
      </c>
      <c r="D961" s="36" t="s">
        <v>1078</v>
      </c>
      <c r="E961" s="36">
        <v>2350</v>
      </c>
      <c r="F961" s="36">
        <v>3</v>
      </c>
      <c r="G961" s="36">
        <v>0</v>
      </c>
      <c r="H961" s="36">
        <v>0</v>
      </c>
      <c r="I961" s="36">
        <v>0</v>
      </c>
      <c r="J961" s="36">
        <v>0</v>
      </c>
      <c r="K961" s="57" t="str">
        <f t="shared" si="87"/>
        <v>0</v>
      </c>
      <c r="L961" s="4"/>
    </row>
    <row r="962" spans="1:12" ht="15.75">
      <c r="A962" s="28">
        <v>26</v>
      </c>
      <c r="B962" s="25"/>
      <c r="C962" s="32">
        <f t="shared" si="86"/>
        <v>1</v>
      </c>
      <c r="D962" s="36" t="s">
        <v>1079</v>
      </c>
      <c r="E962" s="36">
        <v>3217</v>
      </c>
      <c r="F962" s="36">
        <v>1</v>
      </c>
      <c r="G962" s="36">
        <v>0</v>
      </c>
      <c r="H962" s="36">
        <v>0</v>
      </c>
      <c r="I962" s="36">
        <v>0</v>
      </c>
      <c r="J962" s="36">
        <v>0</v>
      </c>
      <c r="K962" s="57" t="str">
        <f t="shared" si="87"/>
        <v>0</v>
      </c>
      <c r="L962" s="4"/>
    </row>
    <row r="963" spans="1:12" ht="15.75">
      <c r="A963" s="28">
        <v>26</v>
      </c>
      <c r="B963" s="25"/>
      <c r="C963" s="32">
        <f t="shared" si="86"/>
        <v>1</v>
      </c>
      <c r="D963" s="36" t="s">
        <v>1080</v>
      </c>
      <c r="E963" s="36">
        <v>2600</v>
      </c>
      <c r="F963" s="36">
        <v>0</v>
      </c>
      <c r="G963" s="36">
        <v>0</v>
      </c>
      <c r="H963" s="36">
        <v>1</v>
      </c>
      <c r="I963" s="36">
        <v>0</v>
      </c>
      <c r="J963" s="36">
        <v>0</v>
      </c>
      <c r="K963" s="57" t="str">
        <f t="shared" si="87"/>
        <v>0</v>
      </c>
      <c r="L963" s="4"/>
    </row>
    <row r="964" spans="1:12" ht="15.75">
      <c r="A964" s="28">
        <v>26</v>
      </c>
      <c r="B964" s="25"/>
      <c r="C964" s="32">
        <f t="shared" si="86"/>
        <v>1</v>
      </c>
      <c r="D964" s="36" t="s">
        <v>1081</v>
      </c>
      <c r="E964" s="36">
        <v>41052</v>
      </c>
      <c r="F964" s="36">
        <v>28</v>
      </c>
      <c r="G964" s="36">
        <v>6</v>
      </c>
      <c r="H964" s="36">
        <v>0</v>
      </c>
      <c r="I964" s="36">
        <v>1</v>
      </c>
      <c r="J964" s="36">
        <v>2</v>
      </c>
      <c r="K964" s="57" t="str">
        <f t="shared" si="87"/>
        <v>1</v>
      </c>
      <c r="L964" s="4"/>
    </row>
    <row r="965" spans="1:12" ht="15.75">
      <c r="A965" s="28">
        <v>26</v>
      </c>
      <c r="B965" s="25"/>
      <c r="C965" s="32">
        <f t="shared" si="86"/>
        <v>1</v>
      </c>
      <c r="D965" s="36" t="s">
        <v>1082</v>
      </c>
      <c r="E965" s="36">
        <v>1200</v>
      </c>
      <c r="F965" s="36">
        <v>0</v>
      </c>
      <c r="G965" s="36">
        <v>0</v>
      </c>
      <c r="H965" s="36">
        <v>1</v>
      </c>
      <c r="I965" s="36">
        <v>0</v>
      </c>
      <c r="J965" s="36">
        <v>0</v>
      </c>
      <c r="K965" s="57" t="str">
        <f t="shared" si="87"/>
        <v>0</v>
      </c>
      <c r="L965" s="4"/>
    </row>
    <row r="966" spans="1:12" ht="15.75">
      <c r="A966" s="28">
        <v>26</v>
      </c>
      <c r="B966" s="25"/>
      <c r="C966" s="32">
        <f t="shared" si="86"/>
        <v>1</v>
      </c>
      <c r="D966" s="36" t="s">
        <v>1083</v>
      </c>
      <c r="E966" s="36">
        <v>3100</v>
      </c>
      <c r="F966" s="36">
        <v>1</v>
      </c>
      <c r="G966" s="36">
        <v>0</v>
      </c>
      <c r="H966" s="36">
        <v>0</v>
      </c>
      <c r="I966" s="36">
        <v>0</v>
      </c>
      <c r="J966" s="36">
        <v>0</v>
      </c>
      <c r="K966" s="57" t="str">
        <f t="shared" si="87"/>
        <v>0</v>
      </c>
      <c r="L966" s="4"/>
    </row>
    <row r="967" spans="1:12" ht="15.75">
      <c r="A967" s="28">
        <v>26</v>
      </c>
      <c r="B967" s="25"/>
      <c r="C967" s="32">
        <f t="shared" si="86"/>
        <v>1</v>
      </c>
      <c r="D967" s="36" t="s">
        <v>1084</v>
      </c>
      <c r="E967" s="36">
        <v>7000</v>
      </c>
      <c r="F967" s="36">
        <v>8</v>
      </c>
      <c r="G967" s="36">
        <v>0</v>
      </c>
      <c r="H967" s="36">
        <v>0</v>
      </c>
      <c r="I967" s="36">
        <v>0</v>
      </c>
      <c r="J967" s="36">
        <v>0</v>
      </c>
      <c r="K967" s="57" t="str">
        <f t="shared" si="87"/>
        <v>0</v>
      </c>
      <c r="L967" s="4"/>
    </row>
    <row r="968" spans="1:12" ht="15.75">
      <c r="A968" s="28">
        <v>26</v>
      </c>
      <c r="B968" s="25"/>
      <c r="C968" s="32">
        <f t="shared" si="86"/>
        <v>1</v>
      </c>
      <c r="D968" s="36" t="s">
        <v>1085</v>
      </c>
      <c r="E968" s="36">
        <v>2700</v>
      </c>
      <c r="F968" s="36">
        <v>1</v>
      </c>
      <c r="G968" s="36">
        <v>0</v>
      </c>
      <c r="H968" s="36">
        <v>0</v>
      </c>
      <c r="I968" s="36">
        <v>0</v>
      </c>
      <c r="J968" s="36">
        <v>0</v>
      </c>
      <c r="K968" s="57" t="str">
        <f t="shared" si="87"/>
        <v>0</v>
      </c>
      <c r="L968" s="4"/>
    </row>
    <row r="969" spans="1:12" ht="15.75">
      <c r="A969" s="28">
        <v>26</v>
      </c>
      <c r="B969" s="25"/>
      <c r="C969" s="32">
        <f t="shared" si="86"/>
        <v>1</v>
      </c>
      <c r="D969" s="36" t="s">
        <v>1086</v>
      </c>
      <c r="E969" s="36">
        <v>13510</v>
      </c>
      <c r="F969" s="36">
        <v>12</v>
      </c>
      <c r="G969" s="36">
        <v>3</v>
      </c>
      <c r="H969" s="36">
        <v>0</v>
      </c>
      <c r="I969" s="36">
        <v>0</v>
      </c>
      <c r="J969" s="36">
        <v>0</v>
      </c>
      <c r="K969" s="57" t="str">
        <f t="shared" si="87"/>
        <v>0</v>
      </c>
      <c r="L969" s="4"/>
    </row>
    <row r="970" spans="1:12" ht="15.75">
      <c r="A970" s="28">
        <v>26</v>
      </c>
      <c r="B970" s="25"/>
      <c r="C970" s="32">
        <f t="shared" si="86"/>
        <v>1</v>
      </c>
      <c r="D970" s="36" t="s">
        <v>1087</v>
      </c>
      <c r="E970" s="36">
        <v>3538</v>
      </c>
      <c r="F970" s="36">
        <v>1</v>
      </c>
      <c r="G970" s="36">
        <v>0</v>
      </c>
      <c r="H970" s="36">
        <v>0</v>
      </c>
      <c r="I970" s="36">
        <v>0</v>
      </c>
      <c r="J970" s="36">
        <v>0</v>
      </c>
      <c r="K970" s="57" t="str">
        <f t="shared" si="87"/>
        <v>0</v>
      </c>
      <c r="L970" s="4"/>
    </row>
    <row r="971" spans="1:12" ht="15.75">
      <c r="A971" s="28">
        <v>26</v>
      </c>
      <c r="B971" s="25"/>
      <c r="C971" s="32">
        <f t="shared" si="86"/>
        <v>1</v>
      </c>
      <c r="D971" s="36" t="s">
        <v>1088</v>
      </c>
      <c r="E971" s="36">
        <v>10600</v>
      </c>
      <c r="F971" s="36">
        <v>5</v>
      </c>
      <c r="G971" s="36">
        <v>2</v>
      </c>
      <c r="H971" s="36">
        <v>0</v>
      </c>
      <c r="I971" s="36">
        <v>0</v>
      </c>
      <c r="J971" s="36">
        <v>0</v>
      </c>
      <c r="K971" s="57" t="str">
        <f t="shared" si="87"/>
        <v>0</v>
      </c>
      <c r="L971" s="4"/>
    </row>
    <row r="972" spans="1:12" ht="15.75">
      <c r="A972" s="28">
        <v>26</v>
      </c>
      <c r="B972" s="25"/>
      <c r="C972" s="32">
        <f t="shared" si="86"/>
        <v>1</v>
      </c>
      <c r="D972" s="36" t="s">
        <v>1089</v>
      </c>
      <c r="E972" s="36">
        <v>33160</v>
      </c>
      <c r="F972" s="36">
        <v>33</v>
      </c>
      <c r="G972" s="36">
        <v>3</v>
      </c>
      <c r="H972" s="36">
        <v>0</v>
      </c>
      <c r="I972" s="36">
        <v>2</v>
      </c>
      <c r="J972" s="36">
        <v>2</v>
      </c>
      <c r="K972" s="57" t="str">
        <f t="shared" si="87"/>
        <v>1</v>
      </c>
      <c r="L972" s="4"/>
    </row>
    <row r="973" spans="1:12" ht="15.75">
      <c r="A973" s="28">
        <v>26</v>
      </c>
      <c r="B973" s="25"/>
      <c r="C973" s="32">
        <f t="shared" si="86"/>
        <v>1</v>
      </c>
      <c r="D973" s="36" t="s">
        <v>1090</v>
      </c>
      <c r="E973" s="36">
        <v>1297</v>
      </c>
      <c r="F973" s="36">
        <v>0</v>
      </c>
      <c r="G973" s="36">
        <v>1</v>
      </c>
      <c r="H973" s="36">
        <v>1</v>
      </c>
      <c r="I973" s="36">
        <v>0</v>
      </c>
      <c r="J973" s="36">
        <v>0</v>
      </c>
      <c r="K973" s="57" t="str">
        <f t="shared" si="87"/>
        <v>0</v>
      </c>
      <c r="L973" s="4"/>
    </row>
    <row r="974" spans="1:12" ht="15.75">
      <c r="A974" s="28">
        <v>26</v>
      </c>
      <c r="B974" s="25"/>
      <c r="C974" s="32">
        <f t="shared" si="86"/>
        <v>1</v>
      </c>
      <c r="D974" s="36" t="s">
        <v>1091</v>
      </c>
      <c r="E974" s="36">
        <v>4100</v>
      </c>
      <c r="F974" s="36">
        <v>2</v>
      </c>
      <c r="G974" s="36">
        <v>0</v>
      </c>
      <c r="H974" s="36">
        <v>0</v>
      </c>
      <c r="I974" s="36">
        <v>0</v>
      </c>
      <c r="J974" s="36">
        <v>0</v>
      </c>
      <c r="K974" s="57" t="str">
        <f t="shared" si="87"/>
        <v>0</v>
      </c>
      <c r="L974" s="4"/>
    </row>
    <row r="975" spans="1:12" ht="15.75">
      <c r="A975" s="28">
        <v>26</v>
      </c>
      <c r="B975" s="25"/>
      <c r="C975" s="32">
        <f t="shared" si="86"/>
        <v>1</v>
      </c>
      <c r="D975" s="36" t="s">
        <v>1092</v>
      </c>
      <c r="E975" s="36">
        <v>2834</v>
      </c>
      <c r="F975" s="36">
        <v>1</v>
      </c>
      <c r="G975" s="36">
        <v>0</v>
      </c>
      <c r="H975" s="36">
        <v>1</v>
      </c>
      <c r="I975" s="36">
        <v>0</v>
      </c>
      <c r="J975" s="36">
        <v>0</v>
      </c>
      <c r="K975" s="57" t="str">
        <f t="shared" si="87"/>
        <v>0</v>
      </c>
      <c r="L975" s="4"/>
    </row>
    <row r="976" spans="1:12" ht="15.75">
      <c r="A976" s="28">
        <v>26</v>
      </c>
      <c r="B976" s="25"/>
      <c r="C976" s="32">
        <f t="shared" si="86"/>
        <v>1</v>
      </c>
      <c r="D976" s="36" t="s">
        <v>1093</v>
      </c>
      <c r="E976" s="36">
        <v>6400</v>
      </c>
      <c r="F976" s="36">
        <v>2</v>
      </c>
      <c r="G976" s="36">
        <v>0</v>
      </c>
      <c r="H976" s="36">
        <v>0</v>
      </c>
      <c r="I976" s="36">
        <v>0</v>
      </c>
      <c r="J976" s="36">
        <v>0</v>
      </c>
      <c r="K976" s="57" t="str">
        <f t="shared" si="87"/>
        <v>0</v>
      </c>
      <c r="L976" s="4"/>
    </row>
    <row r="977" spans="1:57" ht="15.75">
      <c r="A977" s="28">
        <v>26</v>
      </c>
      <c r="B977" s="25"/>
      <c r="C977" s="32">
        <f t="shared" si="86"/>
        <v>1</v>
      </c>
      <c r="D977" s="36" t="s">
        <v>1094</v>
      </c>
      <c r="E977" s="36">
        <v>818</v>
      </c>
      <c r="F977" s="36">
        <v>1</v>
      </c>
      <c r="G977" s="36">
        <v>0</v>
      </c>
      <c r="H977" s="36">
        <v>0</v>
      </c>
      <c r="I977" s="36">
        <v>0</v>
      </c>
      <c r="J977" s="36">
        <v>0</v>
      </c>
      <c r="K977" s="57" t="str">
        <f t="shared" si="87"/>
        <v>0</v>
      </c>
      <c r="L977" s="4"/>
    </row>
    <row r="978" spans="1:57" ht="15.75">
      <c r="A978" s="28">
        <v>26</v>
      </c>
      <c r="B978" s="25"/>
      <c r="C978" s="32">
        <f t="shared" si="86"/>
        <v>1</v>
      </c>
      <c r="D978" s="36" t="s">
        <v>1095</v>
      </c>
      <c r="E978" s="36">
        <v>9200</v>
      </c>
      <c r="F978" s="36">
        <v>8</v>
      </c>
      <c r="G978" s="36">
        <v>0</v>
      </c>
      <c r="H978" s="36">
        <v>0</v>
      </c>
      <c r="I978" s="36">
        <v>0</v>
      </c>
      <c r="J978" s="36">
        <v>0</v>
      </c>
      <c r="K978" s="57" t="str">
        <f t="shared" si="87"/>
        <v>0</v>
      </c>
      <c r="L978" s="4"/>
    </row>
    <row r="979" spans="1:57" ht="15.75">
      <c r="A979" s="28">
        <v>26</v>
      </c>
      <c r="B979" s="25"/>
      <c r="C979" s="32">
        <f t="shared" si="86"/>
        <v>1</v>
      </c>
      <c r="D979" s="36" t="s">
        <v>1096</v>
      </c>
      <c r="E979" s="36">
        <v>6313</v>
      </c>
      <c r="F979" s="36">
        <v>4</v>
      </c>
      <c r="G979" s="36">
        <v>0</v>
      </c>
      <c r="H979" s="36">
        <v>0</v>
      </c>
      <c r="I979" s="36">
        <v>0</v>
      </c>
      <c r="J979" s="36">
        <v>0</v>
      </c>
      <c r="K979" s="57" t="str">
        <f t="shared" si="87"/>
        <v>0</v>
      </c>
      <c r="L979" s="4"/>
    </row>
    <row r="980" spans="1:57" ht="15.75">
      <c r="A980" s="28">
        <v>26</v>
      </c>
      <c r="B980" s="25"/>
      <c r="C980" s="32">
        <f t="shared" si="86"/>
        <v>1</v>
      </c>
      <c r="D980" s="36" t="s">
        <v>1097</v>
      </c>
      <c r="E980" s="36">
        <v>4112</v>
      </c>
      <c r="F980" s="36">
        <v>2</v>
      </c>
      <c r="G980" s="36">
        <v>0</v>
      </c>
      <c r="H980" s="36">
        <v>0</v>
      </c>
      <c r="I980" s="36">
        <v>0</v>
      </c>
      <c r="J980" s="36">
        <v>0</v>
      </c>
      <c r="K980" s="57" t="str">
        <f t="shared" si="87"/>
        <v>0</v>
      </c>
      <c r="L980" s="4"/>
    </row>
    <row r="981" spans="1:57" ht="15.75">
      <c r="A981" s="28">
        <v>26</v>
      </c>
      <c r="B981" s="25"/>
      <c r="C981" s="32">
        <f t="shared" si="86"/>
        <v>1</v>
      </c>
      <c r="D981" s="36" t="s">
        <v>1098</v>
      </c>
      <c r="E981" s="36">
        <v>1855</v>
      </c>
      <c r="F981" s="36">
        <v>1</v>
      </c>
      <c r="G981" s="36">
        <v>0</v>
      </c>
      <c r="H981" s="36">
        <v>0</v>
      </c>
      <c r="I981" s="36">
        <v>0</v>
      </c>
      <c r="J981" s="36">
        <v>0</v>
      </c>
      <c r="K981" s="57" t="str">
        <f t="shared" si="87"/>
        <v>0</v>
      </c>
      <c r="L981" s="4"/>
    </row>
    <row r="982" spans="1:57" ht="15.75">
      <c r="A982" s="28">
        <v>26</v>
      </c>
      <c r="B982" s="25"/>
      <c r="C982" s="32">
        <f t="shared" si="86"/>
        <v>1</v>
      </c>
      <c r="D982" s="36" t="s">
        <v>1099</v>
      </c>
      <c r="E982" s="36">
        <v>1889</v>
      </c>
      <c r="F982" s="36">
        <v>0</v>
      </c>
      <c r="G982" s="36">
        <v>0</v>
      </c>
      <c r="H982" s="36">
        <v>1</v>
      </c>
      <c r="I982" s="36">
        <v>0</v>
      </c>
      <c r="J982" s="36">
        <v>0</v>
      </c>
      <c r="K982" s="57" t="str">
        <f t="shared" si="87"/>
        <v>0</v>
      </c>
      <c r="L982" s="4"/>
    </row>
    <row r="983" spans="1:57" ht="15.75">
      <c r="A983" s="28">
        <v>26</v>
      </c>
      <c r="B983" s="25"/>
      <c r="C983" s="32">
        <f t="shared" si="86"/>
        <v>1</v>
      </c>
      <c r="D983" s="36" t="s">
        <v>1100</v>
      </c>
      <c r="E983" s="36">
        <v>1563</v>
      </c>
      <c r="F983" s="36">
        <v>0</v>
      </c>
      <c r="G983" s="36">
        <v>0</v>
      </c>
      <c r="H983" s="36">
        <v>1</v>
      </c>
      <c r="I983" s="36">
        <v>0</v>
      </c>
      <c r="J983" s="36">
        <v>0</v>
      </c>
      <c r="K983" s="57" t="str">
        <f t="shared" si="87"/>
        <v>0</v>
      </c>
      <c r="L983" s="4"/>
    </row>
    <row r="984" spans="1:57" ht="15.75">
      <c r="A984" s="28">
        <v>26</v>
      </c>
      <c r="B984" s="25"/>
      <c r="C984" s="32">
        <f t="shared" si="86"/>
        <v>1</v>
      </c>
      <c r="D984" s="36" t="s">
        <v>1101</v>
      </c>
      <c r="E984" s="36">
        <v>6300</v>
      </c>
      <c r="F984" s="36">
        <v>4</v>
      </c>
      <c r="G984" s="36">
        <v>0</v>
      </c>
      <c r="H984" s="36">
        <v>0</v>
      </c>
      <c r="I984" s="36">
        <v>0</v>
      </c>
      <c r="J984" s="36">
        <v>0</v>
      </c>
      <c r="K984" s="57" t="str">
        <f t="shared" si="87"/>
        <v>0</v>
      </c>
      <c r="L984" s="4"/>
    </row>
    <row r="985" spans="1:57" ht="15.75">
      <c r="A985" s="28">
        <v>26</v>
      </c>
      <c r="B985" s="25"/>
      <c r="C985" s="32">
        <f t="shared" si="86"/>
        <v>1</v>
      </c>
      <c r="D985" s="36" t="s">
        <v>1102</v>
      </c>
      <c r="E985" s="36">
        <v>1656</v>
      </c>
      <c r="F985" s="36">
        <v>1</v>
      </c>
      <c r="G985" s="36">
        <v>0</v>
      </c>
      <c r="H985" s="36">
        <v>0</v>
      </c>
      <c r="I985" s="36">
        <v>0</v>
      </c>
      <c r="J985" s="36">
        <v>0</v>
      </c>
      <c r="K985" s="57" t="str">
        <f t="shared" si="87"/>
        <v>0</v>
      </c>
      <c r="L985" s="4"/>
    </row>
    <row r="986" spans="1:57" ht="15.75">
      <c r="A986" s="28">
        <v>26</v>
      </c>
      <c r="B986" s="25"/>
      <c r="C986" s="32">
        <f t="shared" si="86"/>
        <v>1</v>
      </c>
      <c r="D986" s="36" t="s">
        <v>1103</v>
      </c>
      <c r="E986" s="36">
        <v>63714</v>
      </c>
      <c r="F986" s="36">
        <v>68</v>
      </c>
      <c r="G986" s="36">
        <v>6</v>
      </c>
      <c r="H986" s="36">
        <v>0</v>
      </c>
      <c r="I986" s="36">
        <v>0</v>
      </c>
      <c r="J986" s="36">
        <v>0</v>
      </c>
      <c r="K986" s="57" t="str">
        <f t="shared" si="87"/>
        <v>0</v>
      </c>
      <c r="L986" s="4"/>
    </row>
    <row r="987" spans="1:57" ht="15">
      <c r="A987" s="226" t="s">
        <v>1104</v>
      </c>
      <c r="B987" s="226"/>
      <c r="C987" s="226"/>
      <c r="D987" s="44">
        <f>SUM(C939:C986)</f>
        <v>48</v>
      </c>
      <c r="E987" s="45">
        <f>SUM(E939:E986)</f>
        <v>354239</v>
      </c>
      <c r="F987" s="44">
        <f>(SUM(F939:F986))*1</f>
        <v>241</v>
      </c>
      <c r="G987" s="45">
        <f>(SUM(G939:G986))*1</f>
        <v>33</v>
      </c>
      <c r="H987" s="45">
        <f>(SUM(H939:H986))*1</f>
        <v>8</v>
      </c>
      <c r="I987" s="45">
        <f>SUM(I939:I986)</f>
        <v>4</v>
      </c>
      <c r="J987" s="45">
        <f>SUM(J939:J986)</f>
        <v>5</v>
      </c>
      <c r="K987" s="45">
        <f>K939+K940+K941+K942+K943+K944+K945+K946+K947+K948+K949+K950+K951+K952+K953+K954+K955+K956+K957+K958+K959+K960+K961+K962+K963+K964+K965+K966+K967+K968+K969+K970+K971+K972+K973+K974+K975+K976+K977+K978+K979+K980+K981+K982+K983+K984+K985+K986</f>
        <v>3</v>
      </c>
      <c r="L987" s="4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  <c r="AC987" s="46"/>
      <c r="AD987" s="46"/>
      <c r="AE987" s="46"/>
      <c r="AF987" s="46"/>
      <c r="AG987" s="46"/>
      <c r="AH987" s="46"/>
      <c r="AI987" s="46"/>
      <c r="AJ987" s="46"/>
      <c r="AK987" s="46"/>
      <c r="AL987" s="46"/>
      <c r="AM987" s="46"/>
      <c r="AN987" s="46"/>
      <c r="AO987" s="46"/>
      <c r="AP987" s="46"/>
      <c r="AQ987" s="46"/>
      <c r="AR987" s="46"/>
      <c r="AS987" s="46"/>
      <c r="AT987" s="46"/>
      <c r="AU987" s="46"/>
      <c r="AV987" s="46"/>
      <c r="AW987" s="46"/>
      <c r="AX987" s="46"/>
      <c r="AY987" s="46"/>
      <c r="AZ987" s="46"/>
      <c r="BA987" s="46"/>
      <c r="BB987" s="46"/>
      <c r="BC987" s="46"/>
      <c r="BD987" s="46"/>
      <c r="BE987" s="46"/>
    </row>
    <row r="988" spans="1:57" ht="15.75">
      <c r="A988" s="28"/>
      <c r="B988" s="225" t="s">
        <v>62</v>
      </c>
      <c r="C988" s="225"/>
      <c r="D988" s="47"/>
      <c r="E988" s="48"/>
      <c r="F988" s="47"/>
      <c r="G988" s="48"/>
      <c r="H988" s="48"/>
      <c r="I988" s="48"/>
      <c r="J988" s="31"/>
      <c r="K988" s="31"/>
      <c r="L988" s="4"/>
    </row>
    <row r="989" spans="1:57" ht="15.75">
      <c r="A989" s="28">
        <v>27</v>
      </c>
      <c r="B989" s="25"/>
      <c r="C989" s="32">
        <f t="shared" ref="C989:C1018" si="88">IF(D989="",0,1)</f>
        <v>1</v>
      </c>
      <c r="D989" s="34" t="s">
        <v>1105</v>
      </c>
      <c r="E989" s="34">
        <v>8092</v>
      </c>
      <c r="F989" s="35">
        <v>4</v>
      </c>
      <c r="G989" s="35">
        <v>0</v>
      </c>
      <c r="H989" s="35">
        <v>0</v>
      </c>
      <c r="I989" s="35">
        <v>0</v>
      </c>
      <c r="J989" s="36">
        <v>0</v>
      </c>
      <c r="K989" s="57" t="str">
        <f t="shared" ref="K989:K1018" si="89">IF(OR(I989="",I989&lt;1),"0","1")</f>
        <v>0</v>
      </c>
      <c r="L989" s="4"/>
    </row>
    <row r="990" spans="1:57" ht="15.75">
      <c r="A990" s="28">
        <v>27</v>
      </c>
      <c r="B990" s="25"/>
      <c r="C990" s="32">
        <f t="shared" si="88"/>
        <v>1</v>
      </c>
      <c r="D990" s="34" t="s">
        <v>1106</v>
      </c>
      <c r="E990" s="34">
        <v>9848</v>
      </c>
      <c r="F990" s="35">
        <v>6</v>
      </c>
      <c r="G990" s="35">
        <v>1</v>
      </c>
      <c r="H990" s="35">
        <v>0</v>
      </c>
      <c r="I990" s="35">
        <v>0</v>
      </c>
      <c r="J990" s="36">
        <v>0</v>
      </c>
      <c r="K990" s="57" t="str">
        <f t="shared" si="89"/>
        <v>0</v>
      </c>
      <c r="L990" s="4"/>
    </row>
    <row r="991" spans="1:57" ht="15.75">
      <c r="A991" s="28">
        <v>27</v>
      </c>
      <c r="B991" s="25"/>
      <c r="C991" s="32">
        <f t="shared" si="88"/>
        <v>1</v>
      </c>
      <c r="D991" s="34" t="s">
        <v>1107</v>
      </c>
      <c r="E991" s="34">
        <v>4724</v>
      </c>
      <c r="F991" s="35">
        <v>3</v>
      </c>
      <c r="G991" s="35">
        <v>0</v>
      </c>
      <c r="H991" s="35">
        <v>0</v>
      </c>
      <c r="I991" s="35">
        <v>0</v>
      </c>
      <c r="J991" s="36">
        <v>0</v>
      </c>
      <c r="K991" s="57" t="str">
        <f t="shared" si="89"/>
        <v>0</v>
      </c>
      <c r="L991" s="4"/>
    </row>
    <row r="992" spans="1:57" ht="15.75">
      <c r="A992" s="28">
        <v>27</v>
      </c>
      <c r="B992" s="25"/>
      <c r="C992" s="32">
        <f t="shared" si="88"/>
        <v>1</v>
      </c>
      <c r="D992" s="34" t="s">
        <v>1108</v>
      </c>
      <c r="E992" s="34">
        <v>2300</v>
      </c>
      <c r="F992" s="35">
        <v>1</v>
      </c>
      <c r="G992" s="35">
        <v>0</v>
      </c>
      <c r="H992" s="35">
        <v>0</v>
      </c>
      <c r="I992" s="35">
        <v>0</v>
      </c>
      <c r="J992" s="36">
        <v>0</v>
      </c>
      <c r="K992" s="57" t="str">
        <f t="shared" si="89"/>
        <v>0</v>
      </c>
      <c r="L992" s="4"/>
    </row>
    <row r="993" spans="1:12" ht="15.75">
      <c r="A993" s="28">
        <v>27</v>
      </c>
      <c r="B993" s="25"/>
      <c r="C993" s="32">
        <f t="shared" si="88"/>
        <v>1</v>
      </c>
      <c r="D993" s="34" t="s">
        <v>1109</v>
      </c>
      <c r="E993" s="34">
        <v>4100</v>
      </c>
      <c r="F993" s="35">
        <v>1</v>
      </c>
      <c r="G993" s="35">
        <v>0</v>
      </c>
      <c r="H993" s="35">
        <v>0</v>
      </c>
      <c r="I993" s="35">
        <v>0</v>
      </c>
      <c r="J993" s="36">
        <v>0</v>
      </c>
      <c r="K993" s="57" t="str">
        <f t="shared" si="89"/>
        <v>0</v>
      </c>
      <c r="L993" s="4"/>
    </row>
    <row r="994" spans="1:12" ht="15.75">
      <c r="A994" s="28">
        <v>27</v>
      </c>
      <c r="B994" s="25"/>
      <c r="C994" s="32">
        <f t="shared" si="88"/>
        <v>1</v>
      </c>
      <c r="D994" s="34" t="s">
        <v>1110</v>
      </c>
      <c r="E994" s="34">
        <v>4544</v>
      </c>
      <c r="F994" s="35">
        <v>1</v>
      </c>
      <c r="G994" s="35">
        <v>0</v>
      </c>
      <c r="H994" s="35">
        <v>0</v>
      </c>
      <c r="I994" s="35">
        <v>0</v>
      </c>
      <c r="J994" s="36">
        <v>0</v>
      </c>
      <c r="K994" s="57" t="str">
        <f t="shared" si="89"/>
        <v>0</v>
      </c>
      <c r="L994" s="4"/>
    </row>
    <row r="995" spans="1:12" ht="15.75">
      <c r="A995" s="28">
        <v>27</v>
      </c>
      <c r="B995" s="25"/>
      <c r="C995" s="32">
        <f t="shared" si="88"/>
        <v>1</v>
      </c>
      <c r="D995" s="34" t="s">
        <v>1111</v>
      </c>
      <c r="E995" s="34">
        <v>4600</v>
      </c>
      <c r="F995" s="35">
        <v>2</v>
      </c>
      <c r="G995" s="35">
        <v>0</v>
      </c>
      <c r="H995" s="35">
        <v>0</v>
      </c>
      <c r="I995" s="35">
        <v>0</v>
      </c>
      <c r="J995" s="36">
        <v>0</v>
      </c>
      <c r="K995" s="57" t="str">
        <f t="shared" si="89"/>
        <v>0</v>
      </c>
      <c r="L995" s="4"/>
    </row>
    <row r="996" spans="1:12" ht="15.75">
      <c r="A996" s="28">
        <v>27</v>
      </c>
      <c r="B996" s="25"/>
      <c r="C996" s="32">
        <f t="shared" si="88"/>
        <v>1</v>
      </c>
      <c r="D996" s="34" t="s">
        <v>1112</v>
      </c>
      <c r="E996" s="34">
        <v>5000</v>
      </c>
      <c r="F996" s="35">
        <v>3</v>
      </c>
      <c r="G996" s="35">
        <v>0</v>
      </c>
      <c r="H996" s="35">
        <v>0</v>
      </c>
      <c r="I996" s="35">
        <v>0</v>
      </c>
      <c r="J996" s="36">
        <v>0</v>
      </c>
      <c r="K996" s="57" t="str">
        <f t="shared" si="89"/>
        <v>0</v>
      </c>
      <c r="L996" s="4"/>
    </row>
    <row r="997" spans="1:12" ht="15.75">
      <c r="A997" s="28">
        <v>27</v>
      </c>
      <c r="B997" s="25"/>
      <c r="C997" s="32">
        <f t="shared" si="88"/>
        <v>1</v>
      </c>
      <c r="D997" s="36" t="s">
        <v>1113</v>
      </c>
      <c r="E997" s="36">
        <v>2351</v>
      </c>
      <c r="F997" s="36">
        <v>3</v>
      </c>
      <c r="G997" s="36">
        <v>0</v>
      </c>
      <c r="H997" s="36">
        <v>0</v>
      </c>
      <c r="I997" s="36">
        <v>0</v>
      </c>
      <c r="J997" s="36">
        <v>0</v>
      </c>
      <c r="K997" s="57" t="str">
        <f t="shared" si="89"/>
        <v>0</v>
      </c>
      <c r="L997" s="4"/>
    </row>
    <row r="998" spans="1:12" ht="15.75">
      <c r="A998" s="28">
        <v>27</v>
      </c>
      <c r="B998" s="25"/>
      <c r="C998" s="32">
        <f t="shared" si="88"/>
        <v>1</v>
      </c>
      <c r="D998" s="36" t="s">
        <v>1114</v>
      </c>
      <c r="E998" s="36">
        <v>47447</v>
      </c>
      <c r="F998" s="36">
        <v>35</v>
      </c>
      <c r="G998" s="36">
        <v>5</v>
      </c>
      <c r="H998" s="36">
        <v>0</v>
      </c>
      <c r="I998" s="36">
        <v>3</v>
      </c>
      <c r="J998" s="36">
        <v>3</v>
      </c>
      <c r="K998" s="57" t="str">
        <f t="shared" si="89"/>
        <v>1</v>
      </c>
      <c r="L998" s="4"/>
    </row>
    <row r="999" spans="1:12" ht="15.75">
      <c r="A999" s="28">
        <v>27</v>
      </c>
      <c r="B999" s="25"/>
      <c r="C999" s="32">
        <f t="shared" si="88"/>
        <v>1</v>
      </c>
      <c r="D999" s="36" t="s">
        <v>1115</v>
      </c>
      <c r="E999" s="36">
        <v>3800</v>
      </c>
      <c r="F999" s="36">
        <v>2</v>
      </c>
      <c r="G999" s="36">
        <v>0</v>
      </c>
      <c r="H999" s="36">
        <v>0</v>
      </c>
      <c r="I999" s="36">
        <v>0</v>
      </c>
      <c r="J999" s="36">
        <v>0</v>
      </c>
      <c r="K999" s="57" t="str">
        <f t="shared" si="89"/>
        <v>0</v>
      </c>
      <c r="L999" s="4"/>
    </row>
    <row r="1000" spans="1:12" ht="15.75">
      <c r="A1000" s="28">
        <v>27</v>
      </c>
      <c r="B1000" s="25"/>
      <c r="C1000" s="32">
        <f t="shared" si="88"/>
        <v>1</v>
      </c>
      <c r="D1000" s="36" t="s">
        <v>1116</v>
      </c>
      <c r="E1000" s="36">
        <v>7300</v>
      </c>
      <c r="F1000" s="36">
        <v>4</v>
      </c>
      <c r="G1000" s="36">
        <v>2</v>
      </c>
      <c r="H1000" s="36">
        <v>0</v>
      </c>
      <c r="I1000" s="36">
        <v>0</v>
      </c>
      <c r="J1000" s="36">
        <v>0</v>
      </c>
      <c r="K1000" s="57" t="str">
        <f t="shared" si="89"/>
        <v>0</v>
      </c>
      <c r="L1000" s="4"/>
    </row>
    <row r="1001" spans="1:12" ht="15.75">
      <c r="A1001" s="28">
        <v>27</v>
      </c>
      <c r="B1001" s="25"/>
      <c r="C1001" s="32">
        <f t="shared" si="88"/>
        <v>1</v>
      </c>
      <c r="D1001" s="36" t="s">
        <v>1117</v>
      </c>
      <c r="E1001" s="36">
        <v>3152</v>
      </c>
      <c r="F1001" s="36">
        <v>2</v>
      </c>
      <c r="G1001" s="36">
        <v>0</v>
      </c>
      <c r="H1001" s="36">
        <v>0</v>
      </c>
      <c r="I1001" s="36">
        <v>1</v>
      </c>
      <c r="J1001" s="36">
        <v>1</v>
      </c>
      <c r="K1001" s="57" t="str">
        <f t="shared" si="89"/>
        <v>1</v>
      </c>
      <c r="L1001" s="4"/>
    </row>
    <row r="1002" spans="1:12" ht="15.75">
      <c r="A1002" s="28">
        <v>27</v>
      </c>
      <c r="B1002" s="25"/>
      <c r="C1002" s="32">
        <f t="shared" si="88"/>
        <v>1</v>
      </c>
      <c r="D1002" s="36" t="s">
        <v>1118</v>
      </c>
      <c r="E1002" s="36">
        <v>11816</v>
      </c>
      <c r="F1002" s="36">
        <v>5</v>
      </c>
      <c r="G1002" s="36">
        <v>3</v>
      </c>
      <c r="H1002" s="36">
        <v>0</v>
      </c>
      <c r="I1002" s="36">
        <v>0</v>
      </c>
      <c r="J1002" s="36">
        <v>0</v>
      </c>
      <c r="K1002" s="57" t="str">
        <f t="shared" si="89"/>
        <v>0</v>
      </c>
      <c r="L1002" s="4"/>
    </row>
    <row r="1003" spans="1:12" ht="15.75">
      <c r="A1003" s="28">
        <v>27</v>
      </c>
      <c r="B1003" s="25"/>
      <c r="C1003" s="32">
        <f t="shared" si="88"/>
        <v>1</v>
      </c>
      <c r="D1003" s="36" t="s">
        <v>1119</v>
      </c>
      <c r="E1003" s="36">
        <v>18348</v>
      </c>
      <c r="F1003" s="36">
        <v>7</v>
      </c>
      <c r="G1003" s="36">
        <v>0</v>
      </c>
      <c r="H1003" s="36">
        <v>0</v>
      </c>
      <c r="I1003" s="36">
        <v>0</v>
      </c>
      <c r="J1003" s="36">
        <v>0</v>
      </c>
      <c r="K1003" s="57" t="str">
        <f t="shared" si="89"/>
        <v>0</v>
      </c>
      <c r="L1003" s="4"/>
    </row>
    <row r="1004" spans="1:12" ht="15.75">
      <c r="A1004" s="28">
        <v>27</v>
      </c>
      <c r="B1004" s="25"/>
      <c r="C1004" s="32">
        <f t="shared" si="88"/>
        <v>1</v>
      </c>
      <c r="D1004" s="36" t="s">
        <v>1120</v>
      </c>
      <c r="E1004" s="36">
        <v>6370</v>
      </c>
      <c r="F1004" s="36">
        <v>2</v>
      </c>
      <c r="G1004" s="36">
        <v>0</v>
      </c>
      <c r="H1004" s="36">
        <v>0</v>
      </c>
      <c r="I1004" s="36">
        <v>0</v>
      </c>
      <c r="J1004" s="36">
        <v>0</v>
      </c>
      <c r="K1004" s="57" t="str">
        <f t="shared" si="89"/>
        <v>0</v>
      </c>
      <c r="L1004" s="4"/>
    </row>
    <row r="1005" spans="1:12" ht="15.75">
      <c r="A1005" s="28">
        <v>27</v>
      </c>
      <c r="B1005" s="25"/>
      <c r="C1005" s="32">
        <f t="shared" si="88"/>
        <v>1</v>
      </c>
      <c r="D1005" s="36" t="s">
        <v>1121</v>
      </c>
      <c r="E1005" s="36">
        <v>4127</v>
      </c>
      <c r="F1005" s="36">
        <v>4</v>
      </c>
      <c r="G1005" s="36">
        <v>0</v>
      </c>
      <c r="H1005" s="36">
        <v>0</v>
      </c>
      <c r="I1005" s="36">
        <v>0</v>
      </c>
      <c r="J1005" s="36">
        <v>0</v>
      </c>
      <c r="K1005" s="57" t="str">
        <f t="shared" si="89"/>
        <v>0</v>
      </c>
      <c r="L1005" s="4"/>
    </row>
    <row r="1006" spans="1:12" ht="15.75">
      <c r="A1006" s="28">
        <v>27</v>
      </c>
      <c r="B1006" s="25"/>
      <c r="C1006" s="32">
        <f t="shared" si="88"/>
        <v>1</v>
      </c>
      <c r="D1006" s="36" t="s">
        <v>1122</v>
      </c>
      <c r="E1006" s="36">
        <v>5069</v>
      </c>
      <c r="F1006" s="36">
        <v>2</v>
      </c>
      <c r="G1006" s="36">
        <v>0</v>
      </c>
      <c r="H1006" s="36">
        <v>0</v>
      </c>
      <c r="I1006" s="36">
        <v>0</v>
      </c>
      <c r="J1006" s="36">
        <v>0</v>
      </c>
      <c r="K1006" s="57" t="str">
        <f t="shared" si="89"/>
        <v>0</v>
      </c>
      <c r="L1006" s="4"/>
    </row>
    <row r="1007" spans="1:12" ht="15.75">
      <c r="A1007" s="28">
        <v>27</v>
      </c>
      <c r="B1007" s="25"/>
      <c r="C1007" s="32">
        <f t="shared" si="88"/>
        <v>1</v>
      </c>
      <c r="D1007" s="36" t="s">
        <v>1123</v>
      </c>
      <c r="E1007" s="36">
        <v>2606</v>
      </c>
      <c r="F1007" s="36">
        <v>1</v>
      </c>
      <c r="G1007" s="36">
        <v>0</v>
      </c>
      <c r="H1007" s="36">
        <v>0</v>
      </c>
      <c r="I1007" s="36">
        <v>0</v>
      </c>
      <c r="J1007" s="36">
        <v>0</v>
      </c>
      <c r="K1007" s="57" t="str">
        <f t="shared" si="89"/>
        <v>0</v>
      </c>
      <c r="L1007" s="4"/>
    </row>
    <row r="1008" spans="1:12" ht="15.75">
      <c r="A1008" s="28">
        <v>27</v>
      </c>
      <c r="B1008" s="25"/>
      <c r="C1008" s="32">
        <f t="shared" si="88"/>
        <v>1</v>
      </c>
      <c r="D1008" s="36" t="s">
        <v>1124</v>
      </c>
      <c r="E1008" s="36">
        <v>10254</v>
      </c>
      <c r="F1008" s="36">
        <v>6</v>
      </c>
      <c r="G1008" s="36">
        <v>0</v>
      </c>
      <c r="H1008" s="36">
        <v>0</v>
      </c>
      <c r="I1008" s="36">
        <v>0</v>
      </c>
      <c r="J1008" s="36">
        <v>0</v>
      </c>
      <c r="K1008" s="57" t="str">
        <f t="shared" si="89"/>
        <v>0</v>
      </c>
      <c r="L1008" s="4"/>
    </row>
    <row r="1009" spans="1:57" ht="15.75">
      <c r="A1009" s="28">
        <v>27</v>
      </c>
      <c r="B1009" s="25"/>
      <c r="C1009" s="32">
        <f t="shared" si="88"/>
        <v>1</v>
      </c>
      <c r="D1009" s="36" t="s">
        <v>1125</v>
      </c>
      <c r="E1009" s="36">
        <v>4150</v>
      </c>
      <c r="F1009" s="36">
        <v>1</v>
      </c>
      <c r="G1009" s="36">
        <v>1</v>
      </c>
      <c r="H1009" s="36">
        <v>0</v>
      </c>
      <c r="I1009" s="36">
        <v>0</v>
      </c>
      <c r="J1009" s="36">
        <v>0</v>
      </c>
      <c r="K1009" s="57" t="str">
        <f t="shared" si="89"/>
        <v>0</v>
      </c>
      <c r="L1009" s="4"/>
    </row>
    <row r="1010" spans="1:57" ht="15.75">
      <c r="A1010" s="28">
        <v>27</v>
      </c>
      <c r="B1010" s="25"/>
      <c r="C1010" s="32">
        <f t="shared" si="88"/>
        <v>1</v>
      </c>
      <c r="D1010" s="36" t="s">
        <v>1126</v>
      </c>
      <c r="E1010" s="36">
        <v>2242</v>
      </c>
      <c r="F1010" s="36">
        <v>1</v>
      </c>
      <c r="G1010" s="36">
        <v>0</v>
      </c>
      <c r="H1010" s="36">
        <v>0</v>
      </c>
      <c r="I1010" s="36">
        <v>0</v>
      </c>
      <c r="J1010" s="36">
        <v>0</v>
      </c>
      <c r="K1010" s="57" t="str">
        <f t="shared" si="89"/>
        <v>0</v>
      </c>
      <c r="L1010" s="4"/>
    </row>
    <row r="1011" spans="1:57" ht="15.75">
      <c r="A1011" s="28">
        <v>27</v>
      </c>
      <c r="B1011" s="25"/>
      <c r="C1011" s="32">
        <f t="shared" si="88"/>
        <v>1</v>
      </c>
      <c r="D1011" s="36" t="s">
        <v>1127</v>
      </c>
      <c r="E1011" s="36">
        <v>4100</v>
      </c>
      <c r="F1011" s="36">
        <v>3</v>
      </c>
      <c r="G1011" s="36">
        <v>0</v>
      </c>
      <c r="H1011" s="36">
        <v>0</v>
      </c>
      <c r="I1011" s="36">
        <v>0</v>
      </c>
      <c r="J1011" s="36">
        <v>0</v>
      </c>
      <c r="K1011" s="57" t="str">
        <f t="shared" si="89"/>
        <v>0</v>
      </c>
      <c r="L1011" s="4"/>
    </row>
    <row r="1012" spans="1:57" ht="15.75">
      <c r="A1012" s="28">
        <v>27</v>
      </c>
      <c r="B1012" s="25"/>
      <c r="C1012" s="32">
        <f t="shared" si="88"/>
        <v>1</v>
      </c>
      <c r="D1012" s="36" t="s">
        <v>1128</v>
      </c>
      <c r="E1012" s="36">
        <v>4450</v>
      </c>
      <c r="F1012" s="36">
        <v>1</v>
      </c>
      <c r="G1012" s="36">
        <v>1</v>
      </c>
      <c r="H1012" s="36">
        <v>0</v>
      </c>
      <c r="I1012" s="36">
        <v>0</v>
      </c>
      <c r="J1012" s="36">
        <v>0</v>
      </c>
      <c r="K1012" s="57" t="str">
        <f t="shared" si="89"/>
        <v>0</v>
      </c>
      <c r="L1012" s="4"/>
    </row>
    <row r="1013" spans="1:57" ht="15.75">
      <c r="A1013" s="28">
        <v>27</v>
      </c>
      <c r="B1013" s="25"/>
      <c r="C1013" s="32">
        <f t="shared" si="88"/>
        <v>1</v>
      </c>
      <c r="D1013" s="36" t="s">
        <v>1129</v>
      </c>
      <c r="E1013" s="36">
        <v>5763</v>
      </c>
      <c r="F1013" s="36">
        <v>2</v>
      </c>
      <c r="G1013" s="36">
        <v>0</v>
      </c>
      <c r="H1013" s="36">
        <v>0</v>
      </c>
      <c r="I1013" s="36">
        <v>0</v>
      </c>
      <c r="J1013" s="36">
        <v>0</v>
      </c>
      <c r="K1013" s="57" t="str">
        <f t="shared" si="89"/>
        <v>0</v>
      </c>
      <c r="L1013" s="4"/>
    </row>
    <row r="1014" spans="1:57" ht="15.75">
      <c r="A1014" s="28">
        <v>27</v>
      </c>
      <c r="B1014" s="25"/>
      <c r="C1014" s="32">
        <f t="shared" si="88"/>
        <v>1</v>
      </c>
      <c r="D1014" s="36" t="s">
        <v>1130</v>
      </c>
      <c r="E1014" s="36">
        <v>5600</v>
      </c>
      <c r="F1014" s="36">
        <v>7</v>
      </c>
      <c r="G1014" s="36">
        <v>0</v>
      </c>
      <c r="H1014" s="36">
        <v>0</v>
      </c>
      <c r="I1014" s="36">
        <v>0</v>
      </c>
      <c r="J1014" s="36">
        <v>0</v>
      </c>
      <c r="K1014" s="57" t="str">
        <f t="shared" si="89"/>
        <v>0</v>
      </c>
      <c r="L1014" s="4"/>
    </row>
    <row r="1015" spans="1:57" ht="15.75">
      <c r="A1015" s="28">
        <v>27</v>
      </c>
      <c r="B1015" s="25"/>
      <c r="C1015" s="32">
        <f t="shared" si="88"/>
        <v>1</v>
      </c>
      <c r="D1015" s="36" t="s">
        <v>1131</v>
      </c>
      <c r="E1015" s="36">
        <v>13000</v>
      </c>
      <c r="F1015" s="36">
        <v>13</v>
      </c>
      <c r="G1015" s="36">
        <v>0</v>
      </c>
      <c r="H1015" s="36">
        <v>0</v>
      </c>
      <c r="I1015" s="36">
        <v>0</v>
      </c>
      <c r="J1015" s="36">
        <v>0</v>
      </c>
      <c r="K1015" s="57" t="str">
        <f t="shared" si="89"/>
        <v>0</v>
      </c>
      <c r="L1015" s="4"/>
    </row>
    <row r="1016" spans="1:57" ht="15.75">
      <c r="A1016" s="28">
        <v>27</v>
      </c>
      <c r="B1016" s="25"/>
      <c r="C1016" s="32">
        <f t="shared" si="88"/>
        <v>1</v>
      </c>
      <c r="D1016" s="36" t="s">
        <v>1132</v>
      </c>
      <c r="E1016" s="36">
        <v>3800</v>
      </c>
      <c r="F1016" s="36">
        <v>1</v>
      </c>
      <c r="G1016" s="36">
        <v>1</v>
      </c>
      <c r="H1016" s="36">
        <v>0</v>
      </c>
      <c r="I1016" s="36">
        <v>0</v>
      </c>
      <c r="J1016" s="36">
        <v>0</v>
      </c>
      <c r="K1016" s="57" t="str">
        <f t="shared" si="89"/>
        <v>0</v>
      </c>
      <c r="L1016" s="4"/>
    </row>
    <row r="1017" spans="1:57" ht="15.75">
      <c r="A1017" s="28">
        <v>27</v>
      </c>
      <c r="B1017" s="25"/>
      <c r="C1017" s="32">
        <f t="shared" si="88"/>
        <v>1</v>
      </c>
      <c r="D1017" s="36" t="s">
        <v>1133</v>
      </c>
      <c r="E1017" s="36">
        <v>7854</v>
      </c>
      <c r="F1017" s="36">
        <v>7</v>
      </c>
      <c r="G1017" s="36">
        <v>0</v>
      </c>
      <c r="H1017" s="36">
        <v>0</v>
      </c>
      <c r="I1017" s="36">
        <v>0</v>
      </c>
      <c r="J1017" s="36">
        <v>0</v>
      </c>
      <c r="K1017" s="57" t="str">
        <f t="shared" si="89"/>
        <v>0</v>
      </c>
      <c r="L1017" s="4"/>
    </row>
    <row r="1018" spans="1:57" ht="15.75">
      <c r="A1018" s="28">
        <v>27</v>
      </c>
      <c r="B1018" s="25"/>
      <c r="C1018" s="32">
        <f t="shared" si="88"/>
        <v>1</v>
      </c>
      <c r="D1018" s="36" t="s">
        <v>1134</v>
      </c>
      <c r="E1018" s="36">
        <v>24000</v>
      </c>
      <c r="F1018" s="36">
        <v>13</v>
      </c>
      <c r="G1018" s="36">
        <v>2</v>
      </c>
      <c r="H1018" s="36">
        <v>0</v>
      </c>
      <c r="I1018" s="36">
        <v>3</v>
      </c>
      <c r="J1018" s="36">
        <v>3</v>
      </c>
      <c r="K1018" s="57" t="str">
        <f t="shared" si="89"/>
        <v>1</v>
      </c>
      <c r="L1018" s="4"/>
    </row>
    <row r="1019" spans="1:57" ht="15">
      <c r="A1019" s="226" t="s">
        <v>1135</v>
      </c>
      <c r="B1019" s="226"/>
      <c r="C1019" s="226"/>
      <c r="D1019" s="44">
        <f>SUM(C989:C1018)</f>
        <v>30</v>
      </c>
      <c r="E1019" s="45">
        <f>SUM(E989:E1018)</f>
        <v>240807</v>
      </c>
      <c r="F1019" s="44">
        <f>(SUM(F989:F1018))*1</f>
        <v>143</v>
      </c>
      <c r="G1019" s="45">
        <f>(SUM(G989:G1018))*1</f>
        <v>16</v>
      </c>
      <c r="H1019" s="45">
        <f>(SUM(H989:H1018))*1</f>
        <v>0</v>
      </c>
      <c r="I1019" s="45">
        <f>SUM(I989:I1018)</f>
        <v>7</v>
      </c>
      <c r="J1019" s="45">
        <f>SUM(J989:J1018)</f>
        <v>7</v>
      </c>
      <c r="K1019" s="45">
        <f>K989+K990+K991+K992+K993+K994+K995+K996+K997+K998+K999+K1000+K1001+K1002+K1003+K1004+K1005+K1006+K1007+K1008+K1009+K1010+K1011+K1012+K1013+K1014+K1015+K1016+K1017+K1018</f>
        <v>3</v>
      </c>
      <c r="L1019" s="4"/>
      <c r="M1019" s="46"/>
      <c r="N1019" s="46"/>
      <c r="O1019" s="46"/>
      <c r="P1019" s="46"/>
      <c r="Q1019" s="46"/>
      <c r="R1019" s="46"/>
      <c r="S1019" s="46"/>
      <c r="T1019" s="46"/>
      <c r="U1019" s="46"/>
      <c r="V1019" s="46"/>
      <c r="W1019" s="46"/>
      <c r="X1019" s="46"/>
      <c r="Y1019" s="46"/>
      <c r="Z1019" s="46"/>
      <c r="AA1019" s="46"/>
      <c r="AB1019" s="46"/>
      <c r="AC1019" s="46"/>
      <c r="AD1019" s="46"/>
      <c r="AE1019" s="46"/>
      <c r="AF1019" s="46"/>
      <c r="AG1019" s="46"/>
      <c r="AH1019" s="46"/>
      <c r="AI1019" s="46"/>
      <c r="AJ1019" s="46"/>
      <c r="AK1019" s="46"/>
      <c r="AL1019" s="46"/>
      <c r="AM1019" s="46"/>
      <c r="AN1019" s="46"/>
      <c r="AO1019" s="46"/>
      <c r="AP1019" s="46"/>
      <c r="AQ1019" s="46"/>
      <c r="AR1019" s="46"/>
      <c r="AS1019" s="46"/>
      <c r="AT1019" s="46"/>
      <c r="AU1019" s="46"/>
      <c r="AV1019" s="46"/>
      <c r="AW1019" s="46"/>
      <c r="AX1019" s="46"/>
      <c r="AY1019" s="46"/>
      <c r="AZ1019" s="46"/>
      <c r="BA1019" s="46"/>
      <c r="BB1019" s="46"/>
      <c r="BC1019" s="46"/>
      <c r="BD1019" s="46"/>
      <c r="BE1019" s="46"/>
    </row>
    <row r="1020" spans="1:57" ht="15.75">
      <c r="A1020" s="28"/>
      <c r="B1020" s="225" t="s">
        <v>63</v>
      </c>
      <c r="C1020" s="225"/>
      <c r="D1020" s="47"/>
      <c r="E1020" s="48"/>
      <c r="F1020" s="47"/>
      <c r="G1020" s="48"/>
      <c r="H1020" s="48"/>
      <c r="I1020" s="48"/>
      <c r="J1020" s="31"/>
      <c r="K1020" s="31"/>
      <c r="L1020" s="4"/>
    </row>
    <row r="1021" spans="1:57" ht="15.75">
      <c r="A1021" s="28">
        <v>28</v>
      </c>
      <c r="B1021" s="25"/>
      <c r="C1021" s="32">
        <f t="shared" ref="C1021:C1051" si="90">IF(D1021="",0,1)</f>
        <v>1</v>
      </c>
      <c r="D1021" s="52" t="s">
        <v>1136</v>
      </c>
      <c r="E1021" s="34">
        <v>2892</v>
      </c>
      <c r="F1021" s="35">
        <v>1</v>
      </c>
      <c r="G1021" s="35">
        <v>0</v>
      </c>
      <c r="H1021" s="35">
        <v>0</v>
      </c>
      <c r="I1021" s="35">
        <v>0</v>
      </c>
      <c r="J1021" s="36">
        <v>0</v>
      </c>
      <c r="K1021" s="57" t="str">
        <f t="shared" ref="K1021:K1051" si="91">IF(OR(I1021="",I1021&lt;1),"0","1")</f>
        <v>0</v>
      </c>
      <c r="L1021" s="4"/>
    </row>
    <row r="1022" spans="1:57" ht="15.75">
      <c r="A1022" s="28">
        <v>28</v>
      </c>
      <c r="B1022" s="25"/>
      <c r="C1022" s="32">
        <f t="shared" si="90"/>
        <v>1</v>
      </c>
      <c r="D1022" s="36" t="s">
        <v>1137</v>
      </c>
      <c r="E1022" s="34">
        <v>6700</v>
      </c>
      <c r="F1022" s="35">
        <v>2</v>
      </c>
      <c r="G1022" s="35">
        <v>0</v>
      </c>
      <c r="H1022" s="35">
        <v>0</v>
      </c>
      <c r="I1022" s="35">
        <v>0</v>
      </c>
      <c r="J1022" s="36">
        <v>0</v>
      </c>
      <c r="K1022" s="57" t="str">
        <f t="shared" si="91"/>
        <v>0</v>
      </c>
      <c r="L1022" s="4"/>
    </row>
    <row r="1023" spans="1:57" ht="15.75">
      <c r="A1023" s="28">
        <v>28</v>
      </c>
      <c r="B1023" s="25"/>
      <c r="C1023" s="32">
        <f t="shared" si="90"/>
        <v>1</v>
      </c>
      <c r="D1023" s="52" t="s">
        <v>1138</v>
      </c>
      <c r="E1023" s="34">
        <v>4032</v>
      </c>
      <c r="F1023" s="35">
        <v>1</v>
      </c>
      <c r="G1023" s="35">
        <v>0</v>
      </c>
      <c r="H1023" s="35">
        <v>0</v>
      </c>
      <c r="I1023" s="35">
        <v>0</v>
      </c>
      <c r="J1023" s="36">
        <v>0</v>
      </c>
      <c r="K1023" s="57" t="str">
        <f t="shared" si="91"/>
        <v>0</v>
      </c>
      <c r="L1023" s="4"/>
    </row>
    <row r="1024" spans="1:57" ht="15.75">
      <c r="A1024" s="28">
        <v>28</v>
      </c>
      <c r="B1024" s="25"/>
      <c r="C1024" s="32">
        <f t="shared" si="90"/>
        <v>1</v>
      </c>
      <c r="D1024" s="52" t="s">
        <v>1139</v>
      </c>
      <c r="E1024" s="34">
        <v>12622</v>
      </c>
      <c r="F1024" s="35">
        <v>4</v>
      </c>
      <c r="G1024" s="35">
        <v>0</v>
      </c>
      <c r="H1024" s="35">
        <v>0</v>
      </c>
      <c r="I1024" s="35">
        <v>0</v>
      </c>
      <c r="J1024" s="36">
        <v>0</v>
      </c>
      <c r="K1024" s="57" t="str">
        <f t="shared" si="91"/>
        <v>0</v>
      </c>
      <c r="L1024" s="4"/>
    </row>
    <row r="1025" spans="1:12" ht="15.75">
      <c r="A1025" s="28">
        <v>28</v>
      </c>
      <c r="B1025" s="25"/>
      <c r="C1025" s="32">
        <f t="shared" si="90"/>
        <v>1</v>
      </c>
      <c r="D1025" s="52" t="s">
        <v>1140</v>
      </c>
      <c r="E1025" s="34">
        <v>3410</v>
      </c>
      <c r="F1025" s="35">
        <v>1</v>
      </c>
      <c r="G1025" s="35">
        <v>0</v>
      </c>
      <c r="H1025" s="35">
        <v>0</v>
      </c>
      <c r="I1025" s="35">
        <v>0</v>
      </c>
      <c r="J1025" s="36">
        <v>0</v>
      </c>
      <c r="K1025" s="57" t="str">
        <f t="shared" si="91"/>
        <v>0</v>
      </c>
      <c r="L1025" s="4"/>
    </row>
    <row r="1026" spans="1:12" ht="15.75">
      <c r="A1026" s="28">
        <v>28</v>
      </c>
      <c r="B1026" s="25"/>
      <c r="C1026" s="32">
        <f t="shared" si="90"/>
        <v>1</v>
      </c>
      <c r="D1026" s="52" t="s">
        <v>1141</v>
      </c>
      <c r="E1026" s="34">
        <v>600</v>
      </c>
      <c r="F1026" s="35">
        <v>1</v>
      </c>
      <c r="G1026" s="35">
        <v>0</v>
      </c>
      <c r="H1026" s="35">
        <v>0</v>
      </c>
      <c r="I1026" s="35">
        <v>0</v>
      </c>
      <c r="J1026" s="36">
        <v>0</v>
      </c>
      <c r="K1026" s="57" t="str">
        <f t="shared" si="91"/>
        <v>0</v>
      </c>
      <c r="L1026" s="4"/>
    </row>
    <row r="1027" spans="1:12" ht="15.75">
      <c r="A1027" s="28">
        <v>28</v>
      </c>
      <c r="B1027" s="25"/>
      <c r="C1027" s="32">
        <f t="shared" si="90"/>
        <v>1</v>
      </c>
      <c r="D1027" s="52" t="s">
        <v>1142</v>
      </c>
      <c r="E1027" s="34">
        <v>6200</v>
      </c>
      <c r="F1027" s="35">
        <v>2</v>
      </c>
      <c r="G1027" s="35">
        <v>1</v>
      </c>
      <c r="H1027" s="35">
        <v>0</v>
      </c>
      <c r="I1027" s="35">
        <v>0</v>
      </c>
      <c r="J1027" s="36">
        <v>0</v>
      </c>
      <c r="K1027" s="57" t="str">
        <f t="shared" si="91"/>
        <v>0</v>
      </c>
      <c r="L1027" s="4"/>
    </row>
    <row r="1028" spans="1:12" ht="15.75">
      <c r="A1028" s="28">
        <v>28</v>
      </c>
      <c r="B1028" s="25"/>
      <c r="C1028" s="32">
        <f t="shared" si="90"/>
        <v>1</v>
      </c>
      <c r="D1028" s="52" t="s">
        <v>1143</v>
      </c>
      <c r="E1028" s="34">
        <v>3690</v>
      </c>
      <c r="F1028" s="35">
        <v>2</v>
      </c>
      <c r="G1028" s="35">
        <v>0</v>
      </c>
      <c r="H1028" s="35">
        <v>0</v>
      </c>
      <c r="I1028" s="35">
        <v>0</v>
      </c>
      <c r="J1028" s="36">
        <v>0</v>
      </c>
      <c r="K1028" s="57" t="str">
        <f t="shared" si="91"/>
        <v>0</v>
      </c>
      <c r="L1028" s="4"/>
    </row>
    <row r="1029" spans="1:12" ht="15.75">
      <c r="A1029" s="28">
        <v>28</v>
      </c>
      <c r="B1029" s="25"/>
      <c r="C1029" s="32">
        <f t="shared" si="90"/>
        <v>1</v>
      </c>
      <c r="D1029" s="52" t="s">
        <v>1144</v>
      </c>
      <c r="E1029" s="36">
        <v>5846</v>
      </c>
      <c r="F1029" s="36">
        <v>2</v>
      </c>
      <c r="G1029" s="36">
        <v>0</v>
      </c>
      <c r="H1029" s="36">
        <v>0</v>
      </c>
      <c r="I1029" s="36">
        <v>0</v>
      </c>
      <c r="J1029" s="36">
        <v>0</v>
      </c>
      <c r="K1029" s="57" t="str">
        <f t="shared" si="91"/>
        <v>0</v>
      </c>
      <c r="L1029" s="4"/>
    </row>
    <row r="1030" spans="1:12" ht="15.75">
      <c r="A1030" s="28">
        <v>28</v>
      </c>
      <c r="B1030" s="25"/>
      <c r="C1030" s="32">
        <f t="shared" si="90"/>
        <v>1</v>
      </c>
      <c r="D1030" s="52" t="s">
        <v>1145</v>
      </c>
      <c r="E1030" s="36">
        <v>4067</v>
      </c>
      <c r="F1030" s="36">
        <v>2</v>
      </c>
      <c r="G1030" s="36">
        <v>1</v>
      </c>
      <c r="H1030" s="36">
        <v>0</v>
      </c>
      <c r="I1030" s="36">
        <v>0</v>
      </c>
      <c r="J1030" s="36">
        <v>0</v>
      </c>
      <c r="K1030" s="57" t="str">
        <f t="shared" si="91"/>
        <v>0</v>
      </c>
      <c r="L1030" s="4"/>
    </row>
    <row r="1031" spans="1:12" ht="15.75">
      <c r="A1031" s="28">
        <v>28</v>
      </c>
      <c r="B1031" s="25"/>
      <c r="C1031" s="32">
        <f t="shared" si="90"/>
        <v>1</v>
      </c>
      <c r="D1031" s="36" t="s">
        <v>1146</v>
      </c>
      <c r="E1031" s="36">
        <v>734</v>
      </c>
      <c r="F1031" s="36">
        <v>1</v>
      </c>
      <c r="G1031" s="36">
        <v>0</v>
      </c>
      <c r="H1031" s="36">
        <v>1</v>
      </c>
      <c r="I1031" s="36">
        <v>0</v>
      </c>
      <c r="J1031" s="36">
        <v>0</v>
      </c>
      <c r="K1031" s="57" t="str">
        <f t="shared" si="91"/>
        <v>0</v>
      </c>
      <c r="L1031" s="4"/>
    </row>
    <row r="1032" spans="1:12" ht="15.75">
      <c r="A1032" s="28">
        <v>28</v>
      </c>
      <c r="B1032" s="25"/>
      <c r="C1032" s="32">
        <f t="shared" si="90"/>
        <v>1</v>
      </c>
      <c r="D1032" s="52" t="s">
        <v>1147</v>
      </c>
      <c r="E1032" s="36">
        <v>11127</v>
      </c>
      <c r="F1032" s="36">
        <v>5</v>
      </c>
      <c r="G1032" s="36">
        <v>4</v>
      </c>
      <c r="H1032" s="36">
        <v>0</v>
      </c>
      <c r="I1032" s="36">
        <v>0</v>
      </c>
      <c r="J1032" s="36">
        <v>0</v>
      </c>
      <c r="K1032" s="57" t="str">
        <f t="shared" si="91"/>
        <v>0</v>
      </c>
      <c r="L1032" s="4"/>
    </row>
    <row r="1033" spans="1:12" ht="15.75">
      <c r="A1033" s="28">
        <v>28</v>
      </c>
      <c r="B1033" s="25"/>
      <c r="C1033" s="32">
        <f t="shared" si="90"/>
        <v>1</v>
      </c>
      <c r="D1033" s="52" t="s">
        <v>1148</v>
      </c>
      <c r="E1033" s="36">
        <v>5776</v>
      </c>
      <c r="F1033" s="36">
        <v>2</v>
      </c>
      <c r="G1033" s="36">
        <v>0</v>
      </c>
      <c r="H1033" s="36">
        <v>0</v>
      </c>
      <c r="I1033" s="36">
        <v>0</v>
      </c>
      <c r="J1033" s="36">
        <v>0</v>
      </c>
      <c r="K1033" s="57" t="str">
        <f t="shared" si="91"/>
        <v>0</v>
      </c>
      <c r="L1033" s="4"/>
    </row>
    <row r="1034" spans="1:12" ht="15.75">
      <c r="A1034" s="28">
        <v>28</v>
      </c>
      <c r="B1034" s="25"/>
      <c r="C1034" s="32">
        <f t="shared" si="90"/>
        <v>1</v>
      </c>
      <c r="D1034" s="52" t="s">
        <v>1149</v>
      </c>
      <c r="E1034" s="36">
        <v>3335</v>
      </c>
      <c r="F1034" s="36">
        <v>2</v>
      </c>
      <c r="G1034" s="36">
        <v>0</v>
      </c>
      <c r="H1034" s="36">
        <v>0</v>
      </c>
      <c r="I1034" s="36">
        <v>0</v>
      </c>
      <c r="J1034" s="36">
        <v>0</v>
      </c>
      <c r="K1034" s="57" t="str">
        <f t="shared" si="91"/>
        <v>0</v>
      </c>
      <c r="L1034" s="4"/>
    </row>
    <row r="1035" spans="1:12" ht="15.75">
      <c r="A1035" s="28">
        <v>28</v>
      </c>
      <c r="B1035" s="25"/>
      <c r="C1035" s="32">
        <f t="shared" si="90"/>
        <v>1</v>
      </c>
      <c r="D1035" s="52" t="s">
        <v>1150</v>
      </c>
      <c r="E1035" s="36">
        <v>15655</v>
      </c>
      <c r="F1035" s="36">
        <v>5</v>
      </c>
      <c r="G1035" s="36">
        <v>0</v>
      </c>
      <c r="H1035" s="36">
        <v>0</v>
      </c>
      <c r="I1035" s="36">
        <v>0</v>
      </c>
      <c r="J1035" s="36">
        <v>0</v>
      </c>
      <c r="K1035" s="57" t="str">
        <f t="shared" si="91"/>
        <v>0</v>
      </c>
      <c r="L1035" s="4"/>
    </row>
    <row r="1036" spans="1:12" ht="15.75">
      <c r="A1036" s="28">
        <v>28</v>
      </c>
      <c r="B1036" s="25"/>
      <c r="C1036" s="32">
        <f t="shared" si="90"/>
        <v>1</v>
      </c>
      <c r="D1036" s="52" t="s">
        <v>1151</v>
      </c>
      <c r="E1036" s="36">
        <v>9960</v>
      </c>
      <c r="F1036" s="36">
        <v>6</v>
      </c>
      <c r="G1036" s="36">
        <v>0</v>
      </c>
      <c r="H1036" s="36">
        <v>0</v>
      </c>
      <c r="I1036" s="36">
        <v>0</v>
      </c>
      <c r="J1036" s="36">
        <v>0</v>
      </c>
      <c r="K1036" s="57" t="str">
        <f t="shared" si="91"/>
        <v>0</v>
      </c>
      <c r="L1036" s="4"/>
    </row>
    <row r="1037" spans="1:12" ht="15.75">
      <c r="A1037" s="28">
        <v>28</v>
      </c>
      <c r="B1037" s="25"/>
      <c r="C1037" s="32">
        <f t="shared" si="90"/>
        <v>1</v>
      </c>
      <c r="D1037" s="52" t="s">
        <v>1152</v>
      </c>
      <c r="E1037" s="36">
        <v>2800</v>
      </c>
      <c r="F1037" s="36">
        <v>1</v>
      </c>
      <c r="G1037" s="36">
        <v>0</v>
      </c>
      <c r="H1037" s="36">
        <v>0</v>
      </c>
      <c r="I1037" s="36">
        <v>0</v>
      </c>
      <c r="J1037" s="36">
        <v>0</v>
      </c>
      <c r="K1037" s="57" t="str">
        <f t="shared" si="91"/>
        <v>0</v>
      </c>
      <c r="L1037" s="4"/>
    </row>
    <row r="1038" spans="1:12" ht="15.75">
      <c r="A1038" s="28">
        <v>28</v>
      </c>
      <c r="B1038" s="25"/>
      <c r="C1038" s="32">
        <f t="shared" si="90"/>
        <v>1</v>
      </c>
      <c r="D1038" s="52" t="s">
        <v>1153</v>
      </c>
      <c r="E1038" s="36">
        <v>4291</v>
      </c>
      <c r="F1038" s="36">
        <v>1</v>
      </c>
      <c r="G1038" s="36">
        <v>1</v>
      </c>
      <c r="H1038" s="36">
        <v>0</v>
      </c>
      <c r="I1038" s="36">
        <v>0</v>
      </c>
      <c r="J1038" s="36">
        <v>0</v>
      </c>
      <c r="K1038" s="57" t="str">
        <f t="shared" si="91"/>
        <v>0</v>
      </c>
      <c r="L1038" s="4"/>
    </row>
    <row r="1039" spans="1:12" ht="15.75">
      <c r="A1039" s="28">
        <v>28</v>
      </c>
      <c r="B1039" s="25"/>
      <c r="C1039" s="32">
        <f t="shared" si="90"/>
        <v>1</v>
      </c>
      <c r="D1039" s="36" t="s">
        <v>1154</v>
      </c>
      <c r="E1039" s="36">
        <v>2219</v>
      </c>
      <c r="F1039" s="36">
        <v>2</v>
      </c>
      <c r="G1039" s="36">
        <v>0</v>
      </c>
      <c r="H1039" s="36">
        <v>0</v>
      </c>
      <c r="I1039" s="36">
        <v>0</v>
      </c>
      <c r="J1039" s="36">
        <v>0</v>
      </c>
      <c r="K1039" s="57" t="str">
        <f t="shared" si="91"/>
        <v>0</v>
      </c>
      <c r="L1039" s="4"/>
    </row>
    <row r="1040" spans="1:12" ht="15.75">
      <c r="A1040" s="28">
        <v>28</v>
      </c>
      <c r="B1040" s="25"/>
      <c r="C1040" s="32">
        <f t="shared" si="90"/>
        <v>1</v>
      </c>
      <c r="D1040" s="52" t="s">
        <v>1155</v>
      </c>
      <c r="E1040" s="36">
        <v>2700</v>
      </c>
      <c r="F1040" s="36">
        <v>1</v>
      </c>
      <c r="G1040" s="36">
        <v>0</v>
      </c>
      <c r="H1040" s="36">
        <v>0</v>
      </c>
      <c r="I1040" s="36">
        <v>0</v>
      </c>
      <c r="J1040" s="36">
        <v>0</v>
      </c>
      <c r="K1040" s="57" t="str">
        <f t="shared" si="91"/>
        <v>0</v>
      </c>
      <c r="L1040" s="4"/>
    </row>
    <row r="1041" spans="1:57" ht="15.75">
      <c r="A1041" s="28">
        <v>28</v>
      </c>
      <c r="B1041" s="25"/>
      <c r="C1041" s="32">
        <f t="shared" si="90"/>
        <v>1</v>
      </c>
      <c r="D1041" s="52" t="s">
        <v>1156</v>
      </c>
      <c r="E1041" s="36">
        <v>2740</v>
      </c>
      <c r="F1041" s="36">
        <v>1</v>
      </c>
      <c r="G1041" s="36">
        <v>0</v>
      </c>
      <c r="H1041" s="36">
        <v>0</v>
      </c>
      <c r="I1041" s="36">
        <v>0</v>
      </c>
      <c r="J1041" s="36">
        <v>0</v>
      </c>
      <c r="K1041" s="57" t="str">
        <f t="shared" si="91"/>
        <v>0</v>
      </c>
      <c r="L1041" s="4"/>
    </row>
    <row r="1042" spans="1:57" ht="15.75">
      <c r="A1042" s="28">
        <v>28</v>
      </c>
      <c r="B1042" s="25"/>
      <c r="C1042" s="32">
        <f t="shared" si="90"/>
        <v>1</v>
      </c>
      <c r="D1042" s="52" t="s">
        <v>1157</v>
      </c>
      <c r="E1042" s="36">
        <v>31114</v>
      </c>
      <c r="F1042" s="36">
        <v>15</v>
      </c>
      <c r="G1042" s="36">
        <v>4</v>
      </c>
      <c r="H1042" s="36">
        <v>0</v>
      </c>
      <c r="I1042" s="36">
        <v>0</v>
      </c>
      <c r="J1042" s="36">
        <v>0</v>
      </c>
      <c r="K1042" s="57" t="str">
        <f t="shared" si="91"/>
        <v>0</v>
      </c>
      <c r="L1042" s="4"/>
    </row>
    <row r="1043" spans="1:57" ht="15.75">
      <c r="A1043" s="28">
        <v>28</v>
      </c>
      <c r="B1043" s="25"/>
      <c r="C1043" s="32">
        <f t="shared" si="90"/>
        <v>1</v>
      </c>
      <c r="D1043" s="52" t="s">
        <v>1158</v>
      </c>
      <c r="E1043" s="36">
        <v>40195</v>
      </c>
      <c r="F1043" s="36">
        <v>18</v>
      </c>
      <c r="G1043" s="36">
        <v>5</v>
      </c>
      <c r="H1043" s="36">
        <v>0</v>
      </c>
      <c r="I1043" s="36">
        <v>0</v>
      </c>
      <c r="J1043" s="36">
        <v>0</v>
      </c>
      <c r="K1043" s="57" t="str">
        <f t="shared" si="91"/>
        <v>0</v>
      </c>
      <c r="L1043" s="4"/>
    </row>
    <row r="1044" spans="1:57" ht="15.75">
      <c r="A1044" s="28">
        <v>28</v>
      </c>
      <c r="B1044" s="25"/>
      <c r="C1044" s="32">
        <f t="shared" si="90"/>
        <v>1</v>
      </c>
      <c r="D1044" s="52" t="s">
        <v>1159</v>
      </c>
      <c r="E1044" s="36">
        <v>13195</v>
      </c>
      <c r="F1044" s="36">
        <v>11</v>
      </c>
      <c r="G1044" s="36">
        <v>4</v>
      </c>
      <c r="H1044" s="36">
        <v>0</v>
      </c>
      <c r="I1044" s="36">
        <v>0</v>
      </c>
      <c r="J1044" s="36">
        <v>0</v>
      </c>
      <c r="K1044" s="57" t="str">
        <f t="shared" si="91"/>
        <v>0</v>
      </c>
      <c r="L1044" s="4"/>
    </row>
    <row r="1045" spans="1:57" ht="15.75">
      <c r="A1045" s="28">
        <v>28</v>
      </c>
      <c r="B1045" s="25"/>
      <c r="C1045" s="32">
        <f t="shared" si="90"/>
        <v>1</v>
      </c>
      <c r="D1045" s="52" t="s">
        <v>1160</v>
      </c>
      <c r="E1045" s="36">
        <v>3762</v>
      </c>
      <c r="F1045" s="36">
        <v>1</v>
      </c>
      <c r="G1045" s="36">
        <v>0</v>
      </c>
      <c r="H1045" s="36">
        <v>0</v>
      </c>
      <c r="I1045" s="36">
        <v>0</v>
      </c>
      <c r="J1045" s="36">
        <v>0</v>
      </c>
      <c r="K1045" s="57" t="str">
        <f t="shared" si="91"/>
        <v>0</v>
      </c>
      <c r="L1045" s="4"/>
    </row>
    <row r="1046" spans="1:57" ht="15.75">
      <c r="A1046" s="28">
        <v>28</v>
      </c>
      <c r="B1046" s="25"/>
      <c r="C1046" s="32">
        <f t="shared" si="90"/>
        <v>1</v>
      </c>
      <c r="D1046" s="52" t="s">
        <v>1161</v>
      </c>
      <c r="E1046" s="36">
        <v>240</v>
      </c>
      <c r="F1046" s="36">
        <v>0</v>
      </c>
      <c r="G1046" s="36">
        <v>0</v>
      </c>
      <c r="H1046" s="36">
        <v>1</v>
      </c>
      <c r="I1046" s="36">
        <v>0</v>
      </c>
      <c r="J1046" s="36">
        <v>0</v>
      </c>
      <c r="K1046" s="57" t="str">
        <f t="shared" si="91"/>
        <v>0</v>
      </c>
      <c r="L1046" s="4"/>
    </row>
    <row r="1047" spans="1:57" ht="15.75">
      <c r="A1047" s="28">
        <v>28</v>
      </c>
      <c r="B1047" s="25"/>
      <c r="C1047" s="32">
        <f t="shared" si="90"/>
        <v>1</v>
      </c>
      <c r="D1047" s="52" t="s">
        <v>1162</v>
      </c>
      <c r="E1047" s="36">
        <v>693</v>
      </c>
      <c r="F1047" s="36">
        <v>0</v>
      </c>
      <c r="G1047" s="36">
        <v>0</v>
      </c>
      <c r="H1047" s="36">
        <v>1</v>
      </c>
      <c r="I1047" s="36">
        <v>0</v>
      </c>
      <c r="J1047" s="36">
        <v>0</v>
      </c>
      <c r="K1047" s="57" t="str">
        <f t="shared" si="91"/>
        <v>0</v>
      </c>
      <c r="L1047" s="4"/>
    </row>
    <row r="1048" spans="1:57" ht="15.75">
      <c r="A1048" s="28">
        <v>28</v>
      </c>
      <c r="B1048" s="25"/>
      <c r="C1048" s="32">
        <f t="shared" si="90"/>
        <v>1</v>
      </c>
      <c r="D1048" s="36" t="s">
        <v>1163</v>
      </c>
      <c r="E1048" s="36">
        <v>1961</v>
      </c>
      <c r="F1048" s="36">
        <v>0</v>
      </c>
      <c r="G1048" s="36">
        <v>0</v>
      </c>
      <c r="H1048" s="36">
        <v>1</v>
      </c>
      <c r="I1048" s="36">
        <v>0</v>
      </c>
      <c r="J1048" s="36">
        <v>0</v>
      </c>
      <c r="K1048" s="57" t="str">
        <f t="shared" si="91"/>
        <v>0</v>
      </c>
      <c r="L1048" s="4"/>
    </row>
    <row r="1049" spans="1:57" ht="15.75">
      <c r="A1049" s="28">
        <v>28</v>
      </c>
      <c r="B1049" s="25"/>
      <c r="C1049" s="32">
        <f t="shared" si="90"/>
        <v>1</v>
      </c>
      <c r="D1049" s="36" t="s">
        <v>1164</v>
      </c>
      <c r="E1049" s="36">
        <v>1088</v>
      </c>
      <c r="F1049" s="36">
        <v>0</v>
      </c>
      <c r="G1049" s="36">
        <v>0</v>
      </c>
      <c r="H1049" s="36">
        <v>1</v>
      </c>
      <c r="I1049" s="36">
        <v>0</v>
      </c>
      <c r="J1049" s="36">
        <v>0</v>
      </c>
      <c r="K1049" s="57" t="str">
        <f t="shared" si="91"/>
        <v>0</v>
      </c>
      <c r="L1049" s="4"/>
    </row>
    <row r="1050" spans="1:57" ht="15.75">
      <c r="A1050" s="28">
        <v>28</v>
      </c>
      <c r="B1050" s="25"/>
      <c r="C1050" s="32">
        <f t="shared" si="90"/>
        <v>1</v>
      </c>
      <c r="D1050" s="52" t="s">
        <v>1165</v>
      </c>
      <c r="E1050" s="36">
        <v>358</v>
      </c>
      <c r="F1050" s="36">
        <v>0</v>
      </c>
      <c r="G1050" s="36">
        <v>0</v>
      </c>
      <c r="H1050" s="36">
        <v>1</v>
      </c>
      <c r="I1050" s="36">
        <v>0</v>
      </c>
      <c r="J1050" s="36">
        <v>0</v>
      </c>
      <c r="K1050" s="57" t="str">
        <f t="shared" si="91"/>
        <v>0</v>
      </c>
      <c r="L1050" s="4"/>
    </row>
    <row r="1051" spans="1:57" ht="15.75">
      <c r="A1051" s="28">
        <v>28</v>
      </c>
      <c r="B1051" s="25"/>
      <c r="C1051" s="32">
        <f t="shared" si="90"/>
        <v>1</v>
      </c>
      <c r="D1051" s="52" t="s">
        <v>1166</v>
      </c>
      <c r="E1051" s="36">
        <v>2139</v>
      </c>
      <c r="F1051" s="36">
        <v>0</v>
      </c>
      <c r="G1051" s="36">
        <v>0</v>
      </c>
      <c r="H1051" s="36">
        <v>1</v>
      </c>
      <c r="I1051" s="36">
        <v>0</v>
      </c>
      <c r="J1051" s="36">
        <v>0</v>
      </c>
      <c r="K1051" s="57" t="str">
        <f t="shared" si="91"/>
        <v>0</v>
      </c>
      <c r="L1051" s="4"/>
    </row>
    <row r="1052" spans="1:57" ht="15">
      <c r="A1052" s="226" t="s">
        <v>1167</v>
      </c>
      <c r="B1052" s="226"/>
      <c r="C1052" s="226"/>
      <c r="D1052" s="44">
        <f>SUM(C1021:C1051)</f>
        <v>31</v>
      </c>
      <c r="E1052" s="45">
        <f>SUM(E1021:E1051)</f>
        <v>206141</v>
      </c>
      <c r="F1052" s="44">
        <f>(SUM(F1021:F1051))*1</f>
        <v>90</v>
      </c>
      <c r="G1052" s="45">
        <f>(SUM(G1021:G1051))*1</f>
        <v>20</v>
      </c>
      <c r="H1052" s="45">
        <f>(SUM(H1021:H1051))*1</f>
        <v>7</v>
      </c>
      <c r="I1052" s="45">
        <f>SUM(I1021:I1051)</f>
        <v>0</v>
      </c>
      <c r="J1052" s="45">
        <f>SUM(J1021:J1051)</f>
        <v>0</v>
      </c>
      <c r="K1052" s="45">
        <f>K1021+K1022+K1023+K1024+K1025+K1026+K1027+K1028+K1029+K1030+K1031+K1032+K1033+K1034+K1035+K1036+K1037+K1038+K1039+K1040+K1041+K1042+K1043+K1044+K1045+K1046+K1047+K1048+K1049+K1050+K1051</f>
        <v>0</v>
      </c>
      <c r="L1052" s="4"/>
      <c r="M1052" s="46"/>
      <c r="N1052" s="46"/>
      <c r="O1052" s="46"/>
      <c r="P1052" s="46"/>
      <c r="Q1052" s="46"/>
      <c r="R1052" s="46"/>
      <c r="S1052" s="46"/>
      <c r="T1052" s="46"/>
      <c r="U1052" s="46"/>
      <c r="V1052" s="46"/>
      <c r="W1052" s="46"/>
      <c r="X1052" s="46"/>
      <c r="Y1052" s="46"/>
      <c r="Z1052" s="46"/>
      <c r="AA1052" s="46"/>
      <c r="AB1052" s="46"/>
      <c r="AC1052" s="46"/>
      <c r="AD1052" s="46"/>
      <c r="AE1052" s="46"/>
      <c r="AF1052" s="46"/>
      <c r="AG1052" s="46"/>
      <c r="AH1052" s="46"/>
      <c r="AI1052" s="46"/>
      <c r="AJ1052" s="46"/>
      <c r="AK1052" s="46"/>
      <c r="AL1052" s="46"/>
      <c r="AM1052" s="46"/>
      <c r="AN1052" s="46"/>
      <c r="AO1052" s="46"/>
      <c r="AP1052" s="46"/>
      <c r="AQ1052" s="46"/>
      <c r="AR1052" s="46"/>
      <c r="AS1052" s="46"/>
      <c r="AT1052" s="46"/>
      <c r="AU1052" s="46"/>
      <c r="AV1052" s="46"/>
      <c r="AW1052" s="46"/>
      <c r="AX1052" s="46"/>
      <c r="AY1052" s="46"/>
      <c r="AZ1052" s="46"/>
      <c r="BA1052" s="46"/>
      <c r="BB1052" s="46"/>
      <c r="BC1052" s="46"/>
      <c r="BD1052" s="46"/>
      <c r="BE1052" s="46"/>
    </row>
    <row r="1053" spans="1:57" ht="15.75">
      <c r="A1053" s="28"/>
      <c r="B1053" s="225" t="s">
        <v>64</v>
      </c>
      <c r="C1053" s="225"/>
      <c r="D1053" s="47"/>
      <c r="E1053" s="48"/>
      <c r="F1053" s="47"/>
      <c r="G1053" s="48"/>
      <c r="H1053" s="48"/>
      <c r="I1053" s="48"/>
      <c r="J1053" s="31"/>
      <c r="K1053" s="31"/>
      <c r="L1053" s="4"/>
    </row>
    <row r="1054" spans="1:57" ht="15.75">
      <c r="A1054" s="28">
        <v>29</v>
      </c>
      <c r="B1054" s="25"/>
      <c r="C1054" s="32">
        <f t="shared" ref="C1054:C1085" si="92">IF(D1054="",0,1)</f>
        <v>1</v>
      </c>
      <c r="D1054" s="66" t="s">
        <v>1168</v>
      </c>
      <c r="E1054" s="34">
        <v>3780</v>
      </c>
      <c r="F1054" s="35">
        <v>0</v>
      </c>
      <c r="G1054" s="35">
        <v>1</v>
      </c>
      <c r="H1054" s="35">
        <v>0</v>
      </c>
      <c r="I1054" s="35">
        <v>0</v>
      </c>
      <c r="J1054" s="36">
        <v>0</v>
      </c>
      <c r="K1054" s="57" t="str">
        <f t="shared" ref="K1054:K1085" si="93">IF(OR(I1054="",I1054&lt;1),"0","1")</f>
        <v>0</v>
      </c>
      <c r="L1054" s="4"/>
    </row>
    <row r="1055" spans="1:57" ht="15.75">
      <c r="A1055" s="28">
        <v>29</v>
      </c>
      <c r="B1055" s="25"/>
      <c r="C1055" s="32">
        <f t="shared" si="92"/>
        <v>1</v>
      </c>
      <c r="D1055" s="66" t="s">
        <v>1169</v>
      </c>
      <c r="E1055" s="34">
        <v>3646</v>
      </c>
      <c r="F1055" s="35">
        <v>1</v>
      </c>
      <c r="G1055" s="35">
        <v>0</v>
      </c>
      <c r="H1055" s="35">
        <v>0</v>
      </c>
      <c r="I1055" s="35">
        <v>0</v>
      </c>
      <c r="J1055" s="36">
        <v>0</v>
      </c>
      <c r="K1055" s="57" t="str">
        <f t="shared" si="93"/>
        <v>0</v>
      </c>
      <c r="L1055" s="4"/>
    </row>
    <row r="1056" spans="1:57" ht="15.75">
      <c r="A1056" s="28">
        <v>29</v>
      </c>
      <c r="B1056" s="25"/>
      <c r="C1056" s="32">
        <f t="shared" si="92"/>
        <v>1</v>
      </c>
      <c r="D1056" s="66" t="s">
        <v>1170</v>
      </c>
      <c r="E1056" s="34">
        <v>142555</v>
      </c>
      <c r="F1056" s="35">
        <v>0</v>
      </c>
      <c r="G1056" s="35">
        <v>16</v>
      </c>
      <c r="H1056" s="35">
        <v>0</v>
      </c>
      <c r="I1056" s="35">
        <v>0</v>
      </c>
      <c r="J1056" s="36">
        <v>0</v>
      </c>
      <c r="K1056" s="57" t="str">
        <f t="shared" si="93"/>
        <v>0</v>
      </c>
      <c r="L1056" s="4"/>
    </row>
    <row r="1057" spans="1:12" ht="15.75">
      <c r="A1057" s="28">
        <v>29</v>
      </c>
      <c r="B1057" s="25"/>
      <c r="C1057" s="32">
        <f t="shared" si="92"/>
        <v>1</v>
      </c>
      <c r="D1057" s="66" t="s">
        <v>1171</v>
      </c>
      <c r="E1057" s="34">
        <v>5789</v>
      </c>
      <c r="F1057" s="35">
        <v>2</v>
      </c>
      <c r="G1057" s="35">
        <v>0</v>
      </c>
      <c r="H1057" s="35">
        <v>0</v>
      </c>
      <c r="I1057" s="35">
        <v>0</v>
      </c>
      <c r="J1057" s="36">
        <v>0</v>
      </c>
      <c r="K1057" s="57" t="str">
        <f t="shared" si="93"/>
        <v>0</v>
      </c>
      <c r="L1057" s="4"/>
    </row>
    <row r="1058" spans="1:12" ht="15.75">
      <c r="A1058" s="28">
        <v>29</v>
      </c>
      <c r="B1058" s="25"/>
      <c r="C1058" s="32">
        <f t="shared" si="92"/>
        <v>1</v>
      </c>
      <c r="D1058" s="66" t="s">
        <v>1172</v>
      </c>
      <c r="E1058" s="34">
        <v>2521</v>
      </c>
      <c r="F1058" s="35">
        <v>1</v>
      </c>
      <c r="G1058" s="35">
        <v>0</v>
      </c>
      <c r="H1058" s="35">
        <v>0</v>
      </c>
      <c r="I1058" s="35">
        <v>0</v>
      </c>
      <c r="J1058" s="36">
        <v>0</v>
      </c>
      <c r="K1058" s="57" t="str">
        <f t="shared" si="93"/>
        <v>0</v>
      </c>
      <c r="L1058" s="4"/>
    </row>
    <row r="1059" spans="1:12" ht="15.75">
      <c r="A1059" s="28">
        <v>29</v>
      </c>
      <c r="B1059" s="25"/>
      <c r="C1059" s="32">
        <f t="shared" si="92"/>
        <v>1</v>
      </c>
      <c r="D1059" s="66" t="s">
        <v>1173</v>
      </c>
      <c r="E1059" s="34">
        <v>3174</v>
      </c>
      <c r="F1059" s="35">
        <v>1</v>
      </c>
      <c r="G1059" s="35">
        <v>0</v>
      </c>
      <c r="H1059" s="35">
        <v>0</v>
      </c>
      <c r="I1059" s="35">
        <v>0</v>
      </c>
      <c r="J1059" s="36">
        <v>0</v>
      </c>
      <c r="K1059" s="57" t="str">
        <f t="shared" si="93"/>
        <v>0</v>
      </c>
      <c r="L1059" s="4"/>
    </row>
    <row r="1060" spans="1:12" ht="15.75">
      <c r="A1060" s="28">
        <v>29</v>
      </c>
      <c r="B1060" s="25"/>
      <c r="C1060" s="32">
        <f t="shared" si="92"/>
        <v>1</v>
      </c>
      <c r="D1060" s="66" t="s">
        <v>1174</v>
      </c>
      <c r="E1060" s="34">
        <v>7000</v>
      </c>
      <c r="F1060" s="35">
        <v>1</v>
      </c>
      <c r="G1060" s="35">
        <v>0</v>
      </c>
      <c r="H1060" s="35">
        <v>0</v>
      </c>
      <c r="I1060" s="35">
        <v>0</v>
      </c>
      <c r="J1060" s="36">
        <v>0</v>
      </c>
      <c r="K1060" s="57" t="str">
        <f t="shared" si="93"/>
        <v>0</v>
      </c>
      <c r="L1060" s="4"/>
    </row>
    <row r="1061" spans="1:12" ht="15.75">
      <c r="A1061" s="28">
        <v>29</v>
      </c>
      <c r="B1061" s="25"/>
      <c r="C1061" s="32">
        <f t="shared" si="92"/>
        <v>1</v>
      </c>
      <c r="D1061" s="66" t="s">
        <v>1175</v>
      </c>
      <c r="E1061" s="34">
        <v>5586</v>
      </c>
      <c r="F1061" s="35">
        <v>1</v>
      </c>
      <c r="G1061" s="35">
        <v>0</v>
      </c>
      <c r="H1061" s="35">
        <v>0</v>
      </c>
      <c r="I1061" s="35">
        <v>0</v>
      </c>
      <c r="J1061" s="36">
        <v>0</v>
      </c>
      <c r="K1061" s="57" t="str">
        <f t="shared" si="93"/>
        <v>0</v>
      </c>
      <c r="L1061" s="4"/>
    </row>
    <row r="1062" spans="1:12" ht="15.75">
      <c r="A1062" s="28">
        <v>29</v>
      </c>
      <c r="B1062" s="25"/>
      <c r="C1062" s="32">
        <f t="shared" si="92"/>
        <v>1</v>
      </c>
      <c r="D1062" s="66" t="s">
        <v>1176</v>
      </c>
      <c r="E1062" s="36">
        <v>3750</v>
      </c>
      <c r="F1062" s="36">
        <v>1</v>
      </c>
      <c r="G1062" s="35">
        <v>0</v>
      </c>
      <c r="H1062" s="35">
        <v>0</v>
      </c>
      <c r="I1062" s="35">
        <v>0</v>
      </c>
      <c r="J1062" s="36">
        <v>0</v>
      </c>
      <c r="K1062" s="57" t="str">
        <f t="shared" si="93"/>
        <v>0</v>
      </c>
      <c r="L1062" s="4"/>
    </row>
    <row r="1063" spans="1:12" ht="15.75">
      <c r="A1063" s="28">
        <v>29</v>
      </c>
      <c r="B1063" s="25"/>
      <c r="C1063" s="32">
        <f t="shared" si="92"/>
        <v>1</v>
      </c>
      <c r="D1063" s="66" t="s">
        <v>1177</v>
      </c>
      <c r="E1063" s="36">
        <v>3800</v>
      </c>
      <c r="F1063" s="36">
        <v>1</v>
      </c>
      <c r="G1063" s="35">
        <v>0</v>
      </c>
      <c r="H1063" s="35">
        <v>0</v>
      </c>
      <c r="I1063" s="35">
        <v>0</v>
      </c>
      <c r="J1063" s="36">
        <v>0</v>
      </c>
      <c r="K1063" s="57" t="str">
        <f t="shared" si="93"/>
        <v>0</v>
      </c>
      <c r="L1063" s="4"/>
    </row>
    <row r="1064" spans="1:12" ht="15.75">
      <c r="A1064" s="28">
        <v>29</v>
      </c>
      <c r="B1064" s="25"/>
      <c r="C1064" s="32">
        <f t="shared" si="92"/>
        <v>1</v>
      </c>
      <c r="D1064" s="66" t="s">
        <v>1178</v>
      </c>
      <c r="E1064" s="36">
        <v>4444</v>
      </c>
      <c r="F1064" s="36">
        <v>1</v>
      </c>
      <c r="G1064" s="36">
        <v>0</v>
      </c>
      <c r="H1064" s="35">
        <v>0</v>
      </c>
      <c r="I1064" s="35">
        <v>0</v>
      </c>
      <c r="J1064" s="36">
        <v>0</v>
      </c>
      <c r="K1064" s="57" t="str">
        <f t="shared" si="93"/>
        <v>0</v>
      </c>
      <c r="L1064" s="4"/>
    </row>
    <row r="1065" spans="1:12" ht="15.75">
      <c r="A1065" s="28">
        <v>29</v>
      </c>
      <c r="B1065" s="25"/>
      <c r="C1065" s="32">
        <f t="shared" si="92"/>
        <v>1</v>
      </c>
      <c r="D1065" s="67" t="s">
        <v>1179</v>
      </c>
      <c r="E1065" s="36">
        <v>4312</v>
      </c>
      <c r="F1065" s="36">
        <v>1</v>
      </c>
      <c r="G1065" s="36">
        <v>0</v>
      </c>
      <c r="H1065" s="35">
        <v>0</v>
      </c>
      <c r="I1065" s="35">
        <v>0</v>
      </c>
      <c r="J1065" s="36">
        <v>0</v>
      </c>
      <c r="K1065" s="57" t="str">
        <f t="shared" si="93"/>
        <v>0</v>
      </c>
      <c r="L1065" s="4"/>
    </row>
    <row r="1066" spans="1:12" ht="15.75">
      <c r="A1066" s="28">
        <v>29</v>
      </c>
      <c r="B1066" s="25"/>
      <c r="C1066" s="32">
        <f t="shared" si="92"/>
        <v>1</v>
      </c>
      <c r="D1066" s="67" t="s">
        <v>1180</v>
      </c>
      <c r="E1066" s="36">
        <v>18182</v>
      </c>
      <c r="F1066" s="36">
        <v>0</v>
      </c>
      <c r="G1066" s="36">
        <v>7</v>
      </c>
      <c r="H1066" s="36">
        <v>0</v>
      </c>
      <c r="I1066" s="35">
        <v>0</v>
      </c>
      <c r="J1066" s="36">
        <v>0</v>
      </c>
      <c r="K1066" s="57" t="str">
        <f t="shared" si="93"/>
        <v>0</v>
      </c>
      <c r="L1066" s="4"/>
    </row>
    <row r="1067" spans="1:12" ht="15.75">
      <c r="A1067" s="28">
        <v>29</v>
      </c>
      <c r="B1067" s="25"/>
      <c r="C1067" s="32">
        <f t="shared" si="92"/>
        <v>1</v>
      </c>
      <c r="D1067" s="67" t="s">
        <v>1181</v>
      </c>
      <c r="E1067" s="36">
        <v>2826</v>
      </c>
      <c r="F1067" s="36">
        <v>1</v>
      </c>
      <c r="G1067" s="36">
        <v>3</v>
      </c>
      <c r="H1067" s="36">
        <v>0</v>
      </c>
      <c r="I1067" s="35">
        <v>0</v>
      </c>
      <c r="J1067" s="36">
        <v>0</v>
      </c>
      <c r="K1067" s="57" t="str">
        <f t="shared" si="93"/>
        <v>0</v>
      </c>
      <c r="L1067" s="4"/>
    </row>
    <row r="1068" spans="1:12" ht="15.75">
      <c r="A1068" s="28">
        <v>29</v>
      </c>
      <c r="B1068" s="25"/>
      <c r="C1068" s="32">
        <f t="shared" si="92"/>
        <v>1</v>
      </c>
      <c r="D1068" s="67" t="s">
        <v>1182</v>
      </c>
      <c r="E1068" s="36">
        <v>7605</v>
      </c>
      <c r="F1068" s="36">
        <v>3</v>
      </c>
      <c r="G1068" s="36">
        <v>1</v>
      </c>
      <c r="H1068" s="36">
        <v>0</v>
      </c>
      <c r="I1068" s="35">
        <v>0</v>
      </c>
      <c r="J1068" s="36">
        <v>0</v>
      </c>
      <c r="K1068" s="57" t="str">
        <f t="shared" si="93"/>
        <v>0</v>
      </c>
      <c r="L1068" s="4"/>
    </row>
    <row r="1069" spans="1:12" ht="15.75">
      <c r="A1069" s="28">
        <v>29</v>
      </c>
      <c r="B1069" s="25"/>
      <c r="C1069" s="32">
        <f t="shared" si="92"/>
        <v>1</v>
      </c>
      <c r="D1069" s="67" t="s">
        <v>1183</v>
      </c>
      <c r="E1069" s="36">
        <v>14365</v>
      </c>
      <c r="F1069" s="36">
        <v>4</v>
      </c>
      <c r="G1069" s="36">
        <v>0</v>
      </c>
      <c r="H1069" s="36">
        <v>0</v>
      </c>
      <c r="I1069" s="35">
        <v>0</v>
      </c>
      <c r="J1069" s="36">
        <v>0</v>
      </c>
      <c r="K1069" s="57" t="str">
        <f t="shared" si="93"/>
        <v>0</v>
      </c>
      <c r="L1069" s="4"/>
    </row>
    <row r="1070" spans="1:12" ht="15.75">
      <c r="A1070" s="28">
        <v>29</v>
      </c>
      <c r="B1070" s="25"/>
      <c r="C1070" s="32">
        <f t="shared" si="92"/>
        <v>1</v>
      </c>
      <c r="D1070" s="67" t="s">
        <v>1184</v>
      </c>
      <c r="E1070" s="36">
        <v>3560</v>
      </c>
      <c r="F1070" s="36">
        <v>0</v>
      </c>
      <c r="G1070" s="36">
        <v>1</v>
      </c>
      <c r="H1070" s="36">
        <v>0</v>
      </c>
      <c r="I1070" s="35">
        <v>0</v>
      </c>
      <c r="J1070" s="36">
        <v>0</v>
      </c>
      <c r="K1070" s="57" t="str">
        <f t="shared" si="93"/>
        <v>0</v>
      </c>
      <c r="L1070" s="4"/>
    </row>
    <row r="1071" spans="1:12" ht="15.75">
      <c r="A1071" s="28">
        <v>29</v>
      </c>
      <c r="B1071" s="25"/>
      <c r="C1071" s="32">
        <f t="shared" si="92"/>
        <v>1</v>
      </c>
      <c r="D1071" s="67" t="s">
        <v>1185</v>
      </c>
      <c r="E1071" s="36">
        <v>10000</v>
      </c>
      <c r="F1071" s="36">
        <v>3</v>
      </c>
      <c r="G1071" s="36">
        <v>0</v>
      </c>
      <c r="H1071" s="36">
        <v>0</v>
      </c>
      <c r="I1071" s="35">
        <v>0</v>
      </c>
      <c r="J1071" s="36">
        <v>0</v>
      </c>
      <c r="K1071" s="57" t="str">
        <f t="shared" si="93"/>
        <v>0</v>
      </c>
      <c r="L1071" s="4"/>
    </row>
    <row r="1072" spans="1:12" ht="15.75">
      <c r="A1072" s="28">
        <v>29</v>
      </c>
      <c r="B1072" s="25"/>
      <c r="C1072" s="32">
        <f t="shared" si="92"/>
        <v>1</v>
      </c>
      <c r="D1072" s="67" t="s">
        <v>1186</v>
      </c>
      <c r="E1072" s="36">
        <v>6500</v>
      </c>
      <c r="F1072" s="36">
        <v>2</v>
      </c>
      <c r="G1072" s="36">
        <v>0</v>
      </c>
      <c r="H1072" s="36">
        <v>0</v>
      </c>
      <c r="I1072" s="35">
        <v>0</v>
      </c>
      <c r="J1072" s="36">
        <v>0</v>
      </c>
      <c r="K1072" s="57" t="str">
        <f t="shared" si="93"/>
        <v>0</v>
      </c>
      <c r="L1072" s="4"/>
    </row>
    <row r="1073" spans="1:12" ht="15.75">
      <c r="A1073" s="28">
        <v>29</v>
      </c>
      <c r="B1073" s="25"/>
      <c r="C1073" s="32">
        <f t="shared" si="92"/>
        <v>1</v>
      </c>
      <c r="D1073" s="67" t="s">
        <v>1187</v>
      </c>
      <c r="E1073" s="36">
        <v>2681</v>
      </c>
      <c r="F1073" s="36">
        <v>0</v>
      </c>
      <c r="G1073" s="36">
        <v>1</v>
      </c>
      <c r="H1073" s="36">
        <v>0</v>
      </c>
      <c r="I1073" s="35">
        <v>0</v>
      </c>
      <c r="J1073" s="36">
        <v>0</v>
      </c>
      <c r="K1073" s="57" t="str">
        <f t="shared" si="93"/>
        <v>0</v>
      </c>
      <c r="L1073" s="4"/>
    </row>
    <row r="1074" spans="1:12" ht="15.75">
      <c r="A1074" s="28">
        <v>29</v>
      </c>
      <c r="B1074" s="25"/>
      <c r="C1074" s="32">
        <f t="shared" si="92"/>
        <v>1</v>
      </c>
      <c r="D1074" s="67" t="s">
        <v>1188</v>
      </c>
      <c r="E1074" s="36">
        <v>15194</v>
      </c>
      <c r="F1074" s="36">
        <v>2</v>
      </c>
      <c r="G1074" s="36">
        <v>0</v>
      </c>
      <c r="H1074" s="36">
        <v>0</v>
      </c>
      <c r="I1074" s="35">
        <v>0</v>
      </c>
      <c r="J1074" s="36">
        <v>0</v>
      </c>
      <c r="K1074" s="57" t="str">
        <f t="shared" si="93"/>
        <v>0</v>
      </c>
      <c r="L1074" s="4"/>
    </row>
    <row r="1075" spans="1:12" ht="15.75">
      <c r="A1075" s="28">
        <v>29</v>
      </c>
      <c r="B1075" s="25"/>
      <c r="C1075" s="32">
        <f t="shared" si="92"/>
        <v>1</v>
      </c>
      <c r="D1075" s="67" t="s">
        <v>1189</v>
      </c>
      <c r="E1075" s="36">
        <v>3600</v>
      </c>
      <c r="F1075" s="36">
        <v>1</v>
      </c>
      <c r="G1075" s="36">
        <v>0</v>
      </c>
      <c r="H1075" s="36">
        <v>0</v>
      </c>
      <c r="I1075" s="35">
        <v>0</v>
      </c>
      <c r="J1075" s="36">
        <v>0</v>
      </c>
      <c r="K1075" s="57" t="str">
        <f t="shared" si="93"/>
        <v>0</v>
      </c>
      <c r="L1075" s="4"/>
    </row>
    <row r="1076" spans="1:12" ht="15.75">
      <c r="A1076" s="28">
        <v>29</v>
      </c>
      <c r="B1076" s="25"/>
      <c r="C1076" s="32">
        <f t="shared" si="92"/>
        <v>1</v>
      </c>
      <c r="D1076" s="67" t="s">
        <v>1190</v>
      </c>
      <c r="E1076" s="36">
        <v>17500</v>
      </c>
      <c r="F1076" s="36">
        <v>3</v>
      </c>
      <c r="G1076" s="36">
        <v>1</v>
      </c>
      <c r="H1076" s="36">
        <v>0</v>
      </c>
      <c r="I1076" s="35">
        <v>0</v>
      </c>
      <c r="J1076" s="36">
        <v>0</v>
      </c>
      <c r="K1076" s="57" t="str">
        <f t="shared" si="93"/>
        <v>0</v>
      </c>
      <c r="L1076" s="4"/>
    </row>
    <row r="1077" spans="1:12" ht="15.75">
      <c r="A1077" s="28">
        <v>29</v>
      </c>
      <c r="B1077" s="25"/>
      <c r="C1077" s="32">
        <f t="shared" si="92"/>
        <v>1</v>
      </c>
      <c r="D1077" s="67" t="s">
        <v>1191</v>
      </c>
      <c r="E1077" s="36">
        <v>9471</v>
      </c>
      <c r="F1077" s="36">
        <v>4</v>
      </c>
      <c r="G1077" s="36">
        <v>0</v>
      </c>
      <c r="H1077" s="36">
        <v>0</v>
      </c>
      <c r="I1077" s="35">
        <v>0</v>
      </c>
      <c r="J1077" s="36">
        <v>0</v>
      </c>
      <c r="K1077" s="57" t="str">
        <f t="shared" si="93"/>
        <v>0</v>
      </c>
      <c r="L1077" s="4"/>
    </row>
    <row r="1078" spans="1:12" ht="15.75">
      <c r="A1078" s="28">
        <v>29</v>
      </c>
      <c r="B1078" s="25"/>
      <c r="C1078" s="32">
        <f t="shared" si="92"/>
        <v>1</v>
      </c>
      <c r="D1078" s="67" t="s">
        <v>1192</v>
      </c>
      <c r="E1078" s="36">
        <v>5768</v>
      </c>
      <c r="F1078" s="36">
        <v>1</v>
      </c>
      <c r="G1078" s="36">
        <v>0</v>
      </c>
      <c r="H1078" s="36">
        <v>0</v>
      </c>
      <c r="I1078" s="35">
        <v>0</v>
      </c>
      <c r="J1078" s="36">
        <v>0</v>
      </c>
      <c r="K1078" s="57" t="str">
        <f t="shared" si="93"/>
        <v>0</v>
      </c>
      <c r="L1078" s="4"/>
    </row>
    <row r="1079" spans="1:12" ht="15.75">
      <c r="A1079" s="28">
        <v>29</v>
      </c>
      <c r="B1079" s="25"/>
      <c r="C1079" s="32">
        <f t="shared" si="92"/>
        <v>1</v>
      </c>
      <c r="D1079" s="67" t="s">
        <v>1193</v>
      </c>
      <c r="E1079" s="36">
        <v>7535</v>
      </c>
      <c r="F1079" s="36">
        <v>2</v>
      </c>
      <c r="G1079" s="36">
        <v>0</v>
      </c>
      <c r="H1079" s="36">
        <v>0</v>
      </c>
      <c r="I1079" s="35">
        <v>0</v>
      </c>
      <c r="J1079" s="36">
        <v>0</v>
      </c>
      <c r="K1079" s="57" t="str">
        <f t="shared" si="93"/>
        <v>0</v>
      </c>
      <c r="L1079" s="4"/>
    </row>
    <row r="1080" spans="1:12" ht="15.75">
      <c r="A1080" s="28">
        <v>29</v>
      </c>
      <c r="B1080" s="25"/>
      <c r="C1080" s="32">
        <f t="shared" si="92"/>
        <v>1</v>
      </c>
      <c r="D1080" s="67" t="s">
        <v>1194</v>
      </c>
      <c r="E1080" s="36">
        <v>5200</v>
      </c>
      <c r="F1080" s="36">
        <v>1</v>
      </c>
      <c r="G1080" s="36">
        <v>0</v>
      </c>
      <c r="H1080" s="36">
        <v>0</v>
      </c>
      <c r="I1080" s="35">
        <v>0</v>
      </c>
      <c r="J1080" s="36">
        <v>0</v>
      </c>
      <c r="K1080" s="57" t="str">
        <f t="shared" si="93"/>
        <v>0</v>
      </c>
      <c r="L1080" s="4"/>
    </row>
    <row r="1081" spans="1:12" ht="15.75">
      <c r="A1081" s="28">
        <v>29</v>
      </c>
      <c r="B1081" s="25"/>
      <c r="C1081" s="32">
        <f t="shared" si="92"/>
        <v>1</v>
      </c>
      <c r="D1081" s="67" t="s">
        <v>1195</v>
      </c>
      <c r="E1081" s="36">
        <v>4050</v>
      </c>
      <c r="F1081" s="36">
        <v>1</v>
      </c>
      <c r="G1081" s="36">
        <v>0</v>
      </c>
      <c r="H1081" s="36">
        <v>0</v>
      </c>
      <c r="I1081" s="35">
        <v>0</v>
      </c>
      <c r="J1081" s="36">
        <v>0</v>
      </c>
      <c r="K1081" s="57" t="str">
        <f t="shared" si="93"/>
        <v>0</v>
      </c>
      <c r="L1081" s="4"/>
    </row>
    <row r="1082" spans="1:12" ht="15.75">
      <c r="A1082" s="28">
        <v>29</v>
      </c>
      <c r="B1082" s="25"/>
      <c r="C1082" s="32">
        <f t="shared" si="92"/>
        <v>1</v>
      </c>
      <c r="D1082" s="67" t="s">
        <v>1196</v>
      </c>
      <c r="E1082" s="36">
        <v>6900</v>
      </c>
      <c r="F1082" s="36">
        <v>2</v>
      </c>
      <c r="G1082" s="36">
        <v>0</v>
      </c>
      <c r="H1082" s="36">
        <v>0</v>
      </c>
      <c r="I1082" s="35">
        <v>0</v>
      </c>
      <c r="J1082" s="36">
        <v>0</v>
      </c>
      <c r="K1082" s="57" t="str">
        <f t="shared" si="93"/>
        <v>0</v>
      </c>
      <c r="L1082" s="4"/>
    </row>
    <row r="1083" spans="1:12" ht="15.75">
      <c r="A1083" s="28">
        <v>29</v>
      </c>
      <c r="B1083" s="25"/>
      <c r="C1083" s="32">
        <f t="shared" si="92"/>
        <v>1</v>
      </c>
      <c r="D1083" s="67" t="s">
        <v>1197</v>
      </c>
      <c r="E1083" s="36">
        <v>14845</v>
      </c>
      <c r="F1083" s="36">
        <v>3</v>
      </c>
      <c r="G1083" s="36">
        <v>2</v>
      </c>
      <c r="H1083" s="36">
        <v>0</v>
      </c>
      <c r="I1083" s="35">
        <v>0</v>
      </c>
      <c r="J1083" s="36">
        <v>0</v>
      </c>
      <c r="K1083" s="57" t="str">
        <f t="shared" si="93"/>
        <v>0</v>
      </c>
      <c r="L1083" s="4"/>
    </row>
    <row r="1084" spans="1:12" ht="15.75">
      <c r="A1084" s="28">
        <v>29</v>
      </c>
      <c r="B1084" s="25"/>
      <c r="C1084" s="32">
        <f t="shared" si="92"/>
        <v>1</v>
      </c>
      <c r="D1084" s="67" t="s">
        <v>1198</v>
      </c>
      <c r="E1084" s="36">
        <v>2790</v>
      </c>
      <c r="F1084" s="36">
        <v>1</v>
      </c>
      <c r="G1084" s="36">
        <v>1</v>
      </c>
      <c r="H1084" s="36">
        <v>0</v>
      </c>
      <c r="I1084" s="35">
        <v>0</v>
      </c>
      <c r="J1084" s="36">
        <v>0</v>
      </c>
      <c r="K1084" s="57" t="str">
        <f t="shared" si="93"/>
        <v>0</v>
      </c>
      <c r="L1084" s="4"/>
    </row>
    <row r="1085" spans="1:12" ht="15.75">
      <c r="A1085" s="28">
        <v>29</v>
      </c>
      <c r="B1085" s="25"/>
      <c r="C1085" s="32">
        <f t="shared" si="92"/>
        <v>1</v>
      </c>
      <c r="D1085" s="67" t="s">
        <v>1199</v>
      </c>
      <c r="E1085" s="36">
        <v>834</v>
      </c>
      <c r="F1085" s="36">
        <v>0</v>
      </c>
      <c r="G1085" s="36">
        <v>0</v>
      </c>
      <c r="H1085" s="36">
        <v>1</v>
      </c>
      <c r="I1085" s="35">
        <v>0</v>
      </c>
      <c r="J1085" s="36">
        <v>0</v>
      </c>
      <c r="K1085" s="57" t="str">
        <f t="shared" si="93"/>
        <v>0</v>
      </c>
      <c r="L1085" s="4"/>
    </row>
    <row r="1086" spans="1:12" ht="15.75">
      <c r="A1086" s="28">
        <v>29</v>
      </c>
      <c r="B1086" s="25"/>
      <c r="C1086" s="32">
        <f t="shared" ref="C1086:C1111" si="94">IF(D1086="",0,1)</f>
        <v>1</v>
      </c>
      <c r="D1086" s="67" t="s">
        <v>1200</v>
      </c>
      <c r="E1086" s="36">
        <v>5457</v>
      </c>
      <c r="F1086" s="36">
        <v>1</v>
      </c>
      <c r="G1086" s="36">
        <v>0</v>
      </c>
      <c r="H1086" s="36">
        <v>0</v>
      </c>
      <c r="I1086" s="35">
        <v>0</v>
      </c>
      <c r="J1086" s="36">
        <v>0</v>
      </c>
      <c r="K1086" s="57" t="str">
        <f t="shared" ref="K1086:K1111" si="95">IF(OR(I1086="",I1086&lt;1),"0","1")</f>
        <v>0</v>
      </c>
      <c r="L1086" s="4"/>
    </row>
    <row r="1087" spans="1:12" ht="15.75">
      <c r="A1087" s="28">
        <v>29</v>
      </c>
      <c r="B1087" s="25"/>
      <c r="C1087" s="32">
        <f t="shared" si="94"/>
        <v>1</v>
      </c>
      <c r="D1087" s="67" t="s">
        <v>1201</v>
      </c>
      <c r="E1087" s="36">
        <v>8600</v>
      </c>
      <c r="F1087" s="36">
        <v>1</v>
      </c>
      <c r="G1087" s="36">
        <v>0</v>
      </c>
      <c r="H1087" s="36">
        <v>0</v>
      </c>
      <c r="I1087" s="35">
        <v>0</v>
      </c>
      <c r="J1087" s="36">
        <v>0</v>
      </c>
      <c r="K1087" s="57" t="str">
        <f t="shared" si="95"/>
        <v>0</v>
      </c>
      <c r="L1087" s="4"/>
    </row>
    <row r="1088" spans="1:12" ht="15.75">
      <c r="A1088" s="28">
        <v>29</v>
      </c>
      <c r="B1088" s="25"/>
      <c r="C1088" s="32">
        <f t="shared" si="94"/>
        <v>1</v>
      </c>
      <c r="D1088" s="67" t="s">
        <v>1202</v>
      </c>
      <c r="E1088" s="36">
        <v>3921</v>
      </c>
      <c r="F1088" s="36">
        <v>1</v>
      </c>
      <c r="G1088" s="36">
        <v>0</v>
      </c>
      <c r="H1088" s="36">
        <v>0</v>
      </c>
      <c r="I1088" s="35">
        <v>0</v>
      </c>
      <c r="J1088" s="36">
        <v>0</v>
      </c>
      <c r="K1088" s="57" t="str">
        <f t="shared" si="95"/>
        <v>0</v>
      </c>
      <c r="L1088" s="4"/>
    </row>
    <row r="1089" spans="1:12" ht="15.75">
      <c r="A1089" s="28">
        <v>29</v>
      </c>
      <c r="B1089" s="25"/>
      <c r="C1089" s="32">
        <f t="shared" si="94"/>
        <v>1</v>
      </c>
      <c r="D1089" s="67" t="s">
        <v>1203</v>
      </c>
      <c r="E1089" s="36">
        <v>3652</v>
      </c>
      <c r="F1089" s="36">
        <v>1</v>
      </c>
      <c r="G1089" s="36">
        <v>0</v>
      </c>
      <c r="H1089" s="36">
        <v>0</v>
      </c>
      <c r="I1089" s="35">
        <v>0</v>
      </c>
      <c r="J1089" s="36">
        <v>0</v>
      </c>
      <c r="K1089" s="57" t="str">
        <f t="shared" si="95"/>
        <v>0</v>
      </c>
      <c r="L1089" s="4"/>
    </row>
    <row r="1090" spans="1:12" ht="15.75">
      <c r="A1090" s="28">
        <v>29</v>
      </c>
      <c r="B1090" s="25"/>
      <c r="C1090" s="32">
        <f t="shared" si="94"/>
        <v>1</v>
      </c>
      <c r="D1090" s="67" t="s">
        <v>1204</v>
      </c>
      <c r="E1090" s="36">
        <v>6440</v>
      </c>
      <c r="F1090" s="36">
        <v>1</v>
      </c>
      <c r="G1090" s="36">
        <v>1</v>
      </c>
      <c r="H1090" s="36">
        <v>0</v>
      </c>
      <c r="I1090" s="35">
        <v>0</v>
      </c>
      <c r="J1090" s="36">
        <v>0</v>
      </c>
      <c r="K1090" s="57" t="str">
        <f t="shared" si="95"/>
        <v>0</v>
      </c>
      <c r="L1090" s="4"/>
    </row>
    <row r="1091" spans="1:12" ht="15.75">
      <c r="A1091" s="28">
        <v>29</v>
      </c>
      <c r="B1091" s="25"/>
      <c r="C1091" s="32">
        <f t="shared" si="94"/>
        <v>1</v>
      </c>
      <c r="D1091" s="67" t="s">
        <v>1205</v>
      </c>
      <c r="E1091" s="36">
        <v>3497</v>
      </c>
      <c r="F1091" s="36">
        <v>1</v>
      </c>
      <c r="G1091" s="36">
        <v>0</v>
      </c>
      <c r="H1091" s="36">
        <v>0</v>
      </c>
      <c r="I1091" s="35">
        <v>0</v>
      </c>
      <c r="J1091" s="36">
        <v>0</v>
      </c>
      <c r="K1091" s="57" t="str">
        <f t="shared" si="95"/>
        <v>0</v>
      </c>
      <c r="L1091" s="4"/>
    </row>
    <row r="1092" spans="1:12" ht="15.75">
      <c r="A1092" s="28">
        <v>29</v>
      </c>
      <c r="B1092" s="25"/>
      <c r="C1092" s="32">
        <f t="shared" si="94"/>
        <v>1</v>
      </c>
      <c r="D1092" s="67" t="s">
        <v>1206</v>
      </c>
      <c r="E1092" s="36">
        <v>2999</v>
      </c>
      <c r="F1092" s="36">
        <v>1</v>
      </c>
      <c r="G1092" s="36">
        <v>0</v>
      </c>
      <c r="H1092" s="36">
        <v>0</v>
      </c>
      <c r="I1092" s="35">
        <v>0</v>
      </c>
      <c r="J1092" s="36">
        <v>0</v>
      </c>
      <c r="K1092" s="57" t="str">
        <f t="shared" si="95"/>
        <v>0</v>
      </c>
      <c r="L1092" s="4"/>
    </row>
    <row r="1093" spans="1:12" ht="15.75">
      <c r="A1093" s="28">
        <v>29</v>
      </c>
      <c r="B1093" s="25"/>
      <c r="C1093" s="32">
        <f t="shared" si="94"/>
        <v>1</v>
      </c>
      <c r="D1093" s="67" t="s">
        <v>1207</v>
      </c>
      <c r="E1093" s="36">
        <v>13526</v>
      </c>
      <c r="F1093" s="36">
        <v>1</v>
      </c>
      <c r="G1093" s="36">
        <v>0</v>
      </c>
      <c r="H1093" s="36">
        <v>0</v>
      </c>
      <c r="I1093" s="35">
        <v>0</v>
      </c>
      <c r="J1093" s="36">
        <v>0</v>
      </c>
      <c r="K1093" s="57" t="str">
        <f t="shared" si="95"/>
        <v>0</v>
      </c>
      <c r="L1093" s="4"/>
    </row>
    <row r="1094" spans="1:12" ht="15.75">
      <c r="A1094" s="28">
        <v>29</v>
      </c>
      <c r="B1094" s="25"/>
      <c r="C1094" s="32">
        <f t="shared" si="94"/>
        <v>1</v>
      </c>
      <c r="D1094" s="67" t="s">
        <v>1208</v>
      </c>
      <c r="E1094" s="36">
        <v>4800</v>
      </c>
      <c r="F1094" s="36">
        <v>1</v>
      </c>
      <c r="G1094" s="36">
        <v>0</v>
      </c>
      <c r="H1094" s="36">
        <v>0</v>
      </c>
      <c r="I1094" s="35">
        <v>0</v>
      </c>
      <c r="J1094" s="36">
        <v>0</v>
      </c>
      <c r="K1094" s="57" t="str">
        <f t="shared" si="95"/>
        <v>0</v>
      </c>
      <c r="L1094" s="4"/>
    </row>
    <row r="1095" spans="1:12" ht="15.75">
      <c r="A1095" s="28">
        <v>29</v>
      </c>
      <c r="B1095" s="25"/>
      <c r="C1095" s="32">
        <f t="shared" si="94"/>
        <v>1</v>
      </c>
      <c r="D1095" s="67" t="s">
        <v>1209</v>
      </c>
      <c r="E1095" s="36">
        <v>6700</v>
      </c>
      <c r="F1095" s="36">
        <v>2</v>
      </c>
      <c r="G1095" s="36">
        <v>0</v>
      </c>
      <c r="H1095" s="36">
        <v>0</v>
      </c>
      <c r="I1095" s="35">
        <v>0</v>
      </c>
      <c r="J1095" s="36">
        <v>0</v>
      </c>
      <c r="K1095" s="57" t="str">
        <f t="shared" si="95"/>
        <v>0</v>
      </c>
      <c r="L1095" s="4"/>
    </row>
    <row r="1096" spans="1:12" ht="15.75">
      <c r="A1096" s="28">
        <v>29</v>
      </c>
      <c r="B1096" s="25"/>
      <c r="C1096" s="32">
        <f t="shared" si="94"/>
        <v>1</v>
      </c>
      <c r="D1096" s="67" t="s">
        <v>1210</v>
      </c>
      <c r="E1096" s="36">
        <v>4100</v>
      </c>
      <c r="F1096" s="36">
        <v>0</v>
      </c>
      <c r="G1096" s="36">
        <v>3</v>
      </c>
      <c r="H1096" s="36">
        <v>0</v>
      </c>
      <c r="I1096" s="35">
        <v>0</v>
      </c>
      <c r="J1096" s="36">
        <v>0</v>
      </c>
      <c r="K1096" s="57" t="str">
        <f t="shared" si="95"/>
        <v>0</v>
      </c>
      <c r="L1096" s="4"/>
    </row>
    <row r="1097" spans="1:12" ht="15.75">
      <c r="A1097" s="28">
        <v>29</v>
      </c>
      <c r="B1097" s="25"/>
      <c r="C1097" s="32">
        <f t="shared" si="94"/>
        <v>1</v>
      </c>
      <c r="D1097" s="67" t="s">
        <v>1211</v>
      </c>
      <c r="E1097" s="36">
        <v>13496</v>
      </c>
      <c r="F1097" s="36">
        <v>2</v>
      </c>
      <c r="G1097" s="36">
        <v>0</v>
      </c>
      <c r="H1097" s="36">
        <v>0</v>
      </c>
      <c r="I1097" s="35">
        <v>0</v>
      </c>
      <c r="J1097" s="36">
        <v>0</v>
      </c>
      <c r="K1097" s="57" t="str">
        <f t="shared" si="95"/>
        <v>0</v>
      </c>
      <c r="L1097" s="4"/>
    </row>
    <row r="1098" spans="1:12" ht="15.75">
      <c r="A1098" s="28">
        <v>29</v>
      </c>
      <c r="B1098" s="25"/>
      <c r="C1098" s="32">
        <f t="shared" si="94"/>
        <v>1</v>
      </c>
      <c r="D1098" s="67" t="s">
        <v>1212</v>
      </c>
      <c r="E1098" s="36">
        <v>2823</v>
      </c>
      <c r="F1098" s="36">
        <v>1</v>
      </c>
      <c r="G1098" s="36">
        <v>1</v>
      </c>
      <c r="H1098" s="36">
        <v>0</v>
      </c>
      <c r="I1098" s="35">
        <v>0</v>
      </c>
      <c r="J1098" s="36">
        <v>0</v>
      </c>
      <c r="K1098" s="57" t="str">
        <f t="shared" si="95"/>
        <v>0</v>
      </c>
      <c r="L1098" s="4"/>
    </row>
    <row r="1099" spans="1:12" ht="15.75">
      <c r="A1099" s="28">
        <v>29</v>
      </c>
      <c r="B1099" s="25"/>
      <c r="C1099" s="32">
        <f t="shared" si="94"/>
        <v>1</v>
      </c>
      <c r="D1099" s="67" t="s">
        <v>1213</v>
      </c>
      <c r="E1099" s="36">
        <v>8706</v>
      </c>
      <c r="F1099" s="36">
        <v>2</v>
      </c>
      <c r="G1099" s="36">
        <v>0</v>
      </c>
      <c r="H1099" s="36">
        <v>0</v>
      </c>
      <c r="I1099" s="35">
        <v>0</v>
      </c>
      <c r="J1099" s="36">
        <v>0</v>
      </c>
      <c r="K1099" s="57" t="str">
        <f t="shared" si="95"/>
        <v>0</v>
      </c>
      <c r="L1099" s="4"/>
    </row>
    <row r="1100" spans="1:12" ht="15.75">
      <c r="A1100" s="28">
        <v>29</v>
      </c>
      <c r="B1100" s="25"/>
      <c r="C1100" s="32">
        <f t="shared" si="94"/>
        <v>1</v>
      </c>
      <c r="D1100" s="67" t="s">
        <v>1214</v>
      </c>
      <c r="E1100" s="36">
        <v>63000</v>
      </c>
      <c r="F1100" s="36">
        <v>6</v>
      </c>
      <c r="G1100" s="36">
        <v>3</v>
      </c>
      <c r="H1100" s="36">
        <v>0</v>
      </c>
      <c r="I1100" s="35">
        <v>0</v>
      </c>
      <c r="J1100" s="36">
        <v>0</v>
      </c>
      <c r="K1100" s="57" t="str">
        <f t="shared" si="95"/>
        <v>0</v>
      </c>
      <c r="L1100" s="4"/>
    </row>
    <row r="1101" spans="1:12" ht="15.75">
      <c r="A1101" s="28">
        <v>29</v>
      </c>
      <c r="B1101" s="25"/>
      <c r="C1101" s="32">
        <f t="shared" si="94"/>
        <v>1</v>
      </c>
      <c r="D1101" s="67" t="s">
        <v>1215</v>
      </c>
      <c r="E1101" s="36">
        <v>12220</v>
      </c>
      <c r="F1101" s="36">
        <v>4</v>
      </c>
      <c r="G1101" s="36">
        <v>0</v>
      </c>
      <c r="H1101" s="36">
        <v>0</v>
      </c>
      <c r="I1101" s="35">
        <v>0</v>
      </c>
      <c r="J1101" s="36">
        <v>0</v>
      </c>
      <c r="K1101" s="57" t="str">
        <f t="shared" si="95"/>
        <v>0</v>
      </c>
      <c r="L1101" s="4"/>
    </row>
    <row r="1102" spans="1:12" ht="15.75">
      <c r="A1102" s="28">
        <v>29</v>
      </c>
      <c r="B1102" s="25"/>
      <c r="C1102" s="32">
        <f t="shared" si="94"/>
        <v>1</v>
      </c>
      <c r="D1102" s="67" t="s">
        <v>1216</v>
      </c>
      <c r="E1102" s="36">
        <v>11717</v>
      </c>
      <c r="F1102" s="36">
        <v>1</v>
      </c>
      <c r="G1102" s="36">
        <v>0</v>
      </c>
      <c r="H1102" s="36">
        <v>0</v>
      </c>
      <c r="I1102" s="35">
        <v>0</v>
      </c>
      <c r="J1102" s="36">
        <v>0</v>
      </c>
      <c r="K1102" s="57" t="str">
        <f t="shared" si="95"/>
        <v>0</v>
      </c>
      <c r="L1102" s="4"/>
    </row>
    <row r="1103" spans="1:12" ht="15.75">
      <c r="A1103" s="28">
        <v>29</v>
      </c>
      <c r="B1103" s="25"/>
      <c r="C1103" s="32">
        <f t="shared" si="94"/>
        <v>1</v>
      </c>
      <c r="D1103" s="67" t="s">
        <v>1217</v>
      </c>
      <c r="E1103" s="36">
        <v>4316</v>
      </c>
      <c r="F1103" s="36">
        <v>0</v>
      </c>
      <c r="G1103" s="36">
        <v>1</v>
      </c>
      <c r="H1103" s="36">
        <v>0</v>
      </c>
      <c r="I1103" s="35">
        <v>0</v>
      </c>
      <c r="J1103" s="36">
        <v>0</v>
      </c>
      <c r="K1103" s="57" t="str">
        <f t="shared" si="95"/>
        <v>0</v>
      </c>
      <c r="L1103" s="4"/>
    </row>
    <row r="1104" spans="1:12" ht="15.75">
      <c r="A1104" s="28">
        <v>29</v>
      </c>
      <c r="B1104" s="25"/>
      <c r="C1104" s="32">
        <f t="shared" si="94"/>
        <v>1</v>
      </c>
      <c r="D1104" s="67" t="s">
        <v>1218</v>
      </c>
      <c r="E1104" s="36">
        <v>3574</v>
      </c>
      <c r="F1104" s="36">
        <v>2</v>
      </c>
      <c r="G1104" s="36">
        <v>0</v>
      </c>
      <c r="H1104" s="36">
        <v>0</v>
      </c>
      <c r="I1104" s="35">
        <v>0</v>
      </c>
      <c r="J1104" s="36">
        <v>0</v>
      </c>
      <c r="K1104" s="57" t="str">
        <f t="shared" si="95"/>
        <v>0</v>
      </c>
      <c r="L1104" s="4"/>
    </row>
    <row r="1105" spans="1:57" ht="15.75">
      <c r="A1105" s="28">
        <v>29</v>
      </c>
      <c r="B1105" s="25"/>
      <c r="C1105" s="32">
        <f t="shared" si="94"/>
        <v>1</v>
      </c>
      <c r="D1105" s="67" t="s">
        <v>1219</v>
      </c>
      <c r="E1105" s="36">
        <v>7919</v>
      </c>
      <c r="F1105" s="36">
        <v>1</v>
      </c>
      <c r="G1105" s="36">
        <v>0</v>
      </c>
      <c r="H1105" s="36">
        <v>0</v>
      </c>
      <c r="I1105" s="35">
        <v>0</v>
      </c>
      <c r="J1105" s="36">
        <v>0</v>
      </c>
      <c r="K1105" s="57" t="str">
        <f t="shared" si="95"/>
        <v>0</v>
      </c>
      <c r="L1105" s="4"/>
    </row>
    <row r="1106" spans="1:57" ht="15.75">
      <c r="A1106" s="28">
        <v>29</v>
      </c>
      <c r="B1106" s="25"/>
      <c r="C1106" s="32">
        <f t="shared" si="94"/>
        <v>1</v>
      </c>
      <c r="D1106" s="67" t="s">
        <v>1220</v>
      </c>
      <c r="E1106" s="36">
        <v>6953</v>
      </c>
      <c r="F1106" s="36">
        <v>2</v>
      </c>
      <c r="G1106" s="36">
        <v>1</v>
      </c>
      <c r="H1106" s="36">
        <v>0</v>
      </c>
      <c r="I1106" s="35">
        <v>0</v>
      </c>
      <c r="J1106" s="36">
        <v>0</v>
      </c>
      <c r="K1106" s="57" t="str">
        <f t="shared" si="95"/>
        <v>0</v>
      </c>
      <c r="L1106" s="4"/>
    </row>
    <row r="1107" spans="1:57" ht="15.75">
      <c r="A1107" s="28">
        <v>29</v>
      </c>
      <c r="B1107" s="25"/>
      <c r="C1107" s="32">
        <f t="shared" si="94"/>
        <v>1</v>
      </c>
      <c r="D1107" s="67" t="s">
        <v>1221</v>
      </c>
      <c r="E1107" s="36">
        <v>8163</v>
      </c>
      <c r="F1107" s="36">
        <v>3</v>
      </c>
      <c r="G1107" s="36">
        <v>0</v>
      </c>
      <c r="H1107" s="36">
        <v>0</v>
      </c>
      <c r="I1107" s="35">
        <v>0</v>
      </c>
      <c r="J1107" s="36">
        <v>0</v>
      </c>
      <c r="K1107" s="57" t="str">
        <f t="shared" si="95"/>
        <v>0</v>
      </c>
      <c r="L1107" s="4"/>
    </row>
    <row r="1108" spans="1:57" ht="15.75">
      <c r="A1108" s="28">
        <v>29</v>
      </c>
      <c r="B1108" s="25"/>
      <c r="C1108" s="32">
        <f t="shared" si="94"/>
        <v>1</v>
      </c>
      <c r="D1108" s="67" t="s">
        <v>1222</v>
      </c>
      <c r="E1108" s="36">
        <v>5420</v>
      </c>
      <c r="F1108" s="36">
        <v>0</v>
      </c>
      <c r="G1108" s="36">
        <v>0</v>
      </c>
      <c r="H1108" s="36">
        <v>1</v>
      </c>
      <c r="I1108" s="35">
        <v>0</v>
      </c>
      <c r="J1108" s="36">
        <v>0</v>
      </c>
      <c r="K1108" s="57" t="str">
        <f t="shared" si="95"/>
        <v>0</v>
      </c>
      <c r="L1108" s="4"/>
    </row>
    <row r="1109" spans="1:57" ht="15.75">
      <c r="A1109" s="28">
        <v>29</v>
      </c>
      <c r="B1109" s="25"/>
      <c r="C1109" s="32">
        <f t="shared" si="94"/>
        <v>1</v>
      </c>
      <c r="D1109" s="67" t="s">
        <v>1223</v>
      </c>
      <c r="E1109" s="36">
        <v>2991</v>
      </c>
      <c r="F1109" s="36">
        <v>1</v>
      </c>
      <c r="G1109" s="36">
        <v>0</v>
      </c>
      <c r="H1109" s="36">
        <v>0</v>
      </c>
      <c r="I1109" s="35">
        <v>0</v>
      </c>
      <c r="J1109" s="36">
        <v>0</v>
      </c>
      <c r="K1109" s="57" t="str">
        <f t="shared" si="95"/>
        <v>0</v>
      </c>
      <c r="L1109" s="4"/>
    </row>
    <row r="1110" spans="1:57" ht="15.75">
      <c r="A1110" s="28">
        <v>29</v>
      </c>
      <c r="B1110" s="25"/>
      <c r="C1110" s="32">
        <f t="shared" si="94"/>
        <v>1</v>
      </c>
      <c r="D1110" s="67" t="s">
        <v>1224</v>
      </c>
      <c r="E1110" s="36">
        <v>2400</v>
      </c>
      <c r="F1110" s="36">
        <v>0</v>
      </c>
      <c r="G1110" s="36">
        <v>1</v>
      </c>
      <c r="H1110" s="36">
        <v>0</v>
      </c>
      <c r="I1110" s="35">
        <v>0</v>
      </c>
      <c r="J1110" s="36">
        <v>0</v>
      </c>
      <c r="K1110" s="57" t="str">
        <f t="shared" si="95"/>
        <v>0</v>
      </c>
      <c r="L1110" s="4"/>
    </row>
    <row r="1111" spans="1:57" ht="15.75">
      <c r="A1111" s="28">
        <v>29</v>
      </c>
      <c r="B1111" s="25"/>
      <c r="C1111" s="32">
        <f t="shared" si="94"/>
        <v>1</v>
      </c>
      <c r="D1111" s="67" t="s">
        <v>1225</v>
      </c>
      <c r="E1111" s="36">
        <v>7154</v>
      </c>
      <c r="F1111" s="36">
        <v>2</v>
      </c>
      <c r="G1111" s="36">
        <v>1</v>
      </c>
      <c r="H1111" s="36">
        <v>0</v>
      </c>
      <c r="I1111" s="35">
        <v>0</v>
      </c>
      <c r="J1111" s="36">
        <v>0</v>
      </c>
      <c r="K1111" s="57" t="str">
        <f t="shared" si="95"/>
        <v>0</v>
      </c>
      <c r="L1111" s="4"/>
    </row>
    <row r="1112" spans="1:57" ht="15">
      <c r="A1112" s="226" t="s">
        <v>1226</v>
      </c>
      <c r="B1112" s="226"/>
      <c r="C1112" s="226"/>
      <c r="D1112" s="44">
        <f>SUM(C1054:C1111)</f>
        <v>58</v>
      </c>
      <c r="E1112" s="45">
        <f>SUM(E1054:E1111)</f>
        <v>574307</v>
      </c>
      <c r="F1112" s="44">
        <f>(SUM(F1054:F1111))*1</f>
        <v>83</v>
      </c>
      <c r="G1112" s="45">
        <f>(SUM(G1054:G1111))*1</f>
        <v>46</v>
      </c>
      <c r="H1112" s="45">
        <f>(SUM(H1054:H1111))*1</f>
        <v>2</v>
      </c>
      <c r="I1112" s="45">
        <f>SUM(I1054:I1111)</f>
        <v>0</v>
      </c>
      <c r="J1112" s="45">
        <f>SUM(J1054:J1111)</f>
        <v>0</v>
      </c>
      <c r="K1112" s="45">
        <f>K1054+K1055+K1056+K1057+K1058+K1059+K1060+K1061+K1062+K1063+K1064+K1065+K1066+K1067+K1068+K1069+K1070+K1071+K1072+K1073+K1074+K1075+K1076+K1077+K1078+K1079+K1080+K1081+K1082+K1083+K1084+K1085+K1086+K1087+K1088+K1089+K1090+K1091+K1092+K1093+K1094+K1095+K1096+K1097+K1097+K1098+K1099+K1100+K1101+K1102+K1103+K1104+K1105+K1106+K1107+K1108+K1109+K1110+K1111</f>
        <v>0</v>
      </c>
      <c r="L1112" s="4"/>
      <c r="M1112" s="46"/>
      <c r="N1112" s="46"/>
      <c r="O1112" s="46"/>
      <c r="P1112" s="46"/>
      <c r="Q1112" s="46"/>
      <c r="R1112" s="46"/>
      <c r="S1112" s="46"/>
      <c r="T1112" s="46"/>
      <c r="U1112" s="46"/>
      <c r="V1112" s="46"/>
      <c r="W1112" s="46"/>
      <c r="X1112" s="46"/>
      <c r="Y1112" s="46"/>
      <c r="Z1112" s="46"/>
      <c r="AA1112" s="46"/>
      <c r="AB1112" s="46"/>
      <c r="AC1112" s="46"/>
      <c r="AD1112" s="46"/>
      <c r="AE1112" s="46"/>
      <c r="AF1112" s="46"/>
      <c r="AG1112" s="46"/>
      <c r="AH1112" s="46"/>
      <c r="AI1112" s="46"/>
      <c r="AJ1112" s="46"/>
      <c r="AK1112" s="46"/>
      <c r="AL1112" s="46"/>
      <c r="AM1112" s="46"/>
      <c r="AN1112" s="46"/>
      <c r="AO1112" s="46"/>
      <c r="AP1112" s="46"/>
      <c r="AQ1112" s="46"/>
      <c r="AR1112" s="46"/>
      <c r="AS1112" s="46"/>
      <c r="AT1112" s="46"/>
      <c r="AU1112" s="46"/>
      <c r="AV1112" s="46"/>
      <c r="AW1112" s="46"/>
      <c r="AX1112" s="46"/>
      <c r="AY1112" s="46"/>
      <c r="AZ1112" s="46"/>
      <c r="BA1112" s="46"/>
      <c r="BB1112" s="46"/>
      <c r="BC1112" s="46"/>
      <c r="BD1112" s="46"/>
      <c r="BE1112" s="46"/>
    </row>
    <row r="1113" spans="1:57" ht="15.75">
      <c r="A1113" s="28"/>
      <c r="B1113" s="225" t="s">
        <v>65</v>
      </c>
      <c r="C1113" s="225"/>
      <c r="D1113" s="47"/>
      <c r="E1113" s="48"/>
      <c r="F1113" s="47"/>
      <c r="G1113" s="48"/>
      <c r="H1113" s="48"/>
      <c r="I1113" s="48"/>
      <c r="J1113" s="31"/>
      <c r="K1113" s="31"/>
      <c r="L1113" s="4"/>
    </row>
    <row r="1114" spans="1:57" ht="15.75">
      <c r="A1114" s="28">
        <v>30</v>
      </c>
      <c r="B1114" s="25"/>
      <c r="C1114" s="32">
        <f t="shared" ref="C1114:C1145" si="96">IF(D1114="",0,1)</f>
        <v>1</v>
      </c>
      <c r="D1114" s="67" t="s">
        <v>1227</v>
      </c>
      <c r="E1114" s="67">
        <v>8471</v>
      </c>
      <c r="F1114" s="67">
        <v>24</v>
      </c>
      <c r="G1114" s="67">
        <v>5</v>
      </c>
      <c r="H1114" s="67">
        <v>1</v>
      </c>
      <c r="I1114" s="67">
        <v>0</v>
      </c>
      <c r="J1114" s="67">
        <v>0</v>
      </c>
      <c r="K1114" s="57" t="str">
        <f t="shared" ref="K1114:K1145" si="97">IF(OR(I1114="",I1114&lt;1),"0","1")</f>
        <v>0</v>
      </c>
      <c r="L1114" s="4"/>
    </row>
    <row r="1115" spans="1:57" ht="15.75">
      <c r="A1115" s="28">
        <v>30</v>
      </c>
      <c r="B1115" s="25"/>
      <c r="C1115" s="32">
        <f t="shared" si="96"/>
        <v>1</v>
      </c>
      <c r="D1115" s="67" t="s">
        <v>1228</v>
      </c>
      <c r="E1115" s="67">
        <v>3257</v>
      </c>
      <c r="F1115" s="67">
        <v>4</v>
      </c>
      <c r="G1115" s="67">
        <v>0</v>
      </c>
      <c r="H1115" s="67">
        <v>0</v>
      </c>
      <c r="I1115" s="67">
        <v>0</v>
      </c>
      <c r="J1115" s="67">
        <v>0</v>
      </c>
      <c r="K1115" s="57" t="str">
        <f t="shared" si="97"/>
        <v>0</v>
      </c>
      <c r="L1115" s="4"/>
    </row>
    <row r="1116" spans="1:57" ht="15.75">
      <c r="A1116" s="28">
        <v>30</v>
      </c>
      <c r="B1116" s="25"/>
      <c r="C1116" s="32">
        <f t="shared" si="96"/>
        <v>1</v>
      </c>
      <c r="D1116" s="67" t="s">
        <v>1229</v>
      </c>
      <c r="E1116" s="67">
        <v>216</v>
      </c>
      <c r="F1116" s="67">
        <v>0</v>
      </c>
      <c r="G1116" s="67">
        <v>0</v>
      </c>
      <c r="H1116" s="67">
        <v>1</v>
      </c>
      <c r="I1116" s="67">
        <v>0</v>
      </c>
      <c r="J1116" s="67">
        <v>0</v>
      </c>
      <c r="K1116" s="57" t="str">
        <f t="shared" si="97"/>
        <v>0</v>
      </c>
      <c r="L1116" s="4"/>
    </row>
    <row r="1117" spans="1:57" ht="15.75">
      <c r="A1117" s="28">
        <v>30</v>
      </c>
      <c r="B1117" s="25"/>
      <c r="C1117" s="32">
        <f t="shared" si="96"/>
        <v>1</v>
      </c>
      <c r="D1117" s="67" t="s">
        <v>1230</v>
      </c>
      <c r="E1117" s="67">
        <v>5499</v>
      </c>
      <c r="F1117" s="67">
        <v>5</v>
      </c>
      <c r="G1117" s="67">
        <v>1</v>
      </c>
      <c r="H1117" s="67">
        <v>0</v>
      </c>
      <c r="I1117" s="67">
        <v>0</v>
      </c>
      <c r="J1117" s="67">
        <v>0</v>
      </c>
      <c r="K1117" s="57" t="str">
        <f t="shared" si="97"/>
        <v>0</v>
      </c>
      <c r="L1117" s="4"/>
    </row>
    <row r="1118" spans="1:57" ht="15.75">
      <c r="A1118" s="28">
        <v>30</v>
      </c>
      <c r="B1118" s="25"/>
      <c r="C1118" s="32">
        <f t="shared" si="96"/>
        <v>1</v>
      </c>
      <c r="D1118" s="67" t="s">
        <v>1231</v>
      </c>
      <c r="E1118" s="67">
        <v>40733</v>
      </c>
      <c r="F1118" s="67">
        <v>56</v>
      </c>
      <c r="G1118" s="67">
        <v>11</v>
      </c>
      <c r="H1118" s="67">
        <v>3</v>
      </c>
      <c r="I1118" s="67">
        <v>0</v>
      </c>
      <c r="J1118" s="67">
        <v>0</v>
      </c>
      <c r="K1118" s="57" t="str">
        <f t="shared" si="97"/>
        <v>0</v>
      </c>
      <c r="L1118" s="4"/>
    </row>
    <row r="1119" spans="1:57" ht="15.75">
      <c r="A1119" s="28">
        <v>30</v>
      </c>
      <c r="B1119" s="25"/>
      <c r="C1119" s="32">
        <f t="shared" si="96"/>
        <v>1</v>
      </c>
      <c r="D1119" s="67" t="s">
        <v>1232</v>
      </c>
      <c r="E1119" s="67">
        <v>3525</v>
      </c>
      <c r="F1119" s="67">
        <v>2</v>
      </c>
      <c r="G1119" s="67">
        <v>0</v>
      </c>
      <c r="H1119" s="67">
        <v>0</v>
      </c>
      <c r="I1119" s="67">
        <v>0</v>
      </c>
      <c r="J1119" s="67">
        <v>0</v>
      </c>
      <c r="K1119" s="57" t="str">
        <f t="shared" si="97"/>
        <v>0</v>
      </c>
      <c r="L1119" s="4"/>
    </row>
    <row r="1120" spans="1:57" ht="15.75">
      <c r="A1120" s="28">
        <v>30</v>
      </c>
      <c r="B1120" s="25"/>
      <c r="C1120" s="32">
        <f t="shared" si="96"/>
        <v>1</v>
      </c>
      <c r="D1120" s="67" t="s">
        <v>1233</v>
      </c>
      <c r="E1120" s="67">
        <v>4224</v>
      </c>
      <c r="F1120" s="67">
        <v>6</v>
      </c>
      <c r="G1120" s="67">
        <v>1</v>
      </c>
      <c r="H1120" s="67">
        <v>0</v>
      </c>
      <c r="I1120" s="67">
        <v>0</v>
      </c>
      <c r="J1120" s="67">
        <v>0</v>
      </c>
      <c r="K1120" s="57" t="str">
        <f t="shared" si="97"/>
        <v>0</v>
      </c>
      <c r="L1120" s="4"/>
    </row>
    <row r="1121" spans="1:12" ht="15.75">
      <c r="A1121" s="28">
        <v>30</v>
      </c>
      <c r="B1121" s="25"/>
      <c r="C1121" s="32">
        <f t="shared" si="96"/>
        <v>1</v>
      </c>
      <c r="D1121" s="67" t="s">
        <v>1234</v>
      </c>
      <c r="E1121" s="67">
        <v>2671</v>
      </c>
      <c r="F1121" s="67">
        <v>2</v>
      </c>
      <c r="G1121" s="67">
        <v>0</v>
      </c>
      <c r="H1121" s="67">
        <v>0</v>
      </c>
      <c r="I1121" s="67">
        <v>0</v>
      </c>
      <c r="J1121" s="67">
        <v>0</v>
      </c>
      <c r="K1121" s="57" t="str">
        <f t="shared" si="97"/>
        <v>0</v>
      </c>
      <c r="L1121" s="4"/>
    </row>
    <row r="1122" spans="1:12" ht="15.75">
      <c r="A1122" s="28">
        <v>30</v>
      </c>
      <c r="B1122" s="25"/>
      <c r="C1122" s="32">
        <f t="shared" si="96"/>
        <v>1</v>
      </c>
      <c r="D1122" s="67" t="s">
        <v>1235</v>
      </c>
      <c r="E1122" s="67">
        <v>2435</v>
      </c>
      <c r="F1122" s="67">
        <v>2</v>
      </c>
      <c r="G1122" s="67">
        <v>0</v>
      </c>
      <c r="H1122" s="67">
        <v>0</v>
      </c>
      <c r="I1122" s="67">
        <v>0</v>
      </c>
      <c r="J1122" s="67">
        <v>0</v>
      </c>
      <c r="K1122" s="57" t="str">
        <f t="shared" si="97"/>
        <v>0</v>
      </c>
      <c r="L1122" s="4"/>
    </row>
    <row r="1123" spans="1:12" ht="15.75">
      <c r="A1123" s="28">
        <v>30</v>
      </c>
      <c r="B1123" s="25"/>
      <c r="C1123" s="32">
        <f t="shared" si="96"/>
        <v>1</v>
      </c>
      <c r="D1123" s="67" t="s">
        <v>1236</v>
      </c>
      <c r="E1123" s="67">
        <v>2695</v>
      </c>
      <c r="F1123" s="67">
        <v>0</v>
      </c>
      <c r="G1123" s="67">
        <v>0</v>
      </c>
      <c r="H1123" s="67">
        <v>1</v>
      </c>
      <c r="I1123" s="67">
        <v>0</v>
      </c>
      <c r="J1123" s="67">
        <v>0</v>
      </c>
      <c r="K1123" s="57" t="str">
        <f t="shared" si="97"/>
        <v>0</v>
      </c>
      <c r="L1123" s="4"/>
    </row>
    <row r="1124" spans="1:12" ht="15.75">
      <c r="A1124" s="28">
        <v>30</v>
      </c>
      <c r="B1124" s="25"/>
      <c r="C1124" s="32">
        <f t="shared" si="96"/>
        <v>1</v>
      </c>
      <c r="D1124" s="67" t="s">
        <v>1237</v>
      </c>
      <c r="E1124" s="67">
        <v>18648</v>
      </c>
      <c r="F1124" s="67">
        <v>23</v>
      </c>
      <c r="G1124" s="67">
        <v>9</v>
      </c>
      <c r="H1124" s="67">
        <v>0</v>
      </c>
      <c r="I1124" s="67">
        <v>0</v>
      </c>
      <c r="J1124" s="67">
        <v>0</v>
      </c>
      <c r="K1124" s="57" t="str">
        <f t="shared" si="97"/>
        <v>0</v>
      </c>
      <c r="L1124" s="4"/>
    </row>
    <row r="1125" spans="1:12" ht="15.75">
      <c r="A1125" s="28">
        <v>30</v>
      </c>
      <c r="B1125" s="25"/>
      <c r="C1125" s="32">
        <f t="shared" si="96"/>
        <v>1</v>
      </c>
      <c r="D1125" s="67" t="s">
        <v>1238</v>
      </c>
      <c r="E1125" s="67">
        <v>1603</v>
      </c>
      <c r="F1125" s="67">
        <v>0</v>
      </c>
      <c r="G1125" s="67">
        <v>2</v>
      </c>
      <c r="H1125" s="67">
        <v>0</v>
      </c>
      <c r="I1125" s="67">
        <v>0</v>
      </c>
      <c r="J1125" s="67">
        <v>0</v>
      </c>
      <c r="K1125" s="57" t="str">
        <f t="shared" si="97"/>
        <v>0</v>
      </c>
      <c r="L1125" s="4"/>
    </row>
    <row r="1126" spans="1:12" ht="15.75">
      <c r="A1126" s="28">
        <v>30</v>
      </c>
      <c r="B1126" s="25"/>
      <c r="C1126" s="32">
        <f t="shared" si="96"/>
        <v>1</v>
      </c>
      <c r="D1126" s="67" t="s">
        <v>1239</v>
      </c>
      <c r="E1126" s="67">
        <v>16269</v>
      </c>
      <c r="F1126" s="67">
        <v>28</v>
      </c>
      <c r="G1126" s="67">
        <v>4</v>
      </c>
      <c r="H1126" s="67">
        <v>0</v>
      </c>
      <c r="I1126" s="67">
        <v>1</v>
      </c>
      <c r="J1126" s="67">
        <v>1</v>
      </c>
      <c r="K1126" s="57" t="str">
        <f t="shared" si="97"/>
        <v>1</v>
      </c>
      <c r="L1126" s="4"/>
    </row>
    <row r="1127" spans="1:12" ht="15.75">
      <c r="A1127" s="28">
        <v>30</v>
      </c>
      <c r="B1127" s="25"/>
      <c r="C1127" s="32">
        <f t="shared" si="96"/>
        <v>1</v>
      </c>
      <c r="D1127" s="67" t="s">
        <v>1240</v>
      </c>
      <c r="E1127" s="67">
        <v>4731</v>
      </c>
      <c r="F1127" s="67">
        <v>3</v>
      </c>
      <c r="G1127" s="67">
        <v>1</v>
      </c>
      <c r="H1127" s="67">
        <v>0</v>
      </c>
      <c r="I1127" s="67">
        <v>0</v>
      </c>
      <c r="J1127" s="67">
        <v>0</v>
      </c>
      <c r="K1127" s="57" t="str">
        <f t="shared" si="97"/>
        <v>0</v>
      </c>
      <c r="L1127" s="4"/>
    </row>
    <row r="1128" spans="1:12" ht="15.75">
      <c r="A1128" s="28">
        <v>30</v>
      </c>
      <c r="B1128" s="25"/>
      <c r="C1128" s="32">
        <f t="shared" si="96"/>
        <v>1</v>
      </c>
      <c r="D1128" s="67" t="s">
        <v>1241</v>
      </c>
      <c r="E1128" s="67">
        <v>6948</v>
      </c>
      <c r="F1128" s="67">
        <v>6</v>
      </c>
      <c r="G1128" s="67">
        <v>2</v>
      </c>
      <c r="H1128" s="67">
        <v>0</v>
      </c>
      <c r="I1128" s="67">
        <v>0</v>
      </c>
      <c r="J1128" s="67">
        <v>0</v>
      </c>
      <c r="K1128" s="57" t="str">
        <f t="shared" si="97"/>
        <v>0</v>
      </c>
      <c r="L1128" s="4"/>
    </row>
    <row r="1129" spans="1:12" ht="15.75">
      <c r="A1129" s="28">
        <v>30</v>
      </c>
      <c r="B1129" s="25"/>
      <c r="C1129" s="32">
        <f t="shared" si="96"/>
        <v>1</v>
      </c>
      <c r="D1129" s="67" t="s">
        <v>1242</v>
      </c>
      <c r="E1129" s="67">
        <v>3524</v>
      </c>
      <c r="F1129" s="67">
        <v>2</v>
      </c>
      <c r="G1129" s="67">
        <v>0</v>
      </c>
      <c r="H1129" s="67">
        <v>0</v>
      </c>
      <c r="I1129" s="67">
        <v>0</v>
      </c>
      <c r="J1129" s="67">
        <v>0</v>
      </c>
      <c r="K1129" s="57" t="str">
        <f t="shared" si="97"/>
        <v>0</v>
      </c>
      <c r="L1129" s="4"/>
    </row>
    <row r="1130" spans="1:12" ht="15.75">
      <c r="A1130" s="28">
        <v>30</v>
      </c>
      <c r="B1130" s="25"/>
      <c r="C1130" s="32">
        <f t="shared" si="96"/>
        <v>1</v>
      </c>
      <c r="D1130" s="67" t="s">
        <v>1243</v>
      </c>
      <c r="E1130" s="67">
        <v>2939</v>
      </c>
      <c r="F1130" s="67">
        <v>3</v>
      </c>
      <c r="G1130" s="67">
        <v>1</v>
      </c>
      <c r="H1130" s="67">
        <v>0</v>
      </c>
      <c r="I1130" s="67">
        <v>0</v>
      </c>
      <c r="J1130" s="67">
        <v>0</v>
      </c>
      <c r="K1130" s="57" t="str">
        <f t="shared" si="97"/>
        <v>0</v>
      </c>
      <c r="L1130" s="4"/>
    </row>
    <row r="1131" spans="1:12" ht="15.75">
      <c r="A1131" s="28">
        <v>30</v>
      </c>
      <c r="B1131" s="25"/>
      <c r="C1131" s="32">
        <f t="shared" si="96"/>
        <v>1</v>
      </c>
      <c r="D1131" s="67" t="s">
        <v>1244</v>
      </c>
      <c r="E1131" s="67">
        <v>2297</v>
      </c>
      <c r="F1131" s="67">
        <v>3</v>
      </c>
      <c r="G1131" s="67">
        <v>0</v>
      </c>
      <c r="H1131" s="67">
        <v>0</v>
      </c>
      <c r="I1131" s="67">
        <v>0</v>
      </c>
      <c r="J1131" s="67">
        <v>0</v>
      </c>
      <c r="K1131" s="57" t="str">
        <f t="shared" si="97"/>
        <v>0</v>
      </c>
      <c r="L1131" s="4"/>
    </row>
    <row r="1132" spans="1:12" ht="15.75">
      <c r="A1132" s="28">
        <v>30</v>
      </c>
      <c r="B1132" s="25"/>
      <c r="C1132" s="32">
        <f t="shared" si="96"/>
        <v>1</v>
      </c>
      <c r="D1132" s="67" t="s">
        <v>1245</v>
      </c>
      <c r="E1132" s="67">
        <v>2592</v>
      </c>
      <c r="F1132" s="67">
        <v>0</v>
      </c>
      <c r="G1132" s="67">
        <v>1</v>
      </c>
      <c r="H1132" s="67">
        <v>0</v>
      </c>
      <c r="I1132" s="67">
        <v>0</v>
      </c>
      <c r="J1132" s="67">
        <v>0</v>
      </c>
      <c r="K1132" s="57" t="str">
        <f t="shared" si="97"/>
        <v>0</v>
      </c>
      <c r="L1132" s="4"/>
    </row>
    <row r="1133" spans="1:12" ht="15.75">
      <c r="A1133" s="28">
        <v>30</v>
      </c>
      <c r="B1133" s="25"/>
      <c r="C1133" s="32">
        <f t="shared" si="96"/>
        <v>1</v>
      </c>
      <c r="D1133" s="67" t="s">
        <v>1246</v>
      </c>
      <c r="E1133" s="67">
        <v>6444</v>
      </c>
      <c r="F1133" s="67">
        <v>4</v>
      </c>
      <c r="G1133" s="67">
        <v>1</v>
      </c>
      <c r="H1133" s="67">
        <v>0</v>
      </c>
      <c r="I1133" s="67">
        <v>0</v>
      </c>
      <c r="J1133" s="67">
        <v>0</v>
      </c>
      <c r="K1133" s="57" t="str">
        <f t="shared" si="97"/>
        <v>0</v>
      </c>
      <c r="L1133" s="4"/>
    </row>
    <row r="1134" spans="1:12" ht="15.75">
      <c r="A1134" s="28">
        <v>30</v>
      </c>
      <c r="B1134" s="25"/>
      <c r="C1134" s="32">
        <f t="shared" si="96"/>
        <v>1</v>
      </c>
      <c r="D1134" s="67" t="s">
        <v>1247</v>
      </c>
      <c r="E1134" s="67">
        <v>4041</v>
      </c>
      <c r="F1134" s="67">
        <v>3</v>
      </c>
      <c r="G1134" s="67">
        <v>0</v>
      </c>
      <c r="H1134" s="67">
        <v>0</v>
      </c>
      <c r="I1134" s="67">
        <v>0</v>
      </c>
      <c r="J1134" s="67">
        <v>0</v>
      </c>
      <c r="K1134" s="57" t="str">
        <f t="shared" si="97"/>
        <v>0</v>
      </c>
      <c r="L1134" s="4"/>
    </row>
    <row r="1135" spans="1:12" ht="15.75">
      <c r="A1135" s="28">
        <v>30</v>
      </c>
      <c r="B1135" s="25"/>
      <c r="C1135" s="32">
        <f t="shared" si="96"/>
        <v>1</v>
      </c>
      <c r="D1135" s="67" t="s">
        <v>1248</v>
      </c>
      <c r="E1135" s="67">
        <v>5550</v>
      </c>
      <c r="F1135" s="67">
        <v>4</v>
      </c>
      <c r="G1135" s="67">
        <v>1</v>
      </c>
      <c r="H1135" s="67">
        <v>0</v>
      </c>
      <c r="I1135" s="67">
        <v>0</v>
      </c>
      <c r="J1135" s="67">
        <v>0</v>
      </c>
      <c r="K1135" s="57" t="str">
        <f t="shared" si="97"/>
        <v>0</v>
      </c>
      <c r="L1135" s="4"/>
    </row>
    <row r="1136" spans="1:12" ht="15.75">
      <c r="A1136" s="28">
        <v>30</v>
      </c>
      <c r="B1136" s="25"/>
      <c r="C1136" s="32">
        <f t="shared" si="96"/>
        <v>1</v>
      </c>
      <c r="D1136" s="67" t="s">
        <v>1249</v>
      </c>
      <c r="E1136" s="67">
        <v>666</v>
      </c>
      <c r="F1136" s="67">
        <v>0</v>
      </c>
      <c r="G1136" s="67">
        <v>0</v>
      </c>
      <c r="H1136" s="67">
        <v>1</v>
      </c>
      <c r="I1136" s="67">
        <v>0</v>
      </c>
      <c r="J1136" s="67">
        <v>0</v>
      </c>
      <c r="K1136" s="57" t="str">
        <f t="shared" si="97"/>
        <v>0</v>
      </c>
      <c r="L1136" s="4"/>
    </row>
    <row r="1137" spans="1:12" ht="15.75">
      <c r="A1137" s="28">
        <v>30</v>
      </c>
      <c r="B1137" s="25"/>
      <c r="C1137" s="32">
        <f t="shared" si="96"/>
        <v>1</v>
      </c>
      <c r="D1137" s="67" t="s">
        <v>1250</v>
      </c>
      <c r="E1137" s="67">
        <v>1783</v>
      </c>
      <c r="F1137" s="67">
        <v>0</v>
      </c>
      <c r="G1137" s="67">
        <v>1</v>
      </c>
      <c r="H1137" s="67">
        <v>0</v>
      </c>
      <c r="I1137" s="67">
        <v>0</v>
      </c>
      <c r="J1137" s="67">
        <v>0</v>
      </c>
      <c r="K1137" s="57" t="str">
        <f t="shared" si="97"/>
        <v>0</v>
      </c>
      <c r="L1137" s="4"/>
    </row>
    <row r="1138" spans="1:12" ht="15.75">
      <c r="A1138" s="28">
        <v>30</v>
      </c>
      <c r="B1138" s="25"/>
      <c r="C1138" s="32">
        <f t="shared" si="96"/>
        <v>1</v>
      </c>
      <c r="D1138" s="67" t="s">
        <v>1251</v>
      </c>
      <c r="E1138" s="67">
        <v>4048</v>
      </c>
      <c r="F1138" s="67">
        <v>3</v>
      </c>
      <c r="G1138" s="67">
        <v>0</v>
      </c>
      <c r="H1138" s="67">
        <v>0</v>
      </c>
      <c r="I1138" s="67">
        <v>0</v>
      </c>
      <c r="J1138" s="67">
        <v>0</v>
      </c>
      <c r="K1138" s="57" t="str">
        <f t="shared" si="97"/>
        <v>0</v>
      </c>
      <c r="L1138" s="4"/>
    </row>
    <row r="1139" spans="1:12" ht="15.75">
      <c r="A1139" s="28">
        <v>30</v>
      </c>
      <c r="B1139" s="25"/>
      <c r="C1139" s="32">
        <f t="shared" si="96"/>
        <v>1</v>
      </c>
      <c r="D1139" s="67" t="s">
        <v>1252</v>
      </c>
      <c r="E1139" s="67">
        <v>4334</v>
      </c>
      <c r="F1139" s="67">
        <v>4</v>
      </c>
      <c r="G1139" s="67">
        <v>0</v>
      </c>
      <c r="H1139" s="67">
        <v>0</v>
      </c>
      <c r="I1139" s="67">
        <v>0</v>
      </c>
      <c r="J1139" s="67">
        <v>0</v>
      </c>
      <c r="K1139" s="57" t="str">
        <f t="shared" si="97"/>
        <v>0</v>
      </c>
      <c r="L1139" s="4"/>
    </row>
    <row r="1140" spans="1:12" ht="15.75">
      <c r="A1140" s="28">
        <v>30</v>
      </c>
      <c r="B1140" s="25"/>
      <c r="C1140" s="32">
        <f t="shared" si="96"/>
        <v>1</v>
      </c>
      <c r="D1140" s="67" t="s">
        <v>1253</v>
      </c>
      <c r="E1140" s="67">
        <v>834</v>
      </c>
      <c r="F1140" s="67">
        <v>0</v>
      </c>
      <c r="G1140" s="67">
        <v>0</v>
      </c>
      <c r="H1140" s="67">
        <v>1</v>
      </c>
      <c r="I1140" s="67">
        <v>0</v>
      </c>
      <c r="J1140" s="67">
        <v>0</v>
      </c>
      <c r="K1140" s="57" t="str">
        <f t="shared" si="97"/>
        <v>0</v>
      </c>
      <c r="L1140" s="4"/>
    </row>
    <row r="1141" spans="1:12" ht="15.75">
      <c r="A1141" s="28">
        <v>30</v>
      </c>
      <c r="B1141" s="25"/>
      <c r="C1141" s="32">
        <f t="shared" si="96"/>
        <v>1</v>
      </c>
      <c r="D1141" s="67" t="s">
        <v>1254</v>
      </c>
      <c r="E1141" s="67">
        <v>2471</v>
      </c>
      <c r="F1141" s="67">
        <v>2</v>
      </c>
      <c r="G1141" s="67">
        <v>0</v>
      </c>
      <c r="H1141" s="67">
        <v>1</v>
      </c>
      <c r="I1141" s="67">
        <v>0</v>
      </c>
      <c r="J1141" s="67">
        <v>0</v>
      </c>
      <c r="K1141" s="57" t="str">
        <f t="shared" si="97"/>
        <v>0</v>
      </c>
      <c r="L1141" s="4"/>
    </row>
    <row r="1142" spans="1:12" ht="15.75">
      <c r="A1142" s="28">
        <v>30</v>
      </c>
      <c r="B1142" s="25"/>
      <c r="C1142" s="32">
        <f t="shared" si="96"/>
        <v>1</v>
      </c>
      <c r="D1142" s="67" t="s">
        <v>1255</v>
      </c>
      <c r="E1142" s="67">
        <v>696</v>
      </c>
      <c r="F1142" s="67">
        <v>0</v>
      </c>
      <c r="G1142" s="67">
        <v>0</v>
      </c>
      <c r="H1142" s="67">
        <v>1</v>
      </c>
      <c r="I1142" s="67">
        <v>0</v>
      </c>
      <c r="J1142" s="67">
        <v>0</v>
      </c>
      <c r="K1142" s="57" t="str">
        <f t="shared" si="97"/>
        <v>0</v>
      </c>
      <c r="L1142" s="4"/>
    </row>
    <row r="1143" spans="1:12" ht="15.75">
      <c r="A1143" s="28">
        <v>30</v>
      </c>
      <c r="B1143" s="25"/>
      <c r="C1143" s="32">
        <f t="shared" si="96"/>
        <v>1</v>
      </c>
      <c r="D1143" s="67" t="s">
        <v>1256</v>
      </c>
      <c r="E1143" s="67">
        <v>26424</v>
      </c>
      <c r="F1143" s="67">
        <v>9</v>
      </c>
      <c r="G1143" s="67">
        <v>6</v>
      </c>
      <c r="H1143" s="67">
        <v>1</v>
      </c>
      <c r="I1143" s="67">
        <v>0</v>
      </c>
      <c r="J1143" s="67">
        <v>0</v>
      </c>
      <c r="K1143" s="57" t="str">
        <f t="shared" si="97"/>
        <v>0</v>
      </c>
      <c r="L1143" s="4"/>
    </row>
    <row r="1144" spans="1:12" ht="15.75">
      <c r="A1144" s="28">
        <v>30</v>
      </c>
      <c r="B1144" s="25"/>
      <c r="C1144" s="32">
        <f t="shared" si="96"/>
        <v>1</v>
      </c>
      <c r="D1144" s="67" t="s">
        <v>1257</v>
      </c>
      <c r="E1144" s="67">
        <v>27616</v>
      </c>
      <c r="F1144" s="67">
        <v>6</v>
      </c>
      <c r="G1144" s="67">
        <v>0</v>
      </c>
      <c r="H1144" s="67">
        <v>0</v>
      </c>
      <c r="I1144" s="67">
        <v>0</v>
      </c>
      <c r="J1144" s="67">
        <v>0</v>
      </c>
      <c r="K1144" s="57" t="str">
        <f t="shared" si="97"/>
        <v>0</v>
      </c>
      <c r="L1144" s="4"/>
    </row>
    <row r="1145" spans="1:12" ht="15.75">
      <c r="A1145" s="28">
        <v>30</v>
      </c>
      <c r="B1145" s="25"/>
      <c r="C1145" s="32">
        <f t="shared" si="96"/>
        <v>1</v>
      </c>
      <c r="D1145" s="67" t="s">
        <v>1258</v>
      </c>
      <c r="E1145" s="67">
        <v>24300</v>
      </c>
      <c r="F1145" s="67">
        <v>6</v>
      </c>
      <c r="G1145" s="67">
        <v>0</v>
      </c>
      <c r="H1145" s="67">
        <v>0</v>
      </c>
      <c r="I1145" s="67">
        <v>0</v>
      </c>
      <c r="J1145" s="67">
        <v>0</v>
      </c>
      <c r="K1145" s="57" t="str">
        <f t="shared" si="97"/>
        <v>0</v>
      </c>
      <c r="L1145" s="4"/>
    </row>
    <row r="1146" spans="1:12" ht="15.75">
      <c r="A1146" s="28">
        <v>30</v>
      </c>
      <c r="B1146" s="25"/>
      <c r="C1146" s="32">
        <f t="shared" ref="C1146:C1177" si="98">IF(D1146="",0,1)</f>
        <v>1</v>
      </c>
      <c r="D1146" s="67" t="s">
        <v>1259</v>
      </c>
      <c r="E1146" s="67">
        <v>26711</v>
      </c>
      <c r="F1146" s="67">
        <v>14</v>
      </c>
      <c r="G1146" s="67">
        <v>0</v>
      </c>
      <c r="H1146" s="67">
        <v>0</v>
      </c>
      <c r="I1146" s="67">
        <v>0</v>
      </c>
      <c r="J1146" s="67">
        <v>0</v>
      </c>
      <c r="K1146" s="57" t="str">
        <f t="shared" ref="K1146:K1177" si="99">IF(OR(I1146="",I1146&lt;1),"0","1")</f>
        <v>0</v>
      </c>
      <c r="L1146" s="4"/>
    </row>
    <row r="1147" spans="1:12" ht="15.75">
      <c r="A1147" s="28">
        <v>30</v>
      </c>
      <c r="B1147" s="25"/>
      <c r="C1147" s="32">
        <f t="shared" si="98"/>
        <v>1</v>
      </c>
      <c r="D1147" s="67" t="s">
        <v>1260</v>
      </c>
      <c r="E1147" s="67">
        <v>1782</v>
      </c>
      <c r="F1147" s="67">
        <v>2</v>
      </c>
      <c r="G1147" s="67">
        <v>1</v>
      </c>
      <c r="H1147" s="67">
        <v>0</v>
      </c>
      <c r="I1147" s="67">
        <v>0</v>
      </c>
      <c r="J1147" s="67">
        <v>0</v>
      </c>
      <c r="K1147" s="57" t="str">
        <f t="shared" si="99"/>
        <v>0</v>
      </c>
      <c r="L1147" s="4"/>
    </row>
    <row r="1148" spans="1:12" ht="15.75">
      <c r="A1148" s="28">
        <v>30</v>
      </c>
      <c r="B1148" s="25"/>
      <c r="C1148" s="32">
        <f t="shared" si="98"/>
        <v>1</v>
      </c>
      <c r="D1148" s="67" t="s">
        <v>1261</v>
      </c>
      <c r="E1148" s="67">
        <v>714</v>
      </c>
      <c r="F1148" s="67">
        <v>0</v>
      </c>
      <c r="G1148" s="67">
        <v>1</v>
      </c>
      <c r="H1148" s="67">
        <v>0</v>
      </c>
      <c r="I1148" s="67">
        <v>0</v>
      </c>
      <c r="J1148" s="67">
        <v>0</v>
      </c>
      <c r="K1148" s="57" t="str">
        <f t="shared" si="99"/>
        <v>0</v>
      </c>
      <c r="L1148" s="4"/>
    </row>
    <row r="1149" spans="1:12" ht="15.75">
      <c r="A1149" s="28">
        <v>30</v>
      </c>
      <c r="B1149" s="25"/>
      <c r="C1149" s="32">
        <f t="shared" si="98"/>
        <v>1</v>
      </c>
      <c r="D1149" s="67" t="s">
        <v>1262</v>
      </c>
      <c r="E1149" s="67">
        <v>928</v>
      </c>
      <c r="F1149" s="67">
        <v>0</v>
      </c>
      <c r="G1149" s="67">
        <v>0</v>
      </c>
      <c r="H1149" s="67">
        <v>1</v>
      </c>
      <c r="I1149" s="67">
        <v>0</v>
      </c>
      <c r="J1149" s="67">
        <v>0</v>
      </c>
      <c r="K1149" s="57" t="str">
        <f t="shared" si="99"/>
        <v>0</v>
      </c>
      <c r="L1149" s="4"/>
    </row>
    <row r="1150" spans="1:12" ht="15.75">
      <c r="A1150" s="28">
        <v>30</v>
      </c>
      <c r="B1150" s="25"/>
      <c r="C1150" s="32">
        <f t="shared" si="98"/>
        <v>1</v>
      </c>
      <c r="D1150" s="67" t="s">
        <v>1263</v>
      </c>
      <c r="E1150" s="67">
        <v>1413</v>
      </c>
      <c r="F1150" s="67">
        <v>0</v>
      </c>
      <c r="G1150" s="67">
        <v>4</v>
      </c>
      <c r="H1150" s="67">
        <v>0</v>
      </c>
      <c r="I1150" s="67">
        <v>0</v>
      </c>
      <c r="J1150" s="67">
        <v>0</v>
      </c>
      <c r="K1150" s="57" t="str">
        <f t="shared" si="99"/>
        <v>0</v>
      </c>
      <c r="L1150" s="4"/>
    </row>
    <row r="1151" spans="1:12" ht="15.75">
      <c r="A1151" s="28">
        <v>30</v>
      </c>
      <c r="B1151" s="25"/>
      <c r="C1151" s="32">
        <f t="shared" si="98"/>
        <v>1</v>
      </c>
      <c r="D1151" s="67" t="s">
        <v>1264</v>
      </c>
      <c r="E1151" s="67">
        <v>2925</v>
      </c>
      <c r="F1151" s="67">
        <v>3</v>
      </c>
      <c r="G1151" s="67">
        <v>0</v>
      </c>
      <c r="H1151" s="67">
        <v>0</v>
      </c>
      <c r="I1151" s="67">
        <v>0</v>
      </c>
      <c r="J1151" s="67">
        <v>0</v>
      </c>
      <c r="K1151" s="57" t="str">
        <f t="shared" si="99"/>
        <v>0</v>
      </c>
      <c r="L1151" s="4"/>
    </row>
    <row r="1152" spans="1:12" ht="15.75">
      <c r="A1152" s="28">
        <v>30</v>
      </c>
      <c r="B1152" s="25"/>
      <c r="C1152" s="32">
        <f t="shared" si="98"/>
        <v>1</v>
      </c>
      <c r="D1152" s="67" t="s">
        <v>1265</v>
      </c>
      <c r="E1152" s="67">
        <v>1200</v>
      </c>
      <c r="F1152" s="67">
        <v>0</v>
      </c>
      <c r="G1152" s="67">
        <v>1</v>
      </c>
      <c r="H1152" s="67">
        <v>0</v>
      </c>
      <c r="I1152" s="67">
        <v>0</v>
      </c>
      <c r="J1152" s="67">
        <v>0</v>
      </c>
      <c r="K1152" s="57" t="str">
        <f t="shared" si="99"/>
        <v>0</v>
      </c>
      <c r="L1152" s="4"/>
    </row>
    <row r="1153" spans="1:12" ht="15.75">
      <c r="A1153" s="28">
        <v>30</v>
      </c>
      <c r="B1153" s="25"/>
      <c r="C1153" s="32">
        <f t="shared" si="98"/>
        <v>1</v>
      </c>
      <c r="D1153" s="67" t="s">
        <v>1266</v>
      </c>
      <c r="E1153" s="67">
        <v>700</v>
      </c>
      <c r="F1153" s="67">
        <v>0</v>
      </c>
      <c r="G1153" s="67">
        <v>1</v>
      </c>
      <c r="H1153" s="67">
        <v>0</v>
      </c>
      <c r="I1153" s="67">
        <v>0</v>
      </c>
      <c r="J1153" s="67">
        <v>0</v>
      </c>
      <c r="K1153" s="57" t="str">
        <f t="shared" si="99"/>
        <v>0</v>
      </c>
      <c r="L1153" s="4"/>
    </row>
    <row r="1154" spans="1:12" ht="15.75">
      <c r="A1154" s="28">
        <v>30</v>
      </c>
      <c r="B1154" s="25"/>
      <c r="C1154" s="32">
        <f t="shared" si="98"/>
        <v>1</v>
      </c>
      <c r="D1154" s="67" t="s">
        <v>1267</v>
      </c>
      <c r="E1154" s="67">
        <v>3745</v>
      </c>
      <c r="F1154" s="67">
        <v>5</v>
      </c>
      <c r="G1154" s="67">
        <v>0</v>
      </c>
      <c r="H1154" s="67">
        <v>1</v>
      </c>
      <c r="I1154" s="67">
        <v>0</v>
      </c>
      <c r="J1154" s="67">
        <v>0</v>
      </c>
      <c r="K1154" s="57" t="str">
        <f t="shared" si="99"/>
        <v>0</v>
      </c>
      <c r="L1154" s="4"/>
    </row>
    <row r="1155" spans="1:12" ht="15.75">
      <c r="A1155" s="28">
        <v>30</v>
      </c>
      <c r="B1155" s="25"/>
      <c r="C1155" s="32">
        <f t="shared" si="98"/>
        <v>1</v>
      </c>
      <c r="D1155" s="67" t="s">
        <v>1268</v>
      </c>
      <c r="E1155" s="67">
        <v>4863</v>
      </c>
      <c r="F1155" s="67">
        <v>4</v>
      </c>
      <c r="G1155" s="67">
        <v>0</v>
      </c>
      <c r="H1155" s="67">
        <v>0</v>
      </c>
      <c r="I1155" s="67">
        <v>0</v>
      </c>
      <c r="J1155" s="67">
        <v>0</v>
      </c>
      <c r="K1155" s="57" t="str">
        <f t="shared" si="99"/>
        <v>0</v>
      </c>
      <c r="L1155" s="4"/>
    </row>
    <row r="1156" spans="1:12" ht="15.75">
      <c r="A1156" s="28">
        <v>30</v>
      </c>
      <c r="B1156" s="25"/>
      <c r="C1156" s="32">
        <f t="shared" si="98"/>
        <v>1</v>
      </c>
      <c r="D1156" s="67" t="s">
        <v>1269</v>
      </c>
      <c r="E1156" s="67">
        <v>1127</v>
      </c>
      <c r="F1156" s="67">
        <v>2</v>
      </c>
      <c r="G1156" s="67">
        <v>1</v>
      </c>
      <c r="H1156" s="67">
        <v>0</v>
      </c>
      <c r="I1156" s="67">
        <v>0</v>
      </c>
      <c r="J1156" s="67">
        <v>0</v>
      </c>
      <c r="K1156" s="57" t="str">
        <f t="shared" si="99"/>
        <v>0</v>
      </c>
      <c r="L1156" s="4"/>
    </row>
    <row r="1157" spans="1:12" ht="15.75">
      <c r="A1157" s="28">
        <v>30</v>
      </c>
      <c r="B1157" s="25"/>
      <c r="C1157" s="32">
        <f t="shared" si="98"/>
        <v>1</v>
      </c>
      <c r="D1157" s="67" t="s">
        <v>1270</v>
      </c>
      <c r="E1157" s="67">
        <v>1128</v>
      </c>
      <c r="F1157" s="67">
        <v>0</v>
      </c>
      <c r="G1157" s="67">
        <v>2</v>
      </c>
      <c r="H1157" s="67">
        <v>0</v>
      </c>
      <c r="I1157" s="67">
        <v>0</v>
      </c>
      <c r="J1157" s="67">
        <v>0</v>
      </c>
      <c r="K1157" s="57" t="str">
        <f t="shared" si="99"/>
        <v>0</v>
      </c>
      <c r="L1157" s="4"/>
    </row>
    <row r="1158" spans="1:12" ht="15.75">
      <c r="A1158" s="28">
        <v>30</v>
      </c>
      <c r="B1158" s="25"/>
      <c r="C1158" s="32">
        <f t="shared" si="98"/>
        <v>1</v>
      </c>
      <c r="D1158" s="67" t="s">
        <v>1271</v>
      </c>
      <c r="E1158" s="67">
        <v>3732</v>
      </c>
      <c r="F1158" s="67">
        <v>2</v>
      </c>
      <c r="G1158" s="67">
        <v>2</v>
      </c>
      <c r="H1158" s="67">
        <v>0</v>
      </c>
      <c r="I1158" s="67">
        <v>0</v>
      </c>
      <c r="J1158" s="67">
        <v>0</v>
      </c>
      <c r="K1158" s="57" t="str">
        <f t="shared" si="99"/>
        <v>0</v>
      </c>
      <c r="L1158" s="4"/>
    </row>
    <row r="1159" spans="1:12" ht="15.75">
      <c r="A1159" s="28">
        <v>30</v>
      </c>
      <c r="B1159" s="25"/>
      <c r="C1159" s="32">
        <f t="shared" si="98"/>
        <v>1</v>
      </c>
      <c r="D1159" s="67" t="s">
        <v>1272</v>
      </c>
      <c r="E1159" s="67">
        <v>2141</v>
      </c>
      <c r="F1159" s="67">
        <v>2</v>
      </c>
      <c r="G1159" s="67">
        <v>0</v>
      </c>
      <c r="H1159" s="67">
        <v>0</v>
      </c>
      <c r="I1159" s="67">
        <v>0</v>
      </c>
      <c r="J1159" s="67">
        <v>0</v>
      </c>
      <c r="K1159" s="57" t="str">
        <f t="shared" si="99"/>
        <v>0</v>
      </c>
      <c r="L1159" s="4"/>
    </row>
    <row r="1160" spans="1:12" ht="15.75">
      <c r="A1160" s="28">
        <v>30</v>
      </c>
      <c r="B1160" s="25"/>
      <c r="C1160" s="32">
        <f t="shared" si="98"/>
        <v>1</v>
      </c>
      <c r="D1160" s="67" t="s">
        <v>1273</v>
      </c>
      <c r="E1160" s="67">
        <v>186</v>
      </c>
      <c r="F1160" s="67">
        <v>0</v>
      </c>
      <c r="G1160" s="67">
        <v>2</v>
      </c>
      <c r="H1160" s="67">
        <v>0</v>
      </c>
      <c r="I1160" s="67">
        <v>0</v>
      </c>
      <c r="J1160" s="67">
        <v>0</v>
      </c>
      <c r="K1160" s="57" t="str">
        <f t="shared" si="99"/>
        <v>0</v>
      </c>
      <c r="L1160" s="4"/>
    </row>
    <row r="1161" spans="1:12" ht="15.75">
      <c r="A1161" s="28">
        <v>30</v>
      </c>
      <c r="B1161" s="25"/>
      <c r="C1161" s="32">
        <f t="shared" si="98"/>
        <v>1</v>
      </c>
      <c r="D1161" s="67" t="s">
        <v>1274</v>
      </c>
      <c r="E1161" s="67">
        <v>2200</v>
      </c>
      <c r="F1161" s="67">
        <v>1</v>
      </c>
      <c r="G1161" s="67">
        <v>0</v>
      </c>
      <c r="H1161" s="67">
        <v>0</v>
      </c>
      <c r="I1161" s="67">
        <v>0</v>
      </c>
      <c r="J1161" s="67">
        <v>0</v>
      </c>
      <c r="K1161" s="57" t="str">
        <f t="shared" si="99"/>
        <v>0</v>
      </c>
      <c r="L1161" s="4"/>
    </row>
    <row r="1162" spans="1:12" ht="15.75">
      <c r="A1162" s="28">
        <v>30</v>
      </c>
      <c r="B1162" s="25"/>
      <c r="C1162" s="32">
        <f t="shared" si="98"/>
        <v>1</v>
      </c>
      <c r="D1162" s="67" t="s">
        <v>1275</v>
      </c>
      <c r="E1162" s="67">
        <v>6239</v>
      </c>
      <c r="F1162" s="67">
        <v>5</v>
      </c>
      <c r="G1162" s="67">
        <v>0</v>
      </c>
      <c r="H1162" s="67">
        <v>0</v>
      </c>
      <c r="I1162" s="67">
        <v>0</v>
      </c>
      <c r="J1162" s="67">
        <v>0</v>
      </c>
      <c r="K1162" s="57" t="str">
        <f t="shared" si="99"/>
        <v>0</v>
      </c>
      <c r="L1162" s="4"/>
    </row>
    <row r="1163" spans="1:12" ht="15.75">
      <c r="A1163" s="28">
        <v>30</v>
      </c>
      <c r="B1163" s="25"/>
      <c r="C1163" s="32">
        <f t="shared" si="98"/>
        <v>1</v>
      </c>
      <c r="D1163" s="67" t="s">
        <v>1276</v>
      </c>
      <c r="E1163" s="67">
        <v>2447</v>
      </c>
      <c r="F1163" s="67">
        <v>2</v>
      </c>
      <c r="G1163" s="67">
        <v>0</v>
      </c>
      <c r="H1163" s="67">
        <v>0</v>
      </c>
      <c r="I1163" s="67">
        <v>0</v>
      </c>
      <c r="J1163" s="67">
        <v>0</v>
      </c>
      <c r="K1163" s="57" t="str">
        <f t="shared" si="99"/>
        <v>0</v>
      </c>
      <c r="L1163" s="4"/>
    </row>
    <row r="1164" spans="1:12" ht="15.75">
      <c r="A1164" s="28">
        <v>30</v>
      </c>
      <c r="B1164" s="25"/>
      <c r="C1164" s="32">
        <f t="shared" si="98"/>
        <v>1</v>
      </c>
      <c r="D1164" s="67" t="s">
        <v>1277</v>
      </c>
      <c r="E1164" s="67">
        <v>8508</v>
      </c>
      <c r="F1164" s="67">
        <v>32</v>
      </c>
      <c r="G1164" s="67">
        <v>15</v>
      </c>
      <c r="H1164" s="67">
        <v>0</v>
      </c>
      <c r="I1164" s="67">
        <v>1</v>
      </c>
      <c r="J1164" s="67">
        <v>1</v>
      </c>
      <c r="K1164" s="57" t="str">
        <f t="shared" si="99"/>
        <v>1</v>
      </c>
      <c r="L1164" s="4"/>
    </row>
    <row r="1165" spans="1:12" ht="15.75">
      <c r="A1165" s="28">
        <v>30</v>
      </c>
      <c r="B1165" s="25"/>
      <c r="C1165" s="32">
        <f t="shared" si="98"/>
        <v>1</v>
      </c>
      <c r="D1165" s="67" t="s">
        <v>1278</v>
      </c>
      <c r="E1165" s="67">
        <v>4061</v>
      </c>
      <c r="F1165" s="67">
        <v>1</v>
      </c>
      <c r="G1165" s="67">
        <v>1</v>
      </c>
      <c r="H1165" s="67">
        <v>0</v>
      </c>
      <c r="I1165" s="67">
        <v>0</v>
      </c>
      <c r="J1165" s="67">
        <v>0</v>
      </c>
      <c r="K1165" s="57" t="str">
        <f t="shared" si="99"/>
        <v>0</v>
      </c>
      <c r="L1165" s="4"/>
    </row>
    <row r="1166" spans="1:12" ht="15.75">
      <c r="A1166" s="28">
        <v>30</v>
      </c>
      <c r="B1166" s="25"/>
      <c r="C1166" s="32">
        <f t="shared" si="98"/>
        <v>1</v>
      </c>
      <c r="D1166" s="67" t="s">
        <v>1279</v>
      </c>
      <c r="E1166" s="67">
        <v>8646</v>
      </c>
      <c r="F1166" s="67">
        <v>6</v>
      </c>
      <c r="G1166" s="67">
        <v>0</v>
      </c>
      <c r="H1166" s="67">
        <v>0</v>
      </c>
      <c r="I1166" s="67">
        <v>0</v>
      </c>
      <c r="J1166" s="67">
        <v>0</v>
      </c>
      <c r="K1166" s="57" t="str">
        <f t="shared" si="99"/>
        <v>0</v>
      </c>
      <c r="L1166" s="4"/>
    </row>
    <row r="1167" spans="1:12" ht="15.75">
      <c r="A1167" s="28">
        <v>30</v>
      </c>
      <c r="B1167" s="25"/>
      <c r="C1167" s="32">
        <f t="shared" si="98"/>
        <v>1</v>
      </c>
      <c r="D1167" s="67" t="s">
        <v>1280</v>
      </c>
      <c r="E1167" s="67">
        <v>906</v>
      </c>
      <c r="F1167" s="67">
        <v>0</v>
      </c>
      <c r="G1167" s="67">
        <v>1</v>
      </c>
      <c r="H1167" s="67">
        <v>0</v>
      </c>
      <c r="I1167" s="67">
        <v>0</v>
      </c>
      <c r="J1167" s="67">
        <v>0</v>
      </c>
      <c r="K1167" s="57" t="str">
        <f t="shared" si="99"/>
        <v>0</v>
      </c>
      <c r="L1167" s="4"/>
    </row>
    <row r="1168" spans="1:12" ht="15.75">
      <c r="A1168" s="28">
        <v>30</v>
      </c>
      <c r="B1168" s="25"/>
      <c r="C1168" s="32">
        <f t="shared" si="98"/>
        <v>1</v>
      </c>
      <c r="D1168" s="67" t="s">
        <v>1281</v>
      </c>
      <c r="E1168" s="67">
        <v>6805</v>
      </c>
      <c r="F1168" s="67">
        <v>7</v>
      </c>
      <c r="G1168" s="67">
        <v>1</v>
      </c>
      <c r="H1168" s="67">
        <v>0</v>
      </c>
      <c r="I1168" s="67">
        <v>0</v>
      </c>
      <c r="J1168" s="67">
        <v>0</v>
      </c>
      <c r="K1168" s="57" t="str">
        <f t="shared" si="99"/>
        <v>0</v>
      </c>
      <c r="L1168" s="4"/>
    </row>
    <row r="1169" spans="1:12" ht="15.75">
      <c r="A1169" s="28">
        <v>30</v>
      </c>
      <c r="B1169" s="25"/>
      <c r="C1169" s="32">
        <f t="shared" si="98"/>
        <v>1</v>
      </c>
      <c r="D1169" s="67" t="s">
        <v>1282</v>
      </c>
      <c r="E1169" s="67">
        <v>8741</v>
      </c>
      <c r="F1169" s="67">
        <v>6</v>
      </c>
      <c r="G1169" s="67">
        <v>0</v>
      </c>
      <c r="H1169" s="67">
        <v>0</v>
      </c>
      <c r="I1169" s="67">
        <v>0</v>
      </c>
      <c r="J1169" s="67">
        <v>0</v>
      </c>
      <c r="K1169" s="57" t="str">
        <f t="shared" si="99"/>
        <v>0</v>
      </c>
      <c r="L1169" s="4"/>
    </row>
    <row r="1170" spans="1:12" ht="15.75">
      <c r="A1170" s="28">
        <v>30</v>
      </c>
      <c r="B1170" s="25"/>
      <c r="C1170" s="32">
        <f t="shared" si="98"/>
        <v>1</v>
      </c>
      <c r="D1170" s="67" t="s">
        <v>1283</v>
      </c>
      <c r="E1170" s="67">
        <v>670</v>
      </c>
      <c r="F1170" s="67">
        <v>0</v>
      </c>
      <c r="G1170" s="67">
        <v>2</v>
      </c>
      <c r="H1170" s="67">
        <v>0</v>
      </c>
      <c r="I1170" s="67">
        <v>0</v>
      </c>
      <c r="J1170" s="67">
        <v>0</v>
      </c>
      <c r="K1170" s="57" t="str">
        <f t="shared" si="99"/>
        <v>0</v>
      </c>
      <c r="L1170" s="4"/>
    </row>
    <row r="1171" spans="1:12" ht="15.75">
      <c r="A1171" s="28">
        <v>30</v>
      </c>
      <c r="B1171" s="25"/>
      <c r="C1171" s="32">
        <f t="shared" si="98"/>
        <v>1</v>
      </c>
      <c r="D1171" s="67" t="s">
        <v>1284</v>
      </c>
      <c r="E1171" s="67">
        <v>2598</v>
      </c>
      <c r="F1171" s="67">
        <v>2</v>
      </c>
      <c r="G1171" s="67">
        <v>1</v>
      </c>
      <c r="H1171" s="67">
        <v>0</v>
      </c>
      <c r="I1171" s="67">
        <v>0</v>
      </c>
      <c r="J1171" s="67">
        <v>0</v>
      </c>
      <c r="K1171" s="57" t="str">
        <f t="shared" si="99"/>
        <v>0</v>
      </c>
      <c r="L1171" s="4"/>
    </row>
    <row r="1172" spans="1:12" ht="15.75">
      <c r="A1172" s="28">
        <v>30</v>
      </c>
      <c r="B1172" s="25"/>
      <c r="C1172" s="32">
        <f t="shared" si="98"/>
        <v>1</v>
      </c>
      <c r="D1172" s="67" t="s">
        <v>1285</v>
      </c>
      <c r="E1172" s="67">
        <v>5839</v>
      </c>
      <c r="F1172" s="67">
        <v>6</v>
      </c>
      <c r="G1172" s="67">
        <v>2</v>
      </c>
      <c r="H1172" s="67">
        <v>0</v>
      </c>
      <c r="I1172" s="67">
        <v>0</v>
      </c>
      <c r="J1172" s="67">
        <v>0</v>
      </c>
      <c r="K1172" s="57" t="str">
        <f t="shared" si="99"/>
        <v>0</v>
      </c>
      <c r="L1172" s="4"/>
    </row>
    <row r="1173" spans="1:12" ht="15.75">
      <c r="A1173" s="28">
        <v>30</v>
      </c>
      <c r="B1173" s="25"/>
      <c r="C1173" s="32">
        <f t="shared" si="98"/>
        <v>1</v>
      </c>
      <c r="D1173" s="67" t="s">
        <v>1286</v>
      </c>
      <c r="E1173" s="67">
        <v>1488</v>
      </c>
      <c r="F1173" s="67">
        <v>0</v>
      </c>
      <c r="G1173" s="67">
        <v>0</v>
      </c>
      <c r="H1173" s="67">
        <v>1</v>
      </c>
      <c r="I1173" s="67">
        <v>0</v>
      </c>
      <c r="J1173" s="67">
        <v>0</v>
      </c>
      <c r="K1173" s="57" t="str">
        <f t="shared" si="99"/>
        <v>0</v>
      </c>
      <c r="L1173" s="4"/>
    </row>
    <row r="1174" spans="1:12" ht="15.75">
      <c r="A1174" s="28">
        <v>30</v>
      </c>
      <c r="B1174" s="25"/>
      <c r="C1174" s="32">
        <f t="shared" si="98"/>
        <v>1</v>
      </c>
      <c r="D1174" s="67" t="s">
        <v>1287</v>
      </c>
      <c r="E1174" s="67">
        <v>3151</v>
      </c>
      <c r="F1174" s="67">
        <v>1</v>
      </c>
      <c r="G1174" s="67">
        <v>0</v>
      </c>
      <c r="H1174" s="67">
        <v>0</v>
      </c>
      <c r="I1174" s="67">
        <v>0</v>
      </c>
      <c r="J1174" s="67">
        <v>0</v>
      </c>
      <c r="K1174" s="57" t="str">
        <f t="shared" si="99"/>
        <v>0</v>
      </c>
      <c r="L1174" s="4"/>
    </row>
    <row r="1175" spans="1:12" ht="15.75">
      <c r="A1175" s="28">
        <v>30</v>
      </c>
      <c r="B1175" s="25"/>
      <c r="C1175" s="32">
        <f t="shared" si="98"/>
        <v>1</v>
      </c>
      <c r="D1175" s="67" t="s">
        <v>1288</v>
      </c>
      <c r="E1175" s="67">
        <v>1655</v>
      </c>
      <c r="F1175" s="67">
        <v>0</v>
      </c>
      <c r="G1175" s="67">
        <v>0</v>
      </c>
      <c r="H1175" s="67">
        <v>1</v>
      </c>
      <c r="I1175" s="67">
        <v>0</v>
      </c>
      <c r="J1175" s="67">
        <v>0</v>
      </c>
      <c r="K1175" s="57" t="str">
        <f t="shared" si="99"/>
        <v>0</v>
      </c>
      <c r="L1175" s="4"/>
    </row>
    <row r="1176" spans="1:12" ht="15.75">
      <c r="A1176" s="28">
        <v>30</v>
      </c>
      <c r="B1176" s="25"/>
      <c r="C1176" s="32">
        <f t="shared" si="98"/>
        <v>1</v>
      </c>
      <c r="D1176" s="67" t="s">
        <v>1289</v>
      </c>
      <c r="E1176" s="67">
        <v>3260</v>
      </c>
      <c r="F1176" s="67">
        <v>4</v>
      </c>
      <c r="G1176" s="67">
        <v>1</v>
      </c>
      <c r="H1176" s="67">
        <v>0</v>
      </c>
      <c r="I1176" s="67">
        <v>0</v>
      </c>
      <c r="J1176" s="67">
        <v>0</v>
      </c>
      <c r="K1176" s="57" t="str">
        <f t="shared" si="99"/>
        <v>0</v>
      </c>
      <c r="L1176" s="4"/>
    </row>
    <row r="1177" spans="1:12" ht="15.75">
      <c r="A1177" s="28">
        <v>30</v>
      </c>
      <c r="B1177" s="25"/>
      <c r="C1177" s="32">
        <f t="shared" si="98"/>
        <v>1</v>
      </c>
      <c r="D1177" s="67" t="s">
        <v>1290</v>
      </c>
      <c r="E1177" s="67">
        <v>1451</v>
      </c>
      <c r="F1177" s="67">
        <v>0</v>
      </c>
      <c r="G1177" s="67">
        <v>1</v>
      </c>
      <c r="H1177" s="67">
        <v>0</v>
      </c>
      <c r="I1177" s="67">
        <v>0</v>
      </c>
      <c r="J1177" s="67">
        <v>0</v>
      </c>
      <c r="K1177" s="57" t="str">
        <f t="shared" si="99"/>
        <v>0</v>
      </c>
      <c r="L1177" s="4"/>
    </row>
    <row r="1178" spans="1:12" ht="15.75">
      <c r="A1178" s="28">
        <v>30</v>
      </c>
      <c r="B1178" s="25"/>
      <c r="C1178" s="32">
        <f t="shared" ref="C1178:C1209" si="100">IF(D1178="",0,1)</f>
        <v>1</v>
      </c>
      <c r="D1178" s="67" t="s">
        <v>1291</v>
      </c>
      <c r="E1178" s="67">
        <v>153889</v>
      </c>
      <c r="F1178" s="67">
        <v>179</v>
      </c>
      <c r="G1178" s="67">
        <v>25</v>
      </c>
      <c r="H1178" s="67">
        <v>0</v>
      </c>
      <c r="I1178" s="67">
        <v>7</v>
      </c>
      <c r="J1178" s="67">
        <v>4</v>
      </c>
      <c r="K1178" s="57" t="str">
        <f t="shared" ref="K1178:K1209" si="101">IF(OR(I1178="",I1178&lt;1),"0","1")</f>
        <v>1</v>
      </c>
      <c r="L1178" s="4"/>
    </row>
    <row r="1179" spans="1:12" ht="15.75">
      <c r="A1179" s="28">
        <v>30</v>
      </c>
      <c r="B1179" s="25"/>
      <c r="C1179" s="32">
        <f t="shared" si="100"/>
        <v>1</v>
      </c>
      <c r="D1179" s="67" t="s">
        <v>1292</v>
      </c>
      <c r="E1179" s="67">
        <v>597</v>
      </c>
      <c r="F1179" s="67">
        <v>0</v>
      </c>
      <c r="G1179" s="67">
        <v>0</v>
      </c>
      <c r="H1179" s="67">
        <v>1</v>
      </c>
      <c r="I1179" s="67">
        <v>0</v>
      </c>
      <c r="J1179" s="67">
        <v>0</v>
      </c>
      <c r="K1179" s="57" t="str">
        <f t="shared" si="101"/>
        <v>0</v>
      </c>
      <c r="L1179" s="4"/>
    </row>
    <row r="1180" spans="1:12" ht="15.75">
      <c r="A1180" s="28">
        <v>30</v>
      </c>
      <c r="B1180" s="25"/>
      <c r="C1180" s="32">
        <f t="shared" si="100"/>
        <v>1</v>
      </c>
      <c r="D1180" s="67" t="s">
        <v>1293</v>
      </c>
      <c r="E1180" s="67">
        <v>10512</v>
      </c>
      <c r="F1180" s="67">
        <v>20</v>
      </c>
      <c r="G1180" s="67">
        <v>2</v>
      </c>
      <c r="H1180" s="67">
        <v>0</v>
      </c>
      <c r="I1180" s="67">
        <v>0</v>
      </c>
      <c r="J1180" s="67">
        <v>0</v>
      </c>
      <c r="K1180" s="57" t="str">
        <f t="shared" si="101"/>
        <v>0</v>
      </c>
      <c r="L1180" s="4"/>
    </row>
    <row r="1181" spans="1:12" ht="15.75">
      <c r="A1181" s="28">
        <v>30</v>
      </c>
      <c r="B1181" s="25"/>
      <c r="C1181" s="32">
        <f t="shared" si="100"/>
        <v>1</v>
      </c>
      <c r="D1181" s="67" t="s">
        <v>1294</v>
      </c>
      <c r="E1181" s="67">
        <v>3989</v>
      </c>
      <c r="F1181" s="67">
        <v>3</v>
      </c>
      <c r="G1181" s="67">
        <v>1</v>
      </c>
      <c r="H1181" s="67">
        <v>0</v>
      </c>
      <c r="I1181" s="67">
        <v>0</v>
      </c>
      <c r="J1181" s="67">
        <v>0</v>
      </c>
      <c r="K1181" s="57" t="str">
        <f t="shared" si="101"/>
        <v>0</v>
      </c>
      <c r="L1181" s="4"/>
    </row>
    <row r="1182" spans="1:12" ht="15.75">
      <c r="A1182" s="28">
        <v>30</v>
      </c>
      <c r="B1182" s="25"/>
      <c r="C1182" s="32">
        <f t="shared" si="100"/>
        <v>1</v>
      </c>
      <c r="D1182" s="67" t="s">
        <v>1295</v>
      </c>
      <c r="E1182" s="67">
        <v>4318</v>
      </c>
      <c r="F1182" s="67">
        <v>3</v>
      </c>
      <c r="G1182" s="67">
        <v>0</v>
      </c>
      <c r="H1182" s="67">
        <v>0</v>
      </c>
      <c r="I1182" s="67">
        <v>0</v>
      </c>
      <c r="J1182" s="67">
        <v>0</v>
      </c>
      <c r="K1182" s="57" t="str">
        <f t="shared" si="101"/>
        <v>0</v>
      </c>
      <c r="L1182" s="4"/>
    </row>
    <row r="1183" spans="1:12" ht="15.75">
      <c r="A1183" s="28">
        <v>30</v>
      </c>
      <c r="B1183" s="25"/>
      <c r="C1183" s="32">
        <f t="shared" si="100"/>
        <v>1</v>
      </c>
      <c r="D1183" s="67" t="s">
        <v>1296</v>
      </c>
      <c r="E1183" s="67">
        <v>3192</v>
      </c>
      <c r="F1183" s="67">
        <v>3</v>
      </c>
      <c r="G1183" s="67">
        <v>0</v>
      </c>
      <c r="H1183" s="67">
        <v>0</v>
      </c>
      <c r="I1183" s="67">
        <v>0</v>
      </c>
      <c r="J1183" s="67">
        <v>0</v>
      </c>
      <c r="K1183" s="57" t="str">
        <f t="shared" si="101"/>
        <v>0</v>
      </c>
      <c r="L1183" s="4"/>
    </row>
    <row r="1184" spans="1:12" ht="15.75">
      <c r="A1184" s="28">
        <v>30</v>
      </c>
      <c r="B1184" s="25"/>
      <c r="C1184" s="32">
        <f t="shared" si="100"/>
        <v>1</v>
      </c>
      <c r="D1184" s="67" t="s">
        <v>1297</v>
      </c>
      <c r="E1184" s="67">
        <v>4167</v>
      </c>
      <c r="F1184" s="67">
        <v>4</v>
      </c>
      <c r="G1184" s="67">
        <v>1</v>
      </c>
      <c r="H1184" s="67">
        <v>0</v>
      </c>
      <c r="I1184" s="67">
        <v>0</v>
      </c>
      <c r="J1184" s="67">
        <v>0</v>
      </c>
      <c r="K1184" s="57" t="str">
        <f t="shared" si="101"/>
        <v>0</v>
      </c>
      <c r="L1184" s="4"/>
    </row>
    <row r="1185" spans="1:12" ht="15.75">
      <c r="A1185" s="28">
        <v>30</v>
      </c>
      <c r="B1185" s="25"/>
      <c r="C1185" s="32">
        <f t="shared" si="100"/>
        <v>1</v>
      </c>
      <c r="D1185" s="67" t="s">
        <v>1298</v>
      </c>
      <c r="E1185" s="67">
        <v>2358</v>
      </c>
      <c r="F1185" s="67">
        <v>0</v>
      </c>
      <c r="G1185" s="67">
        <v>1</v>
      </c>
      <c r="H1185" s="67">
        <v>1</v>
      </c>
      <c r="I1185" s="67">
        <v>0</v>
      </c>
      <c r="J1185" s="67">
        <v>0</v>
      </c>
      <c r="K1185" s="57" t="str">
        <f t="shared" si="101"/>
        <v>0</v>
      </c>
      <c r="L1185" s="4"/>
    </row>
    <row r="1186" spans="1:12" ht="15.75">
      <c r="A1186" s="28">
        <v>30</v>
      </c>
      <c r="B1186" s="25"/>
      <c r="C1186" s="32">
        <f t="shared" si="100"/>
        <v>1</v>
      </c>
      <c r="D1186" s="67" t="s">
        <v>1299</v>
      </c>
      <c r="E1186" s="67">
        <v>7682</v>
      </c>
      <c r="F1186" s="67">
        <v>6</v>
      </c>
      <c r="G1186" s="67">
        <v>1</v>
      </c>
      <c r="H1186" s="67">
        <v>0</v>
      </c>
      <c r="I1186" s="67">
        <v>0</v>
      </c>
      <c r="J1186" s="67">
        <v>0</v>
      </c>
      <c r="K1186" s="57" t="str">
        <f t="shared" si="101"/>
        <v>0</v>
      </c>
      <c r="L1186" s="4"/>
    </row>
    <row r="1187" spans="1:12" ht="15.75">
      <c r="A1187" s="28">
        <v>30</v>
      </c>
      <c r="B1187" s="25"/>
      <c r="C1187" s="32">
        <f t="shared" si="100"/>
        <v>1</v>
      </c>
      <c r="D1187" s="67" t="s">
        <v>1300</v>
      </c>
      <c r="E1187" s="67">
        <v>3102</v>
      </c>
      <c r="F1187" s="67">
        <v>1</v>
      </c>
      <c r="G1187" s="67">
        <v>0</v>
      </c>
      <c r="H1187" s="67">
        <v>0</v>
      </c>
      <c r="I1187" s="67">
        <v>0</v>
      </c>
      <c r="J1187" s="67">
        <v>0</v>
      </c>
      <c r="K1187" s="57" t="str">
        <f t="shared" si="101"/>
        <v>0</v>
      </c>
      <c r="L1187" s="4"/>
    </row>
    <row r="1188" spans="1:12" ht="15.75">
      <c r="A1188" s="28">
        <v>30</v>
      </c>
      <c r="B1188" s="25"/>
      <c r="C1188" s="32">
        <f t="shared" si="100"/>
        <v>1</v>
      </c>
      <c r="D1188" s="67" t="s">
        <v>1301</v>
      </c>
      <c r="E1188" s="67">
        <v>186</v>
      </c>
      <c r="F1188" s="67">
        <v>0</v>
      </c>
      <c r="G1188" s="67">
        <v>1</v>
      </c>
      <c r="H1188" s="67">
        <v>0</v>
      </c>
      <c r="I1188" s="67">
        <v>0</v>
      </c>
      <c r="J1188" s="67">
        <v>0</v>
      </c>
      <c r="K1188" s="57" t="str">
        <f t="shared" si="101"/>
        <v>0</v>
      </c>
      <c r="L1188" s="4"/>
    </row>
    <row r="1189" spans="1:12" ht="15.75">
      <c r="A1189" s="28">
        <v>30</v>
      </c>
      <c r="B1189" s="25"/>
      <c r="C1189" s="32">
        <f t="shared" si="100"/>
        <v>1</v>
      </c>
      <c r="D1189" s="67" t="s">
        <v>1302</v>
      </c>
      <c r="E1189" s="67">
        <v>5533</v>
      </c>
      <c r="F1189" s="67">
        <v>5</v>
      </c>
      <c r="G1189" s="67">
        <v>2</v>
      </c>
      <c r="H1189" s="67">
        <v>0</v>
      </c>
      <c r="I1189" s="67">
        <v>1</v>
      </c>
      <c r="J1189" s="67">
        <v>1</v>
      </c>
      <c r="K1189" s="57" t="str">
        <f t="shared" si="101"/>
        <v>1</v>
      </c>
      <c r="L1189" s="4"/>
    </row>
    <row r="1190" spans="1:12" ht="15.75">
      <c r="A1190" s="28">
        <v>30</v>
      </c>
      <c r="B1190" s="25"/>
      <c r="C1190" s="32">
        <f t="shared" si="100"/>
        <v>1</v>
      </c>
      <c r="D1190" s="67" t="s">
        <v>1303</v>
      </c>
      <c r="E1190" s="67">
        <v>1211</v>
      </c>
      <c r="F1190" s="67">
        <v>0</v>
      </c>
      <c r="G1190" s="67">
        <v>0</v>
      </c>
      <c r="H1190" s="67">
        <v>1</v>
      </c>
      <c r="I1190" s="67">
        <v>0</v>
      </c>
      <c r="J1190" s="67">
        <v>0</v>
      </c>
      <c r="K1190" s="57" t="str">
        <f t="shared" si="101"/>
        <v>0</v>
      </c>
      <c r="L1190" s="4"/>
    </row>
    <row r="1191" spans="1:12" ht="15.75">
      <c r="A1191" s="28">
        <v>30</v>
      </c>
      <c r="B1191" s="25"/>
      <c r="C1191" s="32">
        <f t="shared" si="100"/>
        <v>1</v>
      </c>
      <c r="D1191" s="67" t="s">
        <v>1304</v>
      </c>
      <c r="E1191" s="67">
        <v>3362</v>
      </c>
      <c r="F1191" s="67">
        <v>2</v>
      </c>
      <c r="G1191" s="67">
        <v>0</v>
      </c>
      <c r="H1191" s="67">
        <v>0</v>
      </c>
      <c r="I1191" s="67">
        <v>0</v>
      </c>
      <c r="J1191" s="67">
        <v>0</v>
      </c>
      <c r="K1191" s="57" t="str">
        <f t="shared" si="101"/>
        <v>0</v>
      </c>
      <c r="L1191" s="4"/>
    </row>
    <row r="1192" spans="1:12" ht="15.75">
      <c r="A1192" s="28">
        <v>30</v>
      </c>
      <c r="B1192" s="25"/>
      <c r="C1192" s="32">
        <f t="shared" si="100"/>
        <v>1</v>
      </c>
      <c r="D1192" s="67" t="s">
        <v>1305</v>
      </c>
      <c r="E1192" s="67">
        <v>3238</v>
      </c>
      <c r="F1192" s="67">
        <v>4</v>
      </c>
      <c r="G1192" s="67">
        <v>2</v>
      </c>
      <c r="H1192" s="67">
        <v>0</v>
      </c>
      <c r="I1192" s="67">
        <v>0</v>
      </c>
      <c r="J1192" s="67">
        <v>0</v>
      </c>
      <c r="K1192" s="57" t="str">
        <f t="shared" si="101"/>
        <v>0</v>
      </c>
      <c r="L1192" s="4"/>
    </row>
    <row r="1193" spans="1:12" ht="15.75">
      <c r="A1193" s="28">
        <v>30</v>
      </c>
      <c r="B1193" s="25"/>
      <c r="C1193" s="32">
        <f t="shared" si="100"/>
        <v>1</v>
      </c>
      <c r="D1193" s="67" t="s">
        <v>1306</v>
      </c>
      <c r="E1193" s="67">
        <v>7231</v>
      </c>
      <c r="F1193" s="67">
        <v>5</v>
      </c>
      <c r="G1193" s="67">
        <v>0</v>
      </c>
      <c r="H1193" s="67">
        <v>0</v>
      </c>
      <c r="I1193" s="67">
        <v>0</v>
      </c>
      <c r="J1193" s="67">
        <v>0</v>
      </c>
      <c r="K1193" s="57" t="str">
        <f t="shared" si="101"/>
        <v>0</v>
      </c>
      <c r="L1193" s="4"/>
    </row>
    <row r="1194" spans="1:12" ht="15.75">
      <c r="A1194" s="28">
        <v>30</v>
      </c>
      <c r="B1194" s="25"/>
      <c r="C1194" s="32">
        <f t="shared" si="100"/>
        <v>1</v>
      </c>
      <c r="D1194" s="67" t="s">
        <v>1307</v>
      </c>
      <c r="E1194" s="67">
        <v>1022</v>
      </c>
      <c r="F1194" s="67">
        <v>0</v>
      </c>
      <c r="G1194" s="67">
        <v>1</v>
      </c>
      <c r="H1194" s="67">
        <v>0</v>
      </c>
      <c r="I1194" s="67">
        <v>0</v>
      </c>
      <c r="J1194" s="67">
        <v>0</v>
      </c>
      <c r="K1194" s="57" t="str">
        <f t="shared" si="101"/>
        <v>0</v>
      </c>
      <c r="L1194" s="4"/>
    </row>
    <row r="1195" spans="1:12" ht="15.75">
      <c r="A1195" s="28">
        <v>30</v>
      </c>
      <c r="B1195" s="25"/>
      <c r="C1195" s="32">
        <f t="shared" si="100"/>
        <v>1</v>
      </c>
      <c r="D1195" s="67" t="s">
        <v>1308</v>
      </c>
      <c r="E1195" s="67">
        <v>1942</v>
      </c>
      <c r="F1195" s="67">
        <v>0</v>
      </c>
      <c r="G1195" s="67">
        <v>2</v>
      </c>
      <c r="H1195" s="67">
        <v>0</v>
      </c>
      <c r="I1195" s="67">
        <v>0</v>
      </c>
      <c r="J1195" s="67">
        <v>0</v>
      </c>
      <c r="K1195" s="57" t="str">
        <f t="shared" si="101"/>
        <v>0</v>
      </c>
      <c r="L1195" s="4"/>
    </row>
    <row r="1196" spans="1:12" ht="15.75">
      <c r="A1196" s="28">
        <v>30</v>
      </c>
      <c r="B1196" s="25"/>
      <c r="C1196" s="32">
        <f t="shared" si="100"/>
        <v>1</v>
      </c>
      <c r="D1196" s="67" t="s">
        <v>1309</v>
      </c>
      <c r="E1196" s="67">
        <v>3117</v>
      </c>
      <c r="F1196" s="67">
        <v>4</v>
      </c>
      <c r="G1196" s="67">
        <v>1</v>
      </c>
      <c r="H1196" s="67">
        <v>0</v>
      </c>
      <c r="I1196" s="67">
        <v>0</v>
      </c>
      <c r="J1196" s="67">
        <v>0</v>
      </c>
      <c r="K1196" s="57" t="str">
        <f t="shared" si="101"/>
        <v>0</v>
      </c>
      <c r="L1196" s="4"/>
    </row>
    <row r="1197" spans="1:12" ht="15.75">
      <c r="A1197" s="28">
        <v>30</v>
      </c>
      <c r="B1197" s="25"/>
      <c r="C1197" s="32">
        <f t="shared" si="100"/>
        <v>1</v>
      </c>
      <c r="D1197" s="67" t="s">
        <v>1310</v>
      </c>
      <c r="E1197" s="67">
        <v>1891</v>
      </c>
      <c r="F1197" s="67">
        <v>1</v>
      </c>
      <c r="G1197" s="67">
        <v>0</v>
      </c>
      <c r="H1197" s="67">
        <v>1</v>
      </c>
      <c r="I1197" s="67">
        <v>0</v>
      </c>
      <c r="J1197" s="67">
        <v>0</v>
      </c>
      <c r="K1197" s="57" t="str">
        <f t="shared" si="101"/>
        <v>0</v>
      </c>
      <c r="L1197" s="4"/>
    </row>
    <row r="1198" spans="1:12" ht="15.75">
      <c r="A1198" s="28">
        <v>30</v>
      </c>
      <c r="B1198" s="25"/>
      <c r="C1198" s="32">
        <f t="shared" si="100"/>
        <v>1</v>
      </c>
      <c r="D1198" s="67" t="s">
        <v>1311</v>
      </c>
      <c r="E1198" s="67">
        <v>13609</v>
      </c>
      <c r="F1198" s="67">
        <v>26</v>
      </c>
      <c r="G1198" s="67">
        <v>3</v>
      </c>
      <c r="H1198" s="67">
        <v>1</v>
      </c>
      <c r="I1198" s="67">
        <v>1</v>
      </c>
      <c r="J1198" s="67">
        <v>1</v>
      </c>
      <c r="K1198" s="57" t="str">
        <f t="shared" si="101"/>
        <v>1</v>
      </c>
      <c r="L1198" s="4"/>
    </row>
    <row r="1199" spans="1:12" ht="15.75">
      <c r="A1199" s="28">
        <v>30</v>
      </c>
      <c r="B1199" s="25"/>
      <c r="C1199" s="32">
        <f t="shared" si="100"/>
        <v>1</v>
      </c>
      <c r="D1199" s="67" t="s">
        <v>1312</v>
      </c>
      <c r="E1199" s="67">
        <v>4274</v>
      </c>
      <c r="F1199" s="67">
        <v>1</v>
      </c>
      <c r="G1199" s="67">
        <v>0</v>
      </c>
      <c r="H1199" s="67">
        <v>0</v>
      </c>
      <c r="I1199" s="67">
        <v>0</v>
      </c>
      <c r="J1199" s="67">
        <v>0</v>
      </c>
      <c r="K1199" s="57" t="str">
        <f t="shared" si="101"/>
        <v>0</v>
      </c>
      <c r="L1199" s="4"/>
    </row>
    <row r="1200" spans="1:12" ht="15.75">
      <c r="A1200" s="28">
        <v>30</v>
      </c>
      <c r="B1200" s="25"/>
      <c r="C1200" s="32">
        <f t="shared" si="100"/>
        <v>1</v>
      </c>
      <c r="D1200" s="67" t="s">
        <v>1313</v>
      </c>
      <c r="E1200" s="67">
        <v>1062</v>
      </c>
      <c r="F1200" s="67">
        <v>0</v>
      </c>
      <c r="G1200" s="67">
        <v>2</v>
      </c>
      <c r="H1200" s="67">
        <v>0</v>
      </c>
      <c r="I1200" s="67">
        <v>0</v>
      </c>
      <c r="J1200" s="67">
        <v>0</v>
      </c>
      <c r="K1200" s="57" t="str">
        <f t="shared" si="101"/>
        <v>0</v>
      </c>
      <c r="L1200" s="4"/>
    </row>
    <row r="1201" spans="1:12" ht="15.75">
      <c r="A1201" s="28">
        <v>30</v>
      </c>
      <c r="B1201" s="25"/>
      <c r="C1201" s="32">
        <f t="shared" si="100"/>
        <v>1</v>
      </c>
      <c r="D1201" s="67" t="s">
        <v>1314</v>
      </c>
      <c r="E1201" s="67">
        <v>4049</v>
      </c>
      <c r="F1201" s="67">
        <v>3</v>
      </c>
      <c r="G1201" s="67">
        <v>0</v>
      </c>
      <c r="H1201" s="67">
        <v>1</v>
      </c>
      <c r="I1201" s="67">
        <v>0</v>
      </c>
      <c r="J1201" s="67">
        <v>0</v>
      </c>
      <c r="K1201" s="57" t="str">
        <f t="shared" si="101"/>
        <v>0</v>
      </c>
      <c r="L1201" s="4"/>
    </row>
    <row r="1202" spans="1:12" ht="15.75">
      <c r="A1202" s="28">
        <v>30</v>
      </c>
      <c r="B1202" s="25"/>
      <c r="C1202" s="32">
        <f t="shared" si="100"/>
        <v>1</v>
      </c>
      <c r="D1202" s="67" t="s">
        <v>1315</v>
      </c>
      <c r="E1202" s="67">
        <v>2777</v>
      </c>
      <c r="F1202" s="67">
        <v>2</v>
      </c>
      <c r="G1202" s="67">
        <v>1</v>
      </c>
      <c r="H1202" s="67">
        <v>0</v>
      </c>
      <c r="I1202" s="67">
        <v>0</v>
      </c>
      <c r="J1202" s="67">
        <v>0</v>
      </c>
      <c r="K1202" s="57" t="str">
        <f t="shared" si="101"/>
        <v>0</v>
      </c>
      <c r="L1202" s="4"/>
    </row>
    <row r="1203" spans="1:12" ht="15.75">
      <c r="A1203" s="28">
        <v>30</v>
      </c>
      <c r="B1203" s="25"/>
      <c r="C1203" s="32">
        <f t="shared" si="100"/>
        <v>1</v>
      </c>
      <c r="D1203" s="67" t="s">
        <v>1316</v>
      </c>
      <c r="E1203" s="67">
        <v>1389</v>
      </c>
      <c r="F1203" s="67">
        <v>0</v>
      </c>
      <c r="G1203" s="67">
        <v>0</v>
      </c>
      <c r="H1203" s="67">
        <v>1</v>
      </c>
      <c r="I1203" s="67">
        <v>0</v>
      </c>
      <c r="J1203" s="67">
        <v>0</v>
      </c>
      <c r="K1203" s="57" t="str">
        <f t="shared" si="101"/>
        <v>0</v>
      </c>
      <c r="L1203" s="4"/>
    </row>
    <row r="1204" spans="1:12" ht="15.75">
      <c r="A1204" s="28">
        <v>30</v>
      </c>
      <c r="B1204" s="25"/>
      <c r="C1204" s="32">
        <f t="shared" si="100"/>
        <v>1</v>
      </c>
      <c r="D1204" s="67" t="s">
        <v>1317</v>
      </c>
      <c r="E1204" s="67">
        <v>3408</v>
      </c>
      <c r="F1204" s="67">
        <v>1</v>
      </c>
      <c r="G1204" s="67">
        <v>0</v>
      </c>
      <c r="H1204" s="67">
        <v>0</v>
      </c>
      <c r="I1204" s="67">
        <v>0</v>
      </c>
      <c r="J1204" s="67">
        <v>0</v>
      </c>
      <c r="K1204" s="57" t="str">
        <f t="shared" si="101"/>
        <v>0</v>
      </c>
      <c r="L1204" s="4"/>
    </row>
    <row r="1205" spans="1:12" ht="15.75">
      <c r="A1205" s="28">
        <v>30</v>
      </c>
      <c r="B1205" s="25"/>
      <c r="C1205" s="32">
        <f t="shared" si="100"/>
        <v>1</v>
      </c>
      <c r="D1205" s="67" t="s">
        <v>1318</v>
      </c>
      <c r="E1205" s="67">
        <v>3503</v>
      </c>
      <c r="F1205" s="67">
        <v>2</v>
      </c>
      <c r="G1205" s="67">
        <v>1</v>
      </c>
      <c r="H1205" s="67">
        <v>0</v>
      </c>
      <c r="I1205" s="67">
        <v>0</v>
      </c>
      <c r="J1205" s="67">
        <v>0</v>
      </c>
      <c r="K1205" s="57" t="str">
        <f t="shared" si="101"/>
        <v>0</v>
      </c>
      <c r="L1205" s="4"/>
    </row>
    <row r="1206" spans="1:12" ht="15.75">
      <c r="A1206" s="28">
        <v>30</v>
      </c>
      <c r="B1206" s="25"/>
      <c r="C1206" s="32">
        <f t="shared" si="100"/>
        <v>1</v>
      </c>
      <c r="D1206" s="67" t="s">
        <v>1319</v>
      </c>
      <c r="E1206" s="67">
        <v>475</v>
      </c>
      <c r="F1206" s="67">
        <v>0</v>
      </c>
      <c r="G1206" s="67">
        <v>1</v>
      </c>
      <c r="H1206" s="67">
        <v>0</v>
      </c>
      <c r="I1206" s="67">
        <v>0</v>
      </c>
      <c r="J1206" s="67">
        <v>0</v>
      </c>
      <c r="K1206" s="57" t="str">
        <f t="shared" si="101"/>
        <v>0</v>
      </c>
      <c r="L1206" s="4"/>
    </row>
    <row r="1207" spans="1:12" ht="15.75">
      <c r="A1207" s="28">
        <v>30</v>
      </c>
      <c r="B1207" s="25"/>
      <c r="C1207" s="32">
        <f t="shared" si="100"/>
        <v>1</v>
      </c>
      <c r="D1207" s="67" t="s">
        <v>1320</v>
      </c>
      <c r="E1207" s="67">
        <v>2944</v>
      </c>
      <c r="F1207" s="67">
        <v>1</v>
      </c>
      <c r="G1207" s="67">
        <v>0</v>
      </c>
      <c r="H1207" s="67">
        <v>0</v>
      </c>
      <c r="I1207" s="67">
        <v>0</v>
      </c>
      <c r="J1207" s="67">
        <v>0</v>
      </c>
      <c r="K1207" s="57" t="str">
        <f t="shared" si="101"/>
        <v>0</v>
      </c>
      <c r="L1207" s="4"/>
    </row>
    <row r="1208" spans="1:12" ht="15.75">
      <c r="A1208" s="28">
        <v>30</v>
      </c>
      <c r="B1208" s="25"/>
      <c r="C1208" s="32">
        <f t="shared" si="100"/>
        <v>1</v>
      </c>
      <c r="D1208" s="67" t="s">
        <v>1321</v>
      </c>
      <c r="E1208" s="67">
        <v>1632</v>
      </c>
      <c r="F1208" s="67">
        <v>0</v>
      </c>
      <c r="G1208" s="67">
        <v>0</v>
      </c>
      <c r="H1208" s="67">
        <v>1</v>
      </c>
      <c r="I1208" s="67">
        <v>0</v>
      </c>
      <c r="J1208" s="67">
        <v>0</v>
      </c>
      <c r="K1208" s="57" t="str">
        <f t="shared" si="101"/>
        <v>0</v>
      </c>
      <c r="L1208" s="4"/>
    </row>
    <row r="1209" spans="1:12" ht="15.75">
      <c r="A1209" s="28">
        <v>30</v>
      </c>
      <c r="B1209" s="25"/>
      <c r="C1209" s="32">
        <f t="shared" si="100"/>
        <v>1</v>
      </c>
      <c r="D1209" s="67" t="s">
        <v>1322</v>
      </c>
      <c r="E1209" s="67">
        <v>4415</v>
      </c>
      <c r="F1209" s="67">
        <v>2</v>
      </c>
      <c r="G1209" s="67">
        <v>1</v>
      </c>
      <c r="H1209" s="67">
        <v>0</v>
      </c>
      <c r="I1209" s="67">
        <v>0</v>
      </c>
      <c r="J1209" s="67">
        <v>0</v>
      </c>
      <c r="K1209" s="57" t="str">
        <f t="shared" si="101"/>
        <v>0</v>
      </c>
      <c r="L1209" s="4"/>
    </row>
    <row r="1210" spans="1:12" ht="15.75">
      <c r="A1210" s="28">
        <v>30</v>
      </c>
      <c r="B1210" s="25"/>
      <c r="C1210" s="32">
        <f t="shared" ref="C1210:C1233" si="102">IF(D1210="",0,1)</f>
        <v>1</v>
      </c>
      <c r="D1210" s="67" t="s">
        <v>1323</v>
      </c>
      <c r="E1210" s="67">
        <v>1834</v>
      </c>
      <c r="F1210" s="67">
        <v>0</v>
      </c>
      <c r="G1210" s="67">
        <v>0</v>
      </c>
      <c r="H1210" s="67">
        <v>1</v>
      </c>
      <c r="I1210" s="67">
        <v>0</v>
      </c>
      <c r="J1210" s="67">
        <v>0</v>
      </c>
      <c r="K1210" s="57" t="str">
        <f t="shared" ref="K1210:K1233" si="103">IF(OR(I1210="",I1210&lt;1),"0","1")</f>
        <v>0</v>
      </c>
      <c r="L1210" s="4"/>
    </row>
    <row r="1211" spans="1:12" ht="15.75">
      <c r="A1211" s="28">
        <v>30</v>
      </c>
      <c r="B1211" s="25"/>
      <c r="C1211" s="32">
        <f t="shared" si="102"/>
        <v>1</v>
      </c>
      <c r="D1211" s="67" t="s">
        <v>1324</v>
      </c>
      <c r="E1211" s="67">
        <v>1237</v>
      </c>
      <c r="F1211" s="67">
        <v>1</v>
      </c>
      <c r="G1211" s="67">
        <v>1</v>
      </c>
      <c r="H1211" s="67">
        <v>0</v>
      </c>
      <c r="I1211" s="67">
        <v>0</v>
      </c>
      <c r="J1211" s="67">
        <v>0</v>
      </c>
      <c r="K1211" s="57" t="str">
        <f t="shared" si="103"/>
        <v>0</v>
      </c>
      <c r="L1211" s="4"/>
    </row>
    <row r="1212" spans="1:12" ht="15.75">
      <c r="A1212" s="28">
        <v>30</v>
      </c>
      <c r="B1212" s="25"/>
      <c r="C1212" s="32">
        <f t="shared" si="102"/>
        <v>1</v>
      </c>
      <c r="D1212" s="67" t="s">
        <v>1325</v>
      </c>
      <c r="E1212" s="67">
        <v>5247</v>
      </c>
      <c r="F1212" s="67">
        <v>1</v>
      </c>
      <c r="G1212" s="67">
        <v>0</v>
      </c>
      <c r="H1212" s="67">
        <v>0</v>
      </c>
      <c r="I1212" s="67">
        <v>0</v>
      </c>
      <c r="J1212" s="67">
        <v>0</v>
      </c>
      <c r="K1212" s="57" t="str">
        <f t="shared" si="103"/>
        <v>0</v>
      </c>
      <c r="L1212" s="4"/>
    </row>
    <row r="1213" spans="1:12" ht="15.75">
      <c r="A1213" s="28">
        <v>30</v>
      </c>
      <c r="B1213" s="25"/>
      <c r="C1213" s="32">
        <f t="shared" si="102"/>
        <v>1</v>
      </c>
      <c r="D1213" s="67" t="s">
        <v>1326</v>
      </c>
      <c r="E1213" s="67">
        <v>3118</v>
      </c>
      <c r="F1213" s="67">
        <v>1</v>
      </c>
      <c r="G1213" s="67">
        <v>1</v>
      </c>
      <c r="H1213" s="67">
        <v>0</v>
      </c>
      <c r="I1213" s="67">
        <v>0</v>
      </c>
      <c r="J1213" s="67">
        <v>0</v>
      </c>
      <c r="K1213" s="57" t="str">
        <f t="shared" si="103"/>
        <v>0</v>
      </c>
      <c r="L1213" s="4"/>
    </row>
    <row r="1214" spans="1:12" ht="15.75">
      <c r="A1214" s="28">
        <v>30</v>
      </c>
      <c r="B1214" s="25"/>
      <c r="C1214" s="32">
        <f t="shared" si="102"/>
        <v>1</v>
      </c>
      <c r="D1214" s="67" t="s">
        <v>1327</v>
      </c>
      <c r="E1214" s="67">
        <v>1879</v>
      </c>
      <c r="F1214" s="67">
        <v>0</v>
      </c>
      <c r="G1214" s="67">
        <v>0</v>
      </c>
      <c r="H1214" s="67">
        <v>1</v>
      </c>
      <c r="I1214" s="67">
        <v>0</v>
      </c>
      <c r="J1214" s="67">
        <v>0</v>
      </c>
      <c r="K1214" s="57" t="str">
        <f t="shared" si="103"/>
        <v>0</v>
      </c>
      <c r="L1214" s="4"/>
    </row>
    <row r="1215" spans="1:12" ht="15.75">
      <c r="A1215" s="28">
        <v>30</v>
      </c>
      <c r="B1215" s="25"/>
      <c r="C1215" s="32">
        <f t="shared" si="102"/>
        <v>1</v>
      </c>
      <c r="D1215" s="67" t="s">
        <v>1328</v>
      </c>
      <c r="E1215" s="67">
        <v>1695</v>
      </c>
      <c r="F1215" s="67">
        <v>0</v>
      </c>
      <c r="G1215" s="67">
        <v>0</v>
      </c>
      <c r="H1215" s="67">
        <v>1</v>
      </c>
      <c r="I1215" s="67">
        <v>0</v>
      </c>
      <c r="J1215" s="67">
        <v>0</v>
      </c>
      <c r="K1215" s="57" t="str">
        <f t="shared" si="103"/>
        <v>0</v>
      </c>
      <c r="L1215" s="4"/>
    </row>
    <row r="1216" spans="1:12" ht="15.75">
      <c r="A1216" s="28">
        <v>30</v>
      </c>
      <c r="B1216" s="25"/>
      <c r="C1216" s="32">
        <f t="shared" si="102"/>
        <v>1</v>
      </c>
      <c r="D1216" s="67" t="s">
        <v>1329</v>
      </c>
      <c r="E1216" s="67">
        <v>1965</v>
      </c>
      <c r="F1216" s="67">
        <v>0</v>
      </c>
      <c r="G1216" s="67">
        <v>1</v>
      </c>
      <c r="H1216" s="67">
        <v>1</v>
      </c>
      <c r="I1216" s="67">
        <v>0</v>
      </c>
      <c r="J1216" s="67">
        <v>0</v>
      </c>
      <c r="K1216" s="57" t="str">
        <f t="shared" si="103"/>
        <v>0</v>
      </c>
      <c r="L1216" s="4"/>
    </row>
    <row r="1217" spans="1:12" ht="15.75">
      <c r="A1217" s="28">
        <v>30</v>
      </c>
      <c r="B1217" s="25"/>
      <c r="C1217" s="32">
        <f t="shared" si="102"/>
        <v>1</v>
      </c>
      <c r="D1217" s="67" t="s">
        <v>1330</v>
      </c>
      <c r="E1217" s="67">
        <v>2016</v>
      </c>
      <c r="F1217" s="67">
        <v>1</v>
      </c>
      <c r="G1217" s="67">
        <v>0</v>
      </c>
      <c r="H1217" s="67">
        <v>0</v>
      </c>
      <c r="I1217" s="67">
        <v>0</v>
      </c>
      <c r="J1217" s="67">
        <v>0</v>
      </c>
      <c r="K1217" s="57" t="str">
        <f t="shared" si="103"/>
        <v>0</v>
      </c>
      <c r="L1217" s="4"/>
    </row>
    <row r="1218" spans="1:12" ht="15.75">
      <c r="A1218" s="28">
        <v>30</v>
      </c>
      <c r="B1218" s="25"/>
      <c r="C1218" s="32">
        <f t="shared" si="102"/>
        <v>1</v>
      </c>
      <c r="D1218" s="67" t="s">
        <v>1331</v>
      </c>
      <c r="E1218" s="67">
        <v>2055</v>
      </c>
      <c r="F1218" s="67">
        <v>1</v>
      </c>
      <c r="G1218" s="67">
        <v>0</v>
      </c>
      <c r="H1218" s="67">
        <v>0</v>
      </c>
      <c r="I1218" s="67">
        <v>0</v>
      </c>
      <c r="J1218" s="67">
        <v>0</v>
      </c>
      <c r="K1218" s="57" t="str">
        <f t="shared" si="103"/>
        <v>0</v>
      </c>
      <c r="L1218" s="4"/>
    </row>
    <row r="1219" spans="1:12" ht="15.75">
      <c r="A1219" s="28">
        <v>30</v>
      </c>
      <c r="B1219" s="25"/>
      <c r="C1219" s="32">
        <f t="shared" si="102"/>
        <v>1</v>
      </c>
      <c r="D1219" s="67" t="s">
        <v>1332</v>
      </c>
      <c r="E1219" s="67">
        <v>1739</v>
      </c>
      <c r="F1219" s="67">
        <v>0</v>
      </c>
      <c r="G1219" s="67">
        <v>1</v>
      </c>
      <c r="H1219" s="67">
        <v>0</v>
      </c>
      <c r="I1219" s="67">
        <v>0</v>
      </c>
      <c r="J1219" s="67">
        <v>0</v>
      </c>
      <c r="K1219" s="57" t="str">
        <f t="shared" si="103"/>
        <v>0</v>
      </c>
      <c r="L1219" s="4"/>
    </row>
    <row r="1220" spans="1:12" ht="15.75">
      <c r="A1220" s="28">
        <v>30</v>
      </c>
      <c r="B1220" s="25"/>
      <c r="C1220" s="32">
        <f t="shared" si="102"/>
        <v>1</v>
      </c>
      <c r="D1220" s="67" t="s">
        <v>1333</v>
      </c>
      <c r="E1220" s="67">
        <v>4814</v>
      </c>
      <c r="F1220" s="67">
        <v>8</v>
      </c>
      <c r="G1220" s="67">
        <v>5</v>
      </c>
      <c r="H1220" s="67">
        <v>0</v>
      </c>
      <c r="I1220" s="67">
        <v>0</v>
      </c>
      <c r="J1220" s="67">
        <v>0</v>
      </c>
      <c r="K1220" s="57" t="str">
        <f t="shared" si="103"/>
        <v>0</v>
      </c>
      <c r="L1220" s="4"/>
    </row>
    <row r="1221" spans="1:12" ht="15.75">
      <c r="A1221" s="28">
        <v>30</v>
      </c>
      <c r="B1221" s="25"/>
      <c r="C1221" s="32">
        <f t="shared" si="102"/>
        <v>1</v>
      </c>
      <c r="D1221" s="67" t="s">
        <v>1334</v>
      </c>
      <c r="E1221" s="67">
        <v>1617</v>
      </c>
      <c r="F1221" s="67">
        <v>0</v>
      </c>
      <c r="G1221" s="67">
        <v>1</v>
      </c>
      <c r="H1221" s="67">
        <v>0</v>
      </c>
      <c r="I1221" s="67">
        <v>0</v>
      </c>
      <c r="J1221" s="67">
        <v>0</v>
      </c>
      <c r="K1221" s="57" t="str">
        <f t="shared" si="103"/>
        <v>0</v>
      </c>
      <c r="L1221" s="4"/>
    </row>
    <row r="1222" spans="1:12" ht="15.75">
      <c r="A1222" s="28">
        <v>30</v>
      </c>
      <c r="B1222" s="25"/>
      <c r="C1222" s="32">
        <f t="shared" si="102"/>
        <v>1</v>
      </c>
      <c r="D1222" s="67" t="s">
        <v>1335</v>
      </c>
      <c r="E1222" s="67">
        <v>1975</v>
      </c>
      <c r="F1222" s="67">
        <v>0</v>
      </c>
      <c r="G1222" s="67">
        <v>0</v>
      </c>
      <c r="H1222" s="67">
        <v>1</v>
      </c>
      <c r="I1222" s="67">
        <v>0</v>
      </c>
      <c r="J1222" s="67">
        <v>0</v>
      </c>
      <c r="K1222" s="57" t="str">
        <f t="shared" si="103"/>
        <v>0</v>
      </c>
      <c r="L1222" s="4"/>
    </row>
    <row r="1223" spans="1:12" ht="15.75">
      <c r="A1223" s="28">
        <v>30</v>
      </c>
      <c r="B1223" s="25"/>
      <c r="C1223" s="32">
        <f t="shared" si="102"/>
        <v>1</v>
      </c>
      <c r="D1223" s="67" t="s">
        <v>1336</v>
      </c>
      <c r="E1223" s="67">
        <v>1099</v>
      </c>
      <c r="F1223" s="67">
        <v>0</v>
      </c>
      <c r="G1223" s="67">
        <v>2</v>
      </c>
      <c r="H1223" s="67">
        <v>0</v>
      </c>
      <c r="I1223" s="67">
        <v>0</v>
      </c>
      <c r="J1223" s="67">
        <v>0</v>
      </c>
      <c r="K1223" s="57" t="str">
        <f t="shared" si="103"/>
        <v>0</v>
      </c>
      <c r="L1223" s="4"/>
    </row>
    <row r="1224" spans="1:12" ht="15.75">
      <c r="A1224" s="28">
        <v>30</v>
      </c>
      <c r="B1224" s="25"/>
      <c r="C1224" s="32">
        <f t="shared" si="102"/>
        <v>1</v>
      </c>
      <c r="D1224" s="67" t="s">
        <v>1337</v>
      </c>
      <c r="E1224" s="67">
        <v>1839</v>
      </c>
      <c r="F1224" s="67">
        <v>0</v>
      </c>
      <c r="G1224" s="67">
        <v>1</v>
      </c>
      <c r="H1224" s="67">
        <v>0</v>
      </c>
      <c r="I1224" s="67">
        <v>0</v>
      </c>
      <c r="J1224" s="67">
        <v>0</v>
      </c>
      <c r="K1224" s="57" t="str">
        <f t="shared" si="103"/>
        <v>0</v>
      </c>
      <c r="L1224" s="4"/>
    </row>
    <row r="1225" spans="1:12" ht="15.75">
      <c r="A1225" s="28">
        <v>30</v>
      </c>
      <c r="B1225" s="25"/>
      <c r="C1225" s="32">
        <f t="shared" si="102"/>
        <v>1</v>
      </c>
      <c r="D1225" s="67" t="s">
        <v>1338</v>
      </c>
      <c r="E1225" s="67">
        <v>4307</v>
      </c>
      <c r="F1225" s="67">
        <v>8</v>
      </c>
      <c r="G1225" s="67">
        <v>1</v>
      </c>
      <c r="H1225" s="67">
        <v>0</v>
      </c>
      <c r="I1225" s="67">
        <v>0</v>
      </c>
      <c r="J1225" s="67">
        <v>0</v>
      </c>
      <c r="K1225" s="57" t="str">
        <f t="shared" si="103"/>
        <v>0</v>
      </c>
      <c r="L1225" s="4"/>
    </row>
    <row r="1226" spans="1:12" ht="15.75">
      <c r="A1226" s="28">
        <v>30</v>
      </c>
      <c r="B1226" s="25"/>
      <c r="C1226" s="32">
        <f t="shared" si="102"/>
        <v>1</v>
      </c>
      <c r="D1226" s="67" t="s">
        <v>1339</v>
      </c>
      <c r="E1226" s="67">
        <v>8912</v>
      </c>
      <c r="F1226" s="67">
        <v>9</v>
      </c>
      <c r="G1226" s="67">
        <v>3</v>
      </c>
      <c r="H1226" s="67">
        <v>0</v>
      </c>
      <c r="I1226" s="67">
        <v>0</v>
      </c>
      <c r="J1226" s="67">
        <v>0</v>
      </c>
      <c r="K1226" s="57" t="str">
        <f t="shared" si="103"/>
        <v>0</v>
      </c>
      <c r="L1226" s="4"/>
    </row>
    <row r="1227" spans="1:12" ht="15.75">
      <c r="A1227" s="28">
        <v>30</v>
      </c>
      <c r="B1227" s="25"/>
      <c r="C1227" s="32">
        <f t="shared" si="102"/>
        <v>1</v>
      </c>
      <c r="D1227" s="67" t="s">
        <v>1340</v>
      </c>
      <c r="E1227" s="67">
        <v>1398</v>
      </c>
      <c r="F1227" s="67">
        <v>1</v>
      </c>
      <c r="G1227" s="67">
        <v>0</v>
      </c>
      <c r="H1227" s="67">
        <v>0</v>
      </c>
      <c r="I1227" s="67">
        <v>0</v>
      </c>
      <c r="J1227" s="67">
        <v>0</v>
      </c>
      <c r="K1227" s="57" t="str">
        <f t="shared" si="103"/>
        <v>0</v>
      </c>
      <c r="L1227" s="4"/>
    </row>
    <row r="1228" spans="1:12" ht="15.75">
      <c r="A1228" s="28">
        <v>30</v>
      </c>
      <c r="B1228" s="25"/>
      <c r="C1228" s="32">
        <f t="shared" si="102"/>
        <v>1</v>
      </c>
      <c r="D1228" s="67" t="s">
        <v>1341</v>
      </c>
      <c r="E1228" s="67">
        <v>142</v>
      </c>
      <c r="F1228" s="67">
        <v>0</v>
      </c>
      <c r="G1228" s="67">
        <v>1</v>
      </c>
      <c r="H1228" s="67">
        <v>0</v>
      </c>
      <c r="I1228" s="67">
        <v>0</v>
      </c>
      <c r="J1228" s="67">
        <v>0</v>
      </c>
      <c r="K1228" s="57" t="str">
        <f t="shared" si="103"/>
        <v>0</v>
      </c>
      <c r="L1228" s="4"/>
    </row>
    <row r="1229" spans="1:12" ht="15.75">
      <c r="A1229" s="28">
        <v>30</v>
      </c>
      <c r="B1229" s="25"/>
      <c r="C1229" s="32">
        <f t="shared" si="102"/>
        <v>1</v>
      </c>
      <c r="D1229" s="67" t="s">
        <v>1342</v>
      </c>
      <c r="E1229" s="67">
        <v>11635</v>
      </c>
      <c r="F1229" s="67">
        <v>20</v>
      </c>
      <c r="G1229" s="67">
        <v>6</v>
      </c>
      <c r="H1229" s="67">
        <v>1</v>
      </c>
      <c r="I1229" s="67">
        <v>0</v>
      </c>
      <c r="J1229" s="67">
        <v>0</v>
      </c>
      <c r="K1229" s="57" t="str">
        <f t="shared" si="103"/>
        <v>0</v>
      </c>
      <c r="L1229" s="4"/>
    </row>
    <row r="1230" spans="1:12" ht="15.75">
      <c r="A1230" s="28">
        <v>30</v>
      </c>
      <c r="B1230" s="25"/>
      <c r="C1230" s="32">
        <f t="shared" si="102"/>
        <v>1</v>
      </c>
      <c r="D1230" s="67" t="s">
        <v>1343</v>
      </c>
      <c r="E1230" s="67">
        <v>5127</v>
      </c>
      <c r="F1230" s="67">
        <v>5</v>
      </c>
      <c r="G1230" s="67">
        <v>1</v>
      </c>
      <c r="H1230" s="67">
        <v>0</v>
      </c>
      <c r="I1230" s="67">
        <v>0</v>
      </c>
      <c r="J1230" s="67">
        <v>0</v>
      </c>
      <c r="K1230" s="57" t="str">
        <f t="shared" si="103"/>
        <v>0</v>
      </c>
      <c r="L1230" s="4"/>
    </row>
    <row r="1231" spans="1:12" ht="15.75">
      <c r="A1231" s="28">
        <v>30</v>
      </c>
      <c r="B1231" s="25"/>
      <c r="C1231" s="32">
        <f t="shared" si="102"/>
        <v>1</v>
      </c>
      <c r="D1231" s="67" t="s">
        <v>1344</v>
      </c>
      <c r="E1231" s="67">
        <v>1916</v>
      </c>
      <c r="F1231" s="67">
        <v>1</v>
      </c>
      <c r="G1231" s="67">
        <v>2</v>
      </c>
      <c r="H1231" s="67">
        <v>0</v>
      </c>
      <c r="I1231" s="67">
        <v>0</v>
      </c>
      <c r="J1231" s="67">
        <v>0</v>
      </c>
      <c r="K1231" s="57" t="str">
        <f t="shared" si="103"/>
        <v>0</v>
      </c>
      <c r="L1231" s="4"/>
    </row>
    <row r="1232" spans="1:12" ht="15.75">
      <c r="A1232" s="28">
        <v>30</v>
      </c>
      <c r="B1232" s="25"/>
      <c r="C1232" s="32">
        <f t="shared" si="102"/>
        <v>1</v>
      </c>
      <c r="D1232" s="67" t="s">
        <v>1345</v>
      </c>
      <c r="E1232" s="67">
        <v>1454</v>
      </c>
      <c r="F1232" s="67">
        <v>1</v>
      </c>
      <c r="G1232" s="67">
        <v>0</v>
      </c>
      <c r="H1232" s="67">
        <v>0</v>
      </c>
      <c r="I1232" s="67">
        <v>0</v>
      </c>
      <c r="J1232" s="67">
        <v>0</v>
      </c>
      <c r="K1232" s="57" t="str">
        <f t="shared" si="103"/>
        <v>0</v>
      </c>
      <c r="L1232" s="4"/>
    </row>
    <row r="1233" spans="1:57" ht="15.75">
      <c r="A1233" s="28">
        <v>30</v>
      </c>
      <c r="B1233" s="25"/>
      <c r="C1233" s="32">
        <f t="shared" si="102"/>
        <v>1</v>
      </c>
      <c r="D1233" s="67" t="s">
        <v>1346</v>
      </c>
      <c r="E1233" s="67">
        <v>11949</v>
      </c>
      <c r="F1233" s="67">
        <v>18</v>
      </c>
      <c r="G1233" s="67">
        <v>5</v>
      </c>
      <c r="H1233" s="67">
        <v>0</v>
      </c>
      <c r="I1233" s="67">
        <v>0</v>
      </c>
      <c r="J1233" s="67">
        <v>0</v>
      </c>
      <c r="K1233" s="57" t="str">
        <f t="shared" si="103"/>
        <v>0</v>
      </c>
      <c r="L1233" s="4"/>
    </row>
    <row r="1234" spans="1:57" ht="15">
      <c r="A1234" s="226" t="s">
        <v>1347</v>
      </c>
      <c r="B1234" s="226"/>
      <c r="C1234" s="226"/>
      <c r="D1234" s="44">
        <f>SUM(C1114:C1233)</f>
        <v>120</v>
      </c>
      <c r="E1234" s="45">
        <f>SUM(E1114:E1233)</f>
        <v>711489</v>
      </c>
      <c r="F1234" s="45">
        <f>(SUM(F1114:F1233))*1</f>
        <v>671</v>
      </c>
      <c r="G1234" s="45">
        <f>(SUM(G1114:G1233))*1</f>
        <v>168</v>
      </c>
      <c r="H1234" s="45">
        <f>(SUM(H1114:H1233))*1</f>
        <v>29</v>
      </c>
      <c r="I1234" s="45">
        <f>SUM(I1114:I1233)</f>
        <v>11</v>
      </c>
      <c r="J1234" s="45">
        <f>SUM(J1114:J1233)</f>
        <v>8</v>
      </c>
      <c r="K1234" s="45">
        <f>K1114+K1115+K1116+K1117+K1118+K1119+K1120+K1121+K1122+K1123+K1124+K1125+K1126+K1127+K1128+K1129+K1130+K1131+K1132+K1133+K1134+K1135+K1136+K1137+K1138+K1139+K1140+K1141+K1142+K1143+K1144+K1145+K1146+K1147+K1148+K1149+K1150+K1151+K1152+K1153+K1154+K1155+K1156+K1157+K1158+K1159+K1160+K1161+K1162+K1163+K1164+K1165+K1166+K1167+K1168+K1169+K1170+K1171+K1172+K1173+K1174+K1175+K1176+K1177+K1178+K1179+K1180+K1181+K1182+K1183+K1184+K1185+K1186+K1187+K1188+K1189+K1190+K1191+K1192+K1193+K1194+K1195+K1196+K1197+K1198+K1199+K1200+K1201+K1202+K1203+K1204+K1205+K1206+K1207+K1208+K1209+K1210+K1211+K1212+K1213+K1214+K1215+K1216+K1217+K1218+K1219+K1220+K1221+K1222+K1223+K1224+K1225+K1226+K1227+K1228+K1229+K1230+K1231+K1232+K1233</f>
        <v>5</v>
      </c>
      <c r="L1234" s="4"/>
      <c r="M1234" s="46"/>
      <c r="N1234" s="46"/>
      <c r="O1234" s="46"/>
      <c r="P1234" s="46"/>
      <c r="Q1234" s="46"/>
      <c r="R1234" s="46"/>
      <c r="S1234" s="46"/>
      <c r="T1234" s="46"/>
      <c r="U1234" s="46"/>
      <c r="V1234" s="46"/>
      <c r="W1234" s="46"/>
      <c r="X1234" s="46"/>
      <c r="Y1234" s="46"/>
      <c r="Z1234" s="46"/>
      <c r="AA1234" s="46"/>
      <c r="AB1234" s="46"/>
      <c r="AC1234" s="46"/>
      <c r="AD1234" s="46"/>
      <c r="AE1234" s="46"/>
      <c r="AF1234" s="46"/>
      <c r="AG1234" s="46"/>
      <c r="AH1234" s="46"/>
      <c r="AI1234" s="46"/>
      <c r="AJ1234" s="46"/>
      <c r="AK1234" s="46"/>
      <c r="AL1234" s="46"/>
      <c r="AM1234" s="46"/>
      <c r="AN1234" s="46"/>
      <c r="AO1234" s="46"/>
      <c r="AP1234" s="46"/>
      <c r="AQ1234" s="46"/>
      <c r="AR1234" s="46"/>
      <c r="AS1234" s="46"/>
      <c r="AT1234" s="46"/>
      <c r="AU1234" s="46"/>
      <c r="AV1234" s="46"/>
      <c r="AW1234" s="46"/>
      <c r="AX1234" s="46"/>
      <c r="AY1234" s="46"/>
      <c r="AZ1234" s="46"/>
      <c r="BA1234" s="46"/>
      <c r="BB1234" s="46"/>
      <c r="BC1234" s="46"/>
      <c r="BD1234" s="46"/>
      <c r="BE1234" s="46"/>
    </row>
    <row r="1235" spans="1:57" ht="15.75">
      <c r="A1235" s="28"/>
      <c r="B1235" s="225" t="s">
        <v>66</v>
      </c>
      <c r="C1235" s="225"/>
      <c r="D1235" s="47"/>
      <c r="E1235" s="48"/>
      <c r="F1235" s="47"/>
      <c r="G1235" s="48"/>
      <c r="H1235" s="48"/>
      <c r="I1235" s="48"/>
      <c r="J1235" s="31"/>
      <c r="K1235" s="31"/>
      <c r="L1235" s="4"/>
    </row>
    <row r="1236" spans="1:57" ht="15.75">
      <c r="A1236" s="28">
        <v>31</v>
      </c>
      <c r="B1236" s="25"/>
      <c r="C1236" s="32">
        <f t="shared" ref="C1236:C1267" si="104">IF(D1236="",0,1)</f>
        <v>1</v>
      </c>
      <c r="D1236" s="67" t="s">
        <v>1348</v>
      </c>
      <c r="E1236" s="67">
        <v>949</v>
      </c>
      <c r="F1236" s="67">
        <v>0</v>
      </c>
      <c r="G1236" s="67">
        <v>1</v>
      </c>
      <c r="H1236" s="67">
        <v>0</v>
      </c>
      <c r="I1236" s="67">
        <v>0</v>
      </c>
      <c r="J1236" s="67">
        <v>0</v>
      </c>
      <c r="K1236" s="57" t="str">
        <f t="shared" ref="K1236:K1267" si="105">IF(OR(I1236="",I1236&lt;1),"0","1")</f>
        <v>0</v>
      </c>
      <c r="L1236" s="4"/>
    </row>
    <row r="1237" spans="1:57" ht="15.75">
      <c r="A1237" s="28">
        <v>31</v>
      </c>
      <c r="B1237" s="25"/>
      <c r="C1237" s="32">
        <f t="shared" si="104"/>
        <v>1</v>
      </c>
      <c r="D1237" s="67" t="s">
        <v>1349</v>
      </c>
      <c r="E1237" s="67">
        <v>9200</v>
      </c>
      <c r="F1237" s="67">
        <v>6</v>
      </c>
      <c r="G1237" s="67">
        <v>0</v>
      </c>
      <c r="H1237" s="67">
        <v>0</v>
      </c>
      <c r="I1237" s="67">
        <v>0</v>
      </c>
      <c r="J1237" s="67">
        <v>0</v>
      </c>
      <c r="K1237" s="57" t="str">
        <f t="shared" si="105"/>
        <v>0</v>
      </c>
      <c r="L1237" s="4"/>
    </row>
    <row r="1238" spans="1:57" ht="15.75">
      <c r="A1238" s="28">
        <v>31</v>
      </c>
      <c r="B1238" s="25"/>
      <c r="C1238" s="32">
        <f t="shared" si="104"/>
        <v>1</v>
      </c>
      <c r="D1238" s="67" t="s">
        <v>1350</v>
      </c>
      <c r="E1238" s="67">
        <v>7289</v>
      </c>
      <c r="F1238" s="67">
        <v>2</v>
      </c>
      <c r="G1238" s="67">
        <v>2</v>
      </c>
      <c r="H1238" s="67">
        <v>0</v>
      </c>
      <c r="I1238" s="67">
        <v>0</v>
      </c>
      <c r="J1238" s="67">
        <v>0</v>
      </c>
      <c r="K1238" s="57" t="str">
        <f t="shared" si="105"/>
        <v>0</v>
      </c>
      <c r="L1238" s="4"/>
    </row>
    <row r="1239" spans="1:57" ht="15.75">
      <c r="A1239" s="28">
        <v>31</v>
      </c>
      <c r="B1239" s="25"/>
      <c r="C1239" s="32">
        <f t="shared" si="104"/>
        <v>1</v>
      </c>
      <c r="D1239" s="67" t="s">
        <v>1351</v>
      </c>
      <c r="E1239" s="67">
        <v>10018</v>
      </c>
      <c r="F1239" s="67">
        <v>5</v>
      </c>
      <c r="G1239" s="67">
        <v>1</v>
      </c>
      <c r="H1239" s="67">
        <v>0</v>
      </c>
      <c r="I1239" s="67">
        <v>0</v>
      </c>
      <c r="J1239" s="67">
        <v>0</v>
      </c>
      <c r="K1239" s="57" t="str">
        <f t="shared" si="105"/>
        <v>0</v>
      </c>
      <c r="L1239" s="4"/>
    </row>
    <row r="1240" spans="1:57" ht="15.75">
      <c r="A1240" s="28">
        <v>31</v>
      </c>
      <c r="B1240" s="25"/>
      <c r="C1240" s="32">
        <f t="shared" si="104"/>
        <v>1</v>
      </c>
      <c r="D1240" s="67" t="s">
        <v>1352</v>
      </c>
      <c r="E1240" s="67">
        <v>1600</v>
      </c>
      <c r="F1240" s="67">
        <v>1</v>
      </c>
      <c r="G1240" s="67">
        <v>0</v>
      </c>
      <c r="H1240" s="67">
        <v>0</v>
      </c>
      <c r="I1240" s="67">
        <v>0</v>
      </c>
      <c r="J1240" s="67">
        <v>0</v>
      </c>
      <c r="K1240" s="57" t="str">
        <f t="shared" si="105"/>
        <v>0</v>
      </c>
      <c r="L1240" s="4"/>
    </row>
    <row r="1241" spans="1:57" ht="15.75">
      <c r="A1241" s="28">
        <v>31</v>
      </c>
      <c r="B1241" s="25"/>
      <c r="C1241" s="32">
        <f t="shared" si="104"/>
        <v>1</v>
      </c>
      <c r="D1241" s="67" t="s">
        <v>1353</v>
      </c>
      <c r="E1241" s="67">
        <v>2713</v>
      </c>
      <c r="F1241" s="67">
        <v>0</v>
      </c>
      <c r="G1241" s="67">
        <v>1</v>
      </c>
      <c r="H1241" s="67">
        <v>0</v>
      </c>
      <c r="I1241" s="67">
        <v>0</v>
      </c>
      <c r="J1241" s="67">
        <v>0</v>
      </c>
      <c r="K1241" s="57" t="str">
        <f t="shared" si="105"/>
        <v>0</v>
      </c>
      <c r="L1241" s="4"/>
    </row>
    <row r="1242" spans="1:57" ht="15.75">
      <c r="A1242" s="28">
        <v>31</v>
      </c>
      <c r="B1242" s="25"/>
      <c r="C1242" s="32">
        <f t="shared" si="104"/>
        <v>1</v>
      </c>
      <c r="D1242" s="67" t="s">
        <v>1354</v>
      </c>
      <c r="E1242" s="67">
        <v>2436</v>
      </c>
      <c r="F1242" s="67">
        <v>6</v>
      </c>
      <c r="G1242" s="67">
        <v>1</v>
      </c>
      <c r="H1242" s="67">
        <v>0</v>
      </c>
      <c r="I1242" s="67">
        <v>0</v>
      </c>
      <c r="J1242" s="67">
        <v>0</v>
      </c>
      <c r="K1242" s="57" t="str">
        <f t="shared" si="105"/>
        <v>0</v>
      </c>
      <c r="L1242" s="4"/>
    </row>
    <row r="1243" spans="1:57" ht="15.75">
      <c r="A1243" s="28">
        <v>31</v>
      </c>
      <c r="B1243" s="25"/>
      <c r="C1243" s="32">
        <f t="shared" si="104"/>
        <v>1</v>
      </c>
      <c r="D1243" s="67" t="s">
        <v>1355</v>
      </c>
      <c r="E1243" s="67">
        <v>19000</v>
      </c>
      <c r="F1243" s="67">
        <v>8</v>
      </c>
      <c r="G1243" s="67">
        <v>3</v>
      </c>
      <c r="H1243" s="67">
        <v>0</v>
      </c>
      <c r="I1243" s="67">
        <v>0</v>
      </c>
      <c r="J1243" s="67">
        <v>0</v>
      </c>
      <c r="K1243" s="57" t="str">
        <f t="shared" si="105"/>
        <v>0</v>
      </c>
      <c r="L1243" s="4"/>
    </row>
    <row r="1244" spans="1:57" ht="15.75">
      <c r="A1244" s="28">
        <v>31</v>
      </c>
      <c r="B1244" s="25"/>
      <c r="C1244" s="32">
        <f t="shared" si="104"/>
        <v>1</v>
      </c>
      <c r="D1244" s="67" t="s">
        <v>1356</v>
      </c>
      <c r="E1244" s="67">
        <v>3300</v>
      </c>
      <c r="F1244" s="67">
        <v>2</v>
      </c>
      <c r="G1244" s="67">
        <v>0</v>
      </c>
      <c r="H1244" s="67">
        <v>0</v>
      </c>
      <c r="I1244" s="67">
        <v>0</v>
      </c>
      <c r="J1244" s="67">
        <v>0</v>
      </c>
      <c r="K1244" s="57" t="str">
        <f t="shared" si="105"/>
        <v>0</v>
      </c>
      <c r="L1244" s="4"/>
    </row>
    <row r="1245" spans="1:57" ht="15.75">
      <c r="A1245" s="28">
        <v>31</v>
      </c>
      <c r="B1245" s="25"/>
      <c r="C1245" s="32">
        <f t="shared" si="104"/>
        <v>1</v>
      </c>
      <c r="D1245" s="67" t="s">
        <v>1357</v>
      </c>
      <c r="E1245" s="67">
        <v>6202</v>
      </c>
      <c r="F1245" s="67">
        <v>3</v>
      </c>
      <c r="G1245" s="67">
        <v>0</v>
      </c>
      <c r="H1245" s="67">
        <v>0</v>
      </c>
      <c r="I1245" s="67">
        <v>0</v>
      </c>
      <c r="J1245" s="67">
        <v>0</v>
      </c>
      <c r="K1245" s="57" t="str">
        <f t="shared" si="105"/>
        <v>0</v>
      </c>
      <c r="L1245" s="4"/>
    </row>
    <row r="1246" spans="1:57" ht="15.75">
      <c r="A1246" s="28">
        <v>31</v>
      </c>
      <c r="B1246" s="25"/>
      <c r="C1246" s="32">
        <f t="shared" si="104"/>
        <v>1</v>
      </c>
      <c r="D1246" s="67" t="s">
        <v>1358</v>
      </c>
      <c r="E1246" s="67">
        <v>4200</v>
      </c>
      <c r="F1246" s="67">
        <v>4</v>
      </c>
      <c r="G1246" s="67">
        <v>0</v>
      </c>
      <c r="H1246" s="67">
        <v>1</v>
      </c>
      <c r="I1246" s="67">
        <v>0</v>
      </c>
      <c r="J1246" s="67">
        <v>0</v>
      </c>
      <c r="K1246" s="57" t="str">
        <f t="shared" si="105"/>
        <v>0</v>
      </c>
      <c r="L1246" s="4"/>
    </row>
    <row r="1247" spans="1:57" ht="15.75">
      <c r="A1247" s="28">
        <v>31</v>
      </c>
      <c r="B1247" s="25"/>
      <c r="C1247" s="32">
        <f t="shared" si="104"/>
        <v>1</v>
      </c>
      <c r="D1247" s="67" t="s">
        <v>1359</v>
      </c>
      <c r="E1247" s="67">
        <v>27000</v>
      </c>
      <c r="F1247" s="67">
        <v>28</v>
      </c>
      <c r="G1247" s="67">
        <v>3</v>
      </c>
      <c r="H1247" s="67">
        <v>0</v>
      </c>
      <c r="I1247" s="67">
        <v>0</v>
      </c>
      <c r="J1247" s="67">
        <v>0</v>
      </c>
      <c r="K1247" s="57" t="str">
        <f t="shared" si="105"/>
        <v>0</v>
      </c>
      <c r="L1247" s="4"/>
    </row>
    <row r="1248" spans="1:57" ht="15.75">
      <c r="A1248" s="28">
        <v>31</v>
      </c>
      <c r="B1248" s="25"/>
      <c r="C1248" s="32">
        <f t="shared" si="104"/>
        <v>1</v>
      </c>
      <c r="D1248" s="67" t="s">
        <v>1360</v>
      </c>
      <c r="E1248" s="67">
        <v>71</v>
      </c>
      <c r="F1248" s="67">
        <v>0</v>
      </c>
      <c r="G1248" s="67">
        <v>0</v>
      </c>
      <c r="H1248" s="67">
        <v>1</v>
      </c>
      <c r="I1248" s="67">
        <v>0</v>
      </c>
      <c r="J1248" s="67">
        <v>0</v>
      </c>
      <c r="K1248" s="57" t="str">
        <f t="shared" si="105"/>
        <v>0</v>
      </c>
      <c r="L1248" s="4"/>
    </row>
    <row r="1249" spans="1:12" ht="15.75">
      <c r="A1249" s="28">
        <v>31</v>
      </c>
      <c r="B1249" s="25"/>
      <c r="C1249" s="32">
        <f t="shared" si="104"/>
        <v>1</v>
      </c>
      <c r="D1249" s="67" t="s">
        <v>1361</v>
      </c>
      <c r="E1249" s="67">
        <v>1247</v>
      </c>
      <c r="F1249" s="67">
        <v>0</v>
      </c>
      <c r="G1249" s="67">
        <v>0</v>
      </c>
      <c r="H1249" s="67">
        <v>2</v>
      </c>
      <c r="I1249" s="67">
        <v>0</v>
      </c>
      <c r="J1249" s="67">
        <v>0</v>
      </c>
      <c r="K1249" s="57" t="str">
        <f t="shared" si="105"/>
        <v>0</v>
      </c>
      <c r="L1249" s="4"/>
    </row>
    <row r="1250" spans="1:12" ht="15.75">
      <c r="A1250" s="28">
        <v>31</v>
      </c>
      <c r="B1250" s="25"/>
      <c r="C1250" s="32">
        <f t="shared" si="104"/>
        <v>1</v>
      </c>
      <c r="D1250" s="67" t="s">
        <v>1362</v>
      </c>
      <c r="E1250" s="67">
        <v>489</v>
      </c>
      <c r="F1250" s="67">
        <v>0</v>
      </c>
      <c r="G1250" s="67">
        <v>0</v>
      </c>
      <c r="H1250" s="67">
        <v>2</v>
      </c>
      <c r="I1250" s="67">
        <v>0</v>
      </c>
      <c r="J1250" s="67">
        <v>0</v>
      </c>
      <c r="K1250" s="57" t="str">
        <f t="shared" si="105"/>
        <v>0</v>
      </c>
      <c r="L1250" s="4"/>
    </row>
    <row r="1251" spans="1:12" ht="15.75">
      <c r="A1251" s="28">
        <v>31</v>
      </c>
      <c r="B1251" s="25"/>
      <c r="C1251" s="32">
        <f t="shared" si="104"/>
        <v>1</v>
      </c>
      <c r="D1251" s="67" t="s">
        <v>1363</v>
      </c>
      <c r="E1251" s="67">
        <v>6052</v>
      </c>
      <c r="F1251" s="67">
        <v>3</v>
      </c>
      <c r="G1251" s="67">
        <v>0</v>
      </c>
      <c r="H1251" s="67">
        <v>0</v>
      </c>
      <c r="I1251" s="67">
        <v>0</v>
      </c>
      <c r="J1251" s="67">
        <v>0</v>
      </c>
      <c r="K1251" s="57" t="str">
        <f t="shared" si="105"/>
        <v>0</v>
      </c>
      <c r="L1251" s="4"/>
    </row>
    <row r="1252" spans="1:12" ht="15.75">
      <c r="A1252" s="28">
        <v>31</v>
      </c>
      <c r="B1252" s="25"/>
      <c r="C1252" s="32">
        <f t="shared" si="104"/>
        <v>1</v>
      </c>
      <c r="D1252" s="67" t="s">
        <v>1364</v>
      </c>
      <c r="E1252" s="67">
        <v>3000</v>
      </c>
      <c r="F1252" s="67">
        <v>2</v>
      </c>
      <c r="G1252" s="67">
        <v>0</v>
      </c>
      <c r="H1252" s="67">
        <v>0</v>
      </c>
      <c r="I1252" s="67">
        <v>0</v>
      </c>
      <c r="J1252" s="67">
        <v>0</v>
      </c>
      <c r="K1252" s="57" t="str">
        <f t="shared" si="105"/>
        <v>0</v>
      </c>
      <c r="L1252" s="4"/>
    </row>
    <row r="1253" spans="1:12" ht="15.75">
      <c r="A1253" s="28">
        <v>31</v>
      </c>
      <c r="B1253" s="25"/>
      <c r="C1253" s="32">
        <f t="shared" si="104"/>
        <v>1</v>
      </c>
      <c r="D1253" s="67" t="s">
        <v>1365</v>
      </c>
      <c r="E1253" s="67">
        <v>1545</v>
      </c>
      <c r="F1253" s="67">
        <v>1</v>
      </c>
      <c r="G1253" s="67">
        <v>0</v>
      </c>
      <c r="H1253" s="67">
        <v>0</v>
      </c>
      <c r="I1253" s="67">
        <v>0</v>
      </c>
      <c r="J1253" s="67">
        <v>0</v>
      </c>
      <c r="K1253" s="57" t="str">
        <f t="shared" si="105"/>
        <v>0</v>
      </c>
      <c r="L1253" s="4"/>
    </row>
    <row r="1254" spans="1:12" ht="15.75">
      <c r="A1254" s="28">
        <v>31</v>
      </c>
      <c r="B1254" s="25"/>
      <c r="C1254" s="32">
        <f t="shared" si="104"/>
        <v>1</v>
      </c>
      <c r="D1254" s="67" t="s">
        <v>1366</v>
      </c>
      <c r="E1254" s="67">
        <v>5902</v>
      </c>
      <c r="F1254" s="67">
        <v>4</v>
      </c>
      <c r="G1254" s="67">
        <v>0</v>
      </c>
      <c r="H1254" s="67">
        <v>0</v>
      </c>
      <c r="I1254" s="67">
        <v>0</v>
      </c>
      <c r="J1254" s="67">
        <v>0</v>
      </c>
      <c r="K1254" s="57" t="str">
        <f t="shared" si="105"/>
        <v>0</v>
      </c>
      <c r="L1254" s="4"/>
    </row>
    <row r="1255" spans="1:12" ht="15.75">
      <c r="A1255" s="28">
        <v>31</v>
      </c>
      <c r="B1255" s="25"/>
      <c r="C1255" s="32">
        <f t="shared" si="104"/>
        <v>1</v>
      </c>
      <c r="D1255" s="67" t="s">
        <v>1367</v>
      </c>
      <c r="E1255" s="67">
        <v>13811</v>
      </c>
      <c r="F1255" s="67">
        <v>6</v>
      </c>
      <c r="G1255" s="67">
        <v>0</v>
      </c>
      <c r="H1255" s="67">
        <v>0</v>
      </c>
      <c r="I1255" s="67">
        <v>0</v>
      </c>
      <c r="J1255" s="67">
        <v>0</v>
      </c>
      <c r="K1255" s="57" t="str">
        <f t="shared" si="105"/>
        <v>0</v>
      </c>
      <c r="L1255" s="4"/>
    </row>
    <row r="1256" spans="1:12" ht="15.75">
      <c r="A1256" s="28">
        <v>31</v>
      </c>
      <c r="B1256" s="25"/>
      <c r="C1256" s="32">
        <f t="shared" si="104"/>
        <v>1</v>
      </c>
      <c r="D1256" s="67" t="s">
        <v>1368</v>
      </c>
      <c r="E1256" s="67">
        <v>10734</v>
      </c>
      <c r="F1256" s="67">
        <v>9</v>
      </c>
      <c r="G1256" s="67">
        <v>3</v>
      </c>
      <c r="H1256" s="67">
        <v>0</v>
      </c>
      <c r="I1256" s="67">
        <v>0</v>
      </c>
      <c r="J1256" s="67">
        <v>0</v>
      </c>
      <c r="K1256" s="57" t="str">
        <f t="shared" si="105"/>
        <v>0</v>
      </c>
      <c r="L1256" s="4"/>
    </row>
    <row r="1257" spans="1:12" ht="15.75">
      <c r="A1257" s="28">
        <v>31</v>
      </c>
      <c r="B1257" s="25"/>
      <c r="C1257" s="32">
        <f t="shared" si="104"/>
        <v>1</v>
      </c>
      <c r="D1257" s="67" t="s">
        <v>1369</v>
      </c>
      <c r="E1257" s="67">
        <v>6682</v>
      </c>
      <c r="F1257" s="67">
        <v>5</v>
      </c>
      <c r="G1257" s="67">
        <v>0</v>
      </c>
      <c r="H1257" s="67">
        <v>0</v>
      </c>
      <c r="I1257" s="67">
        <v>0</v>
      </c>
      <c r="J1257" s="67">
        <v>0</v>
      </c>
      <c r="K1257" s="57" t="str">
        <f t="shared" si="105"/>
        <v>0</v>
      </c>
      <c r="L1257" s="4"/>
    </row>
    <row r="1258" spans="1:12" ht="15.75">
      <c r="A1258" s="28">
        <v>31</v>
      </c>
      <c r="B1258" s="25"/>
      <c r="C1258" s="32">
        <f t="shared" si="104"/>
        <v>1</v>
      </c>
      <c r="D1258" s="67" t="s">
        <v>1370</v>
      </c>
      <c r="E1258" s="67">
        <v>4871</v>
      </c>
      <c r="F1258" s="67">
        <v>4</v>
      </c>
      <c r="G1258" s="67">
        <v>0</v>
      </c>
      <c r="H1258" s="67">
        <v>0</v>
      </c>
      <c r="I1258" s="67">
        <v>0</v>
      </c>
      <c r="J1258" s="67">
        <v>0</v>
      </c>
      <c r="K1258" s="57" t="str">
        <f t="shared" si="105"/>
        <v>0</v>
      </c>
      <c r="L1258" s="4"/>
    </row>
    <row r="1259" spans="1:12" ht="15.75">
      <c r="A1259" s="28">
        <v>31</v>
      </c>
      <c r="B1259" s="25"/>
      <c r="C1259" s="32">
        <f t="shared" si="104"/>
        <v>1</v>
      </c>
      <c r="D1259" s="67" t="s">
        <v>1371</v>
      </c>
      <c r="E1259" s="67">
        <v>21000</v>
      </c>
      <c r="F1259" s="67">
        <v>8</v>
      </c>
      <c r="G1259" s="67">
        <v>1</v>
      </c>
      <c r="H1259" s="67">
        <v>0</v>
      </c>
      <c r="I1259" s="67">
        <v>0</v>
      </c>
      <c r="J1259" s="67">
        <v>0</v>
      </c>
      <c r="K1259" s="57" t="str">
        <f t="shared" si="105"/>
        <v>0</v>
      </c>
      <c r="L1259" s="4"/>
    </row>
    <row r="1260" spans="1:12" ht="15.75">
      <c r="A1260" s="28">
        <v>31</v>
      </c>
      <c r="B1260" s="25"/>
      <c r="C1260" s="32">
        <f t="shared" si="104"/>
        <v>1</v>
      </c>
      <c r="D1260" s="67" t="s">
        <v>1372</v>
      </c>
      <c r="E1260" s="67">
        <v>2979</v>
      </c>
      <c r="F1260" s="67">
        <v>0</v>
      </c>
      <c r="G1260" s="67">
        <v>1</v>
      </c>
      <c r="H1260" s="67">
        <v>0</v>
      </c>
      <c r="I1260" s="67">
        <v>0</v>
      </c>
      <c r="J1260" s="67">
        <v>0</v>
      </c>
      <c r="K1260" s="57" t="str">
        <f t="shared" si="105"/>
        <v>0</v>
      </c>
      <c r="L1260" s="4"/>
    </row>
    <row r="1261" spans="1:12" ht="15.75">
      <c r="A1261" s="28">
        <v>31</v>
      </c>
      <c r="B1261" s="25"/>
      <c r="C1261" s="32">
        <f t="shared" si="104"/>
        <v>1</v>
      </c>
      <c r="D1261" s="67" t="s">
        <v>1373</v>
      </c>
      <c r="E1261" s="67">
        <v>40529</v>
      </c>
      <c r="F1261" s="67">
        <v>18</v>
      </c>
      <c r="G1261" s="67">
        <v>14</v>
      </c>
      <c r="H1261" s="67">
        <v>0</v>
      </c>
      <c r="I1261" s="67">
        <v>0</v>
      </c>
      <c r="J1261" s="67">
        <v>0</v>
      </c>
      <c r="K1261" s="57" t="str">
        <f t="shared" si="105"/>
        <v>0</v>
      </c>
      <c r="L1261" s="4"/>
    </row>
    <row r="1262" spans="1:12" ht="15.75">
      <c r="A1262" s="28">
        <v>31</v>
      </c>
      <c r="B1262" s="25"/>
      <c r="C1262" s="32">
        <f t="shared" si="104"/>
        <v>1</v>
      </c>
      <c r="D1262" s="67" t="s">
        <v>1374</v>
      </c>
      <c r="E1262" s="67">
        <v>7000</v>
      </c>
      <c r="F1262" s="67">
        <v>5</v>
      </c>
      <c r="G1262" s="67">
        <v>0</v>
      </c>
      <c r="H1262" s="67">
        <v>0</v>
      </c>
      <c r="I1262" s="67">
        <v>0</v>
      </c>
      <c r="J1262" s="67">
        <v>0</v>
      </c>
      <c r="K1262" s="57" t="str">
        <f t="shared" si="105"/>
        <v>0</v>
      </c>
      <c r="L1262" s="4"/>
    </row>
    <row r="1263" spans="1:12" ht="15.75">
      <c r="A1263" s="28">
        <v>31</v>
      </c>
      <c r="B1263" s="25"/>
      <c r="C1263" s="32">
        <f t="shared" si="104"/>
        <v>1</v>
      </c>
      <c r="D1263" s="67" t="s">
        <v>1375</v>
      </c>
      <c r="E1263" s="67">
        <v>19532</v>
      </c>
      <c r="F1263" s="67">
        <v>6</v>
      </c>
      <c r="G1263" s="67">
        <v>0</v>
      </c>
      <c r="H1263" s="67">
        <v>0</v>
      </c>
      <c r="I1263" s="67">
        <v>0</v>
      </c>
      <c r="J1263" s="67">
        <v>0</v>
      </c>
      <c r="K1263" s="57" t="str">
        <f t="shared" si="105"/>
        <v>0</v>
      </c>
      <c r="L1263" s="4"/>
    </row>
    <row r="1264" spans="1:12" ht="15.75">
      <c r="A1264" s="28">
        <v>31</v>
      </c>
      <c r="B1264" s="25"/>
      <c r="C1264" s="32">
        <f t="shared" si="104"/>
        <v>1</v>
      </c>
      <c r="D1264" s="67" t="s">
        <v>1376</v>
      </c>
      <c r="E1264" s="67">
        <v>2650</v>
      </c>
      <c r="F1264" s="67">
        <v>1</v>
      </c>
      <c r="G1264" s="67">
        <v>0</v>
      </c>
      <c r="H1264" s="67">
        <v>0</v>
      </c>
      <c r="I1264" s="67">
        <v>0</v>
      </c>
      <c r="J1264" s="67">
        <v>0</v>
      </c>
      <c r="K1264" s="57" t="str">
        <f t="shared" si="105"/>
        <v>0</v>
      </c>
      <c r="L1264" s="4"/>
    </row>
    <row r="1265" spans="1:12" ht="15.75">
      <c r="A1265" s="28">
        <v>31</v>
      </c>
      <c r="B1265" s="25"/>
      <c r="C1265" s="32">
        <f t="shared" si="104"/>
        <v>1</v>
      </c>
      <c r="D1265" s="67" t="s">
        <v>1377</v>
      </c>
      <c r="E1265" s="67">
        <v>6447</v>
      </c>
      <c r="F1265" s="67">
        <v>2</v>
      </c>
      <c r="G1265" s="67">
        <v>0</v>
      </c>
      <c r="H1265" s="67">
        <v>0</v>
      </c>
      <c r="I1265" s="67">
        <v>0</v>
      </c>
      <c r="J1265" s="67">
        <v>0</v>
      </c>
      <c r="K1265" s="57" t="str">
        <f t="shared" si="105"/>
        <v>0</v>
      </c>
      <c r="L1265" s="4"/>
    </row>
    <row r="1266" spans="1:12" ht="15.75">
      <c r="A1266" s="28">
        <v>31</v>
      </c>
      <c r="B1266" s="25"/>
      <c r="C1266" s="32">
        <f t="shared" si="104"/>
        <v>1</v>
      </c>
      <c r="D1266" s="67" t="s">
        <v>1378</v>
      </c>
      <c r="E1266" s="67">
        <v>6813</v>
      </c>
      <c r="F1266" s="67">
        <v>2</v>
      </c>
      <c r="G1266" s="67">
        <v>0</v>
      </c>
      <c r="H1266" s="67">
        <v>0</v>
      </c>
      <c r="I1266" s="67">
        <v>0</v>
      </c>
      <c r="J1266" s="67">
        <v>0</v>
      </c>
      <c r="K1266" s="57" t="str">
        <f t="shared" si="105"/>
        <v>0</v>
      </c>
      <c r="L1266" s="4"/>
    </row>
    <row r="1267" spans="1:12" ht="15.75">
      <c r="A1267" s="28">
        <v>31</v>
      </c>
      <c r="B1267" s="25"/>
      <c r="C1267" s="32">
        <f t="shared" si="104"/>
        <v>1</v>
      </c>
      <c r="D1267" s="67" t="s">
        <v>1379</v>
      </c>
      <c r="E1267" s="67">
        <v>6500</v>
      </c>
      <c r="F1267" s="67">
        <v>5</v>
      </c>
      <c r="G1267" s="67">
        <v>2</v>
      </c>
      <c r="H1267" s="67">
        <v>0</v>
      </c>
      <c r="I1267" s="67">
        <v>0</v>
      </c>
      <c r="J1267" s="67">
        <v>0</v>
      </c>
      <c r="K1267" s="57" t="str">
        <f t="shared" si="105"/>
        <v>0</v>
      </c>
      <c r="L1267" s="4"/>
    </row>
    <row r="1268" spans="1:12" ht="15.75">
      <c r="A1268" s="28">
        <v>31</v>
      </c>
      <c r="B1268" s="25"/>
      <c r="C1268" s="32">
        <f t="shared" ref="C1268:C1299" si="106">IF(D1268="",0,1)</f>
        <v>1</v>
      </c>
      <c r="D1268" s="67" t="s">
        <v>1380</v>
      </c>
      <c r="E1268" s="67">
        <v>2046</v>
      </c>
      <c r="F1268" s="67">
        <v>1</v>
      </c>
      <c r="G1268" s="67">
        <v>0</v>
      </c>
      <c r="H1268" s="67">
        <v>0</v>
      </c>
      <c r="I1268" s="67">
        <v>0</v>
      </c>
      <c r="J1268" s="67">
        <v>0</v>
      </c>
      <c r="K1268" s="57" t="str">
        <f t="shared" ref="K1268:K1299" si="107">IF(OR(I1268="",I1268&lt;1),"0","1")</f>
        <v>0</v>
      </c>
      <c r="L1268" s="4"/>
    </row>
    <row r="1269" spans="1:12" ht="15.75">
      <c r="A1269" s="28">
        <v>31</v>
      </c>
      <c r="B1269" s="25"/>
      <c r="C1269" s="32">
        <f t="shared" si="106"/>
        <v>1</v>
      </c>
      <c r="D1269" s="67" t="s">
        <v>1381</v>
      </c>
      <c r="E1269" s="67">
        <v>3003</v>
      </c>
      <c r="F1269" s="67">
        <v>0</v>
      </c>
      <c r="G1269" s="67">
        <v>2</v>
      </c>
      <c r="H1269" s="67">
        <v>0</v>
      </c>
      <c r="I1269" s="67">
        <v>0</v>
      </c>
      <c r="J1269" s="67">
        <v>0</v>
      </c>
      <c r="K1269" s="57" t="str">
        <f t="shared" si="107"/>
        <v>0</v>
      </c>
      <c r="L1269" s="4"/>
    </row>
    <row r="1270" spans="1:12" ht="15.75">
      <c r="A1270" s="28">
        <v>31</v>
      </c>
      <c r="B1270" s="25"/>
      <c r="C1270" s="32">
        <f t="shared" si="106"/>
        <v>1</v>
      </c>
      <c r="D1270" s="67" t="s">
        <v>1382</v>
      </c>
      <c r="E1270" s="67">
        <v>12499</v>
      </c>
      <c r="F1270" s="67">
        <v>6</v>
      </c>
      <c r="G1270" s="67">
        <v>0</v>
      </c>
      <c r="H1270" s="67">
        <v>0</v>
      </c>
      <c r="I1270" s="67">
        <v>0</v>
      </c>
      <c r="J1270" s="67">
        <v>0</v>
      </c>
      <c r="K1270" s="57" t="str">
        <f t="shared" si="107"/>
        <v>0</v>
      </c>
      <c r="L1270" s="4"/>
    </row>
    <row r="1271" spans="1:12" ht="15.75">
      <c r="A1271" s="28">
        <v>31</v>
      </c>
      <c r="B1271" s="25"/>
      <c r="C1271" s="32">
        <f t="shared" si="106"/>
        <v>1</v>
      </c>
      <c r="D1271" s="67" t="s">
        <v>1383</v>
      </c>
      <c r="E1271" s="67">
        <v>6054</v>
      </c>
      <c r="F1271" s="67">
        <v>2</v>
      </c>
      <c r="G1271" s="67">
        <v>1</v>
      </c>
      <c r="H1271" s="67">
        <v>0</v>
      </c>
      <c r="I1271" s="67">
        <v>0</v>
      </c>
      <c r="J1271" s="67">
        <v>0</v>
      </c>
      <c r="K1271" s="57" t="str">
        <f t="shared" si="107"/>
        <v>0</v>
      </c>
      <c r="L1271" s="4"/>
    </row>
    <row r="1272" spans="1:12" ht="15.75">
      <c r="A1272" s="28">
        <v>31</v>
      </c>
      <c r="B1272" s="25"/>
      <c r="C1272" s="32">
        <f t="shared" si="106"/>
        <v>1</v>
      </c>
      <c r="D1272" s="67" t="s">
        <v>1384</v>
      </c>
      <c r="E1272" s="67">
        <v>6322</v>
      </c>
      <c r="F1272" s="67">
        <v>4</v>
      </c>
      <c r="G1272" s="67">
        <v>1</v>
      </c>
      <c r="H1272" s="67">
        <v>0</v>
      </c>
      <c r="I1272" s="67">
        <v>0</v>
      </c>
      <c r="J1272" s="67">
        <v>0</v>
      </c>
      <c r="K1272" s="57" t="str">
        <f t="shared" si="107"/>
        <v>0</v>
      </c>
      <c r="L1272" s="4"/>
    </row>
    <row r="1273" spans="1:12" ht="15.75">
      <c r="A1273" s="28">
        <v>31</v>
      </c>
      <c r="B1273" s="25"/>
      <c r="C1273" s="32">
        <f t="shared" si="106"/>
        <v>1</v>
      </c>
      <c r="D1273" s="67" t="s">
        <v>1385</v>
      </c>
      <c r="E1273" s="67">
        <v>9454</v>
      </c>
      <c r="F1273" s="67">
        <v>3</v>
      </c>
      <c r="G1273" s="67">
        <v>1</v>
      </c>
      <c r="H1273" s="67">
        <v>0</v>
      </c>
      <c r="I1273" s="67">
        <v>1</v>
      </c>
      <c r="J1273" s="67">
        <v>1</v>
      </c>
      <c r="K1273" s="57" t="str">
        <f t="shared" si="107"/>
        <v>1</v>
      </c>
      <c r="L1273" s="4"/>
    </row>
    <row r="1274" spans="1:12" ht="15.75">
      <c r="A1274" s="28">
        <v>31</v>
      </c>
      <c r="B1274" s="25"/>
      <c r="C1274" s="32">
        <f t="shared" si="106"/>
        <v>1</v>
      </c>
      <c r="D1274" s="67" t="s">
        <v>1386</v>
      </c>
      <c r="E1274" s="67">
        <v>3300</v>
      </c>
      <c r="F1274" s="67">
        <v>0</v>
      </c>
      <c r="G1274" s="67">
        <v>1</v>
      </c>
      <c r="H1274" s="67">
        <v>0</v>
      </c>
      <c r="I1274" s="67">
        <v>0</v>
      </c>
      <c r="J1274" s="67">
        <v>0</v>
      </c>
      <c r="K1274" s="57" t="str">
        <f t="shared" si="107"/>
        <v>0</v>
      </c>
      <c r="L1274" s="4"/>
    </row>
    <row r="1275" spans="1:12" ht="15.75">
      <c r="A1275" s="28">
        <v>31</v>
      </c>
      <c r="B1275" s="25"/>
      <c r="C1275" s="32">
        <f t="shared" si="106"/>
        <v>1</v>
      </c>
      <c r="D1275" s="67" t="s">
        <v>1387</v>
      </c>
      <c r="E1275" s="67">
        <v>1942</v>
      </c>
      <c r="F1275" s="67">
        <v>1</v>
      </c>
      <c r="G1275" s="67">
        <v>0</v>
      </c>
      <c r="H1275" s="67">
        <v>0</v>
      </c>
      <c r="I1275" s="67">
        <v>0</v>
      </c>
      <c r="J1275" s="67">
        <v>0</v>
      </c>
      <c r="K1275" s="57" t="str">
        <f t="shared" si="107"/>
        <v>0</v>
      </c>
      <c r="L1275" s="4"/>
    </row>
    <row r="1276" spans="1:12" ht="15.75">
      <c r="A1276" s="28">
        <v>31</v>
      </c>
      <c r="B1276" s="25"/>
      <c r="C1276" s="32">
        <f t="shared" si="106"/>
        <v>1</v>
      </c>
      <c r="D1276" s="67" t="s">
        <v>1388</v>
      </c>
      <c r="E1276" s="67">
        <v>4387</v>
      </c>
      <c r="F1276" s="67">
        <v>2</v>
      </c>
      <c r="G1276" s="67">
        <v>1</v>
      </c>
      <c r="H1276" s="67">
        <v>0</v>
      </c>
      <c r="I1276" s="67">
        <v>0</v>
      </c>
      <c r="J1276" s="67">
        <v>0</v>
      </c>
      <c r="K1276" s="57" t="str">
        <f t="shared" si="107"/>
        <v>0</v>
      </c>
      <c r="L1276" s="4"/>
    </row>
    <row r="1277" spans="1:12" ht="15.75">
      <c r="A1277" s="28">
        <v>31</v>
      </c>
      <c r="B1277" s="25"/>
      <c r="C1277" s="32">
        <f t="shared" si="106"/>
        <v>1</v>
      </c>
      <c r="D1277" s="67" t="s">
        <v>1389</v>
      </c>
      <c r="E1277" s="67">
        <v>9010</v>
      </c>
      <c r="F1277" s="67">
        <v>6</v>
      </c>
      <c r="G1277" s="67">
        <v>2</v>
      </c>
      <c r="H1277" s="67">
        <v>0</v>
      </c>
      <c r="I1277" s="67">
        <v>0</v>
      </c>
      <c r="J1277" s="67">
        <v>0</v>
      </c>
      <c r="K1277" s="57" t="str">
        <f t="shared" si="107"/>
        <v>0</v>
      </c>
      <c r="L1277" s="4"/>
    </row>
    <row r="1278" spans="1:12" ht="15.75">
      <c r="A1278" s="28">
        <v>31</v>
      </c>
      <c r="B1278" s="25"/>
      <c r="C1278" s="32">
        <f t="shared" si="106"/>
        <v>1</v>
      </c>
      <c r="D1278" s="67" t="s">
        <v>1390</v>
      </c>
      <c r="E1278" s="67">
        <v>1661</v>
      </c>
      <c r="F1278" s="67">
        <v>1</v>
      </c>
      <c r="G1278" s="67">
        <v>0</v>
      </c>
      <c r="H1278" s="67">
        <v>0</v>
      </c>
      <c r="I1278" s="67">
        <v>0</v>
      </c>
      <c r="J1278" s="67">
        <v>0</v>
      </c>
      <c r="K1278" s="57" t="str">
        <f t="shared" si="107"/>
        <v>0</v>
      </c>
      <c r="L1278" s="4"/>
    </row>
    <row r="1279" spans="1:12" ht="15.75">
      <c r="A1279" s="28">
        <v>31</v>
      </c>
      <c r="B1279" s="25"/>
      <c r="C1279" s="32">
        <f t="shared" si="106"/>
        <v>1</v>
      </c>
      <c r="D1279" s="67" t="s">
        <v>1391</v>
      </c>
      <c r="E1279" s="67">
        <v>11962</v>
      </c>
      <c r="F1279" s="67">
        <v>6</v>
      </c>
      <c r="G1279" s="67">
        <v>2</v>
      </c>
      <c r="H1279" s="67">
        <v>0</v>
      </c>
      <c r="I1279" s="67">
        <v>0</v>
      </c>
      <c r="J1279" s="67">
        <v>0</v>
      </c>
      <c r="K1279" s="57" t="str">
        <f t="shared" si="107"/>
        <v>0</v>
      </c>
      <c r="L1279" s="4"/>
    </row>
    <row r="1280" spans="1:12" ht="15.75">
      <c r="A1280" s="28">
        <v>31</v>
      </c>
      <c r="B1280" s="25"/>
      <c r="C1280" s="32">
        <f t="shared" si="106"/>
        <v>1</v>
      </c>
      <c r="D1280" s="67" t="s">
        <v>1392</v>
      </c>
      <c r="E1280" s="67">
        <v>6376</v>
      </c>
      <c r="F1280" s="67">
        <v>3</v>
      </c>
      <c r="G1280" s="67">
        <v>0</v>
      </c>
      <c r="H1280" s="67">
        <v>0</v>
      </c>
      <c r="I1280" s="67">
        <v>0</v>
      </c>
      <c r="J1280" s="67">
        <v>0</v>
      </c>
      <c r="K1280" s="57" t="str">
        <f t="shared" si="107"/>
        <v>0</v>
      </c>
      <c r="L1280" s="4"/>
    </row>
    <row r="1281" spans="1:12" ht="15.75">
      <c r="A1281" s="28">
        <v>31</v>
      </c>
      <c r="B1281" s="25"/>
      <c r="C1281" s="32">
        <f t="shared" si="106"/>
        <v>1</v>
      </c>
      <c r="D1281" s="67" t="s">
        <v>1393</v>
      </c>
      <c r="E1281" s="67">
        <v>4150</v>
      </c>
      <c r="F1281" s="67">
        <v>4</v>
      </c>
      <c r="G1281" s="67">
        <v>1</v>
      </c>
      <c r="H1281" s="67">
        <v>0</v>
      </c>
      <c r="I1281" s="67">
        <v>0</v>
      </c>
      <c r="J1281" s="67">
        <v>0</v>
      </c>
      <c r="K1281" s="57" t="str">
        <f t="shared" si="107"/>
        <v>0</v>
      </c>
      <c r="L1281" s="4"/>
    </row>
    <row r="1282" spans="1:12" ht="15.75">
      <c r="A1282" s="28">
        <v>31</v>
      </c>
      <c r="B1282" s="25"/>
      <c r="C1282" s="32">
        <f t="shared" si="106"/>
        <v>1</v>
      </c>
      <c r="D1282" s="67" t="s">
        <v>1394</v>
      </c>
      <c r="E1282" s="67">
        <v>2130</v>
      </c>
      <c r="F1282" s="67">
        <v>0</v>
      </c>
      <c r="G1282" s="67">
        <v>1</v>
      </c>
      <c r="H1282" s="67">
        <v>1</v>
      </c>
      <c r="I1282" s="67">
        <v>0</v>
      </c>
      <c r="J1282" s="67">
        <v>0</v>
      </c>
      <c r="K1282" s="57" t="str">
        <f t="shared" si="107"/>
        <v>0</v>
      </c>
      <c r="L1282" s="4"/>
    </row>
    <row r="1283" spans="1:12" ht="15.75">
      <c r="A1283" s="28">
        <v>31</v>
      </c>
      <c r="B1283" s="25"/>
      <c r="C1283" s="32">
        <f t="shared" si="106"/>
        <v>1</v>
      </c>
      <c r="D1283" s="67" t="s">
        <v>1395</v>
      </c>
      <c r="E1283" s="67">
        <v>3226</v>
      </c>
      <c r="F1283" s="67">
        <v>0</v>
      </c>
      <c r="G1283" s="67">
        <v>0</v>
      </c>
      <c r="H1283" s="67">
        <v>1</v>
      </c>
      <c r="I1283" s="67">
        <v>0</v>
      </c>
      <c r="J1283" s="67">
        <v>0</v>
      </c>
      <c r="K1283" s="57" t="str">
        <f t="shared" si="107"/>
        <v>0</v>
      </c>
      <c r="L1283" s="4"/>
    </row>
    <row r="1284" spans="1:12" ht="15.75">
      <c r="A1284" s="28">
        <v>31</v>
      </c>
      <c r="B1284" s="25"/>
      <c r="C1284" s="32">
        <f t="shared" si="106"/>
        <v>1</v>
      </c>
      <c r="D1284" s="67" t="s">
        <v>1396</v>
      </c>
      <c r="E1284" s="67">
        <v>9802</v>
      </c>
      <c r="F1284" s="67">
        <v>3</v>
      </c>
      <c r="G1284" s="67">
        <v>0</v>
      </c>
      <c r="H1284" s="67">
        <v>0</v>
      </c>
      <c r="I1284" s="67">
        <v>0</v>
      </c>
      <c r="J1284" s="67">
        <v>0</v>
      </c>
      <c r="K1284" s="57" t="str">
        <f t="shared" si="107"/>
        <v>0</v>
      </c>
      <c r="L1284" s="4"/>
    </row>
    <row r="1285" spans="1:12" ht="15.75">
      <c r="A1285" s="28">
        <v>31</v>
      </c>
      <c r="B1285" s="25"/>
      <c r="C1285" s="32">
        <f t="shared" si="106"/>
        <v>1</v>
      </c>
      <c r="D1285" s="67" t="s">
        <v>1397</v>
      </c>
      <c r="E1285" s="67">
        <v>9359</v>
      </c>
      <c r="F1285" s="67">
        <v>3</v>
      </c>
      <c r="G1285" s="67">
        <v>2</v>
      </c>
      <c r="H1285" s="67">
        <v>0</v>
      </c>
      <c r="I1285" s="67">
        <v>0</v>
      </c>
      <c r="J1285" s="67">
        <v>0</v>
      </c>
      <c r="K1285" s="57" t="str">
        <f t="shared" si="107"/>
        <v>0</v>
      </c>
      <c r="L1285" s="4"/>
    </row>
    <row r="1286" spans="1:12" ht="15.75">
      <c r="A1286" s="28">
        <v>31</v>
      </c>
      <c r="B1286" s="25"/>
      <c r="C1286" s="32">
        <f t="shared" si="106"/>
        <v>1</v>
      </c>
      <c r="D1286" s="67" t="s">
        <v>1398</v>
      </c>
      <c r="E1286" s="67">
        <v>2757</v>
      </c>
      <c r="F1286" s="67">
        <v>4</v>
      </c>
      <c r="G1286" s="67">
        <v>0</v>
      </c>
      <c r="H1286" s="67">
        <v>0</v>
      </c>
      <c r="I1286" s="67">
        <v>0</v>
      </c>
      <c r="J1286" s="67">
        <v>0</v>
      </c>
      <c r="K1286" s="57" t="str">
        <f t="shared" si="107"/>
        <v>0</v>
      </c>
      <c r="L1286" s="4"/>
    </row>
    <row r="1287" spans="1:12" ht="15.75">
      <c r="A1287" s="28">
        <v>31</v>
      </c>
      <c r="B1287" s="25"/>
      <c r="C1287" s="32">
        <f t="shared" si="106"/>
        <v>1</v>
      </c>
      <c r="D1287" s="67" t="s">
        <v>1399</v>
      </c>
      <c r="E1287" s="67">
        <v>3194</v>
      </c>
      <c r="F1287" s="67">
        <v>1</v>
      </c>
      <c r="G1287" s="67">
        <v>1</v>
      </c>
      <c r="H1287" s="67">
        <v>0</v>
      </c>
      <c r="I1287" s="67">
        <v>0</v>
      </c>
      <c r="J1287" s="67">
        <v>0</v>
      </c>
      <c r="K1287" s="57" t="str">
        <f t="shared" si="107"/>
        <v>0</v>
      </c>
      <c r="L1287" s="4"/>
    </row>
    <row r="1288" spans="1:12" ht="15.75">
      <c r="A1288" s="28">
        <v>31</v>
      </c>
      <c r="B1288" s="25"/>
      <c r="C1288" s="32">
        <f t="shared" si="106"/>
        <v>1</v>
      </c>
      <c r="D1288" s="67" t="s">
        <v>1400</v>
      </c>
      <c r="E1288" s="67">
        <v>997</v>
      </c>
      <c r="F1288" s="67">
        <v>0</v>
      </c>
      <c r="G1288" s="67">
        <v>1</v>
      </c>
      <c r="H1288" s="67">
        <v>0</v>
      </c>
      <c r="I1288" s="67">
        <v>0</v>
      </c>
      <c r="J1288" s="67">
        <v>0</v>
      </c>
      <c r="K1288" s="57" t="str">
        <f t="shared" si="107"/>
        <v>0</v>
      </c>
      <c r="L1288" s="4"/>
    </row>
    <row r="1289" spans="1:12" ht="15.75">
      <c r="A1289" s="28">
        <v>31</v>
      </c>
      <c r="B1289" s="25"/>
      <c r="C1289" s="32">
        <f t="shared" si="106"/>
        <v>1</v>
      </c>
      <c r="D1289" s="67" t="s">
        <v>1401</v>
      </c>
      <c r="E1289" s="67">
        <v>6000</v>
      </c>
      <c r="F1289" s="67">
        <v>4</v>
      </c>
      <c r="G1289" s="67">
        <v>0</v>
      </c>
      <c r="H1289" s="67">
        <v>0</v>
      </c>
      <c r="I1289" s="67">
        <v>0</v>
      </c>
      <c r="J1289" s="67">
        <v>0</v>
      </c>
      <c r="K1289" s="57" t="str">
        <f t="shared" si="107"/>
        <v>0</v>
      </c>
      <c r="L1289" s="4"/>
    </row>
    <row r="1290" spans="1:12" ht="15.75">
      <c r="A1290" s="28">
        <v>31</v>
      </c>
      <c r="B1290" s="25"/>
      <c r="C1290" s="32">
        <f t="shared" si="106"/>
        <v>1</v>
      </c>
      <c r="D1290" s="67" t="s">
        <v>1402</v>
      </c>
      <c r="E1290" s="67">
        <v>5259</v>
      </c>
      <c r="F1290" s="67">
        <v>3</v>
      </c>
      <c r="G1290" s="67">
        <v>0</v>
      </c>
      <c r="H1290" s="67">
        <v>0</v>
      </c>
      <c r="I1290" s="67">
        <v>0</v>
      </c>
      <c r="J1290" s="67">
        <v>0</v>
      </c>
      <c r="K1290" s="57" t="str">
        <f t="shared" si="107"/>
        <v>0</v>
      </c>
      <c r="L1290" s="4"/>
    </row>
    <row r="1291" spans="1:12" ht="15.75">
      <c r="A1291" s="28">
        <v>31</v>
      </c>
      <c r="B1291" s="25"/>
      <c r="C1291" s="32">
        <f t="shared" si="106"/>
        <v>1</v>
      </c>
      <c r="D1291" s="67" t="s">
        <v>1403</v>
      </c>
      <c r="E1291" s="67">
        <v>3500</v>
      </c>
      <c r="F1291" s="67">
        <v>1</v>
      </c>
      <c r="G1291" s="67">
        <v>0</v>
      </c>
      <c r="H1291" s="67">
        <v>0</v>
      </c>
      <c r="I1291" s="67">
        <v>0</v>
      </c>
      <c r="J1291" s="67">
        <v>0</v>
      </c>
      <c r="K1291" s="57" t="str">
        <f t="shared" si="107"/>
        <v>0</v>
      </c>
      <c r="L1291" s="4"/>
    </row>
    <row r="1292" spans="1:12" ht="15.75">
      <c r="A1292" s="28">
        <v>31</v>
      </c>
      <c r="B1292" s="25"/>
      <c r="C1292" s="32">
        <f t="shared" si="106"/>
        <v>1</v>
      </c>
      <c r="D1292" s="67" t="s">
        <v>1404</v>
      </c>
      <c r="E1292" s="67">
        <v>3179</v>
      </c>
      <c r="F1292" s="67">
        <v>4</v>
      </c>
      <c r="G1292" s="67">
        <v>0</v>
      </c>
      <c r="H1292" s="67">
        <v>0</v>
      </c>
      <c r="I1292" s="67">
        <v>0</v>
      </c>
      <c r="J1292" s="67">
        <v>0</v>
      </c>
      <c r="K1292" s="57" t="str">
        <f t="shared" si="107"/>
        <v>0</v>
      </c>
      <c r="L1292" s="4"/>
    </row>
    <row r="1293" spans="1:12" ht="15.75">
      <c r="A1293" s="28">
        <v>31</v>
      </c>
      <c r="B1293" s="25"/>
      <c r="C1293" s="32">
        <f t="shared" si="106"/>
        <v>1</v>
      </c>
      <c r="D1293" s="67" t="s">
        <v>1405</v>
      </c>
      <c r="E1293" s="67">
        <v>2536</v>
      </c>
      <c r="F1293" s="67">
        <v>1</v>
      </c>
      <c r="G1293" s="67">
        <v>0</v>
      </c>
      <c r="H1293" s="67">
        <v>0</v>
      </c>
      <c r="I1293" s="67">
        <v>0</v>
      </c>
      <c r="J1293" s="67">
        <v>0</v>
      </c>
      <c r="K1293" s="57" t="str">
        <f t="shared" si="107"/>
        <v>0</v>
      </c>
      <c r="L1293" s="4"/>
    </row>
    <row r="1294" spans="1:12" ht="15.75">
      <c r="A1294" s="28">
        <v>31</v>
      </c>
      <c r="B1294" s="25"/>
      <c r="C1294" s="32">
        <f t="shared" si="106"/>
        <v>1</v>
      </c>
      <c r="D1294" s="67" t="s">
        <v>1406</v>
      </c>
      <c r="E1294" s="67">
        <v>4100</v>
      </c>
      <c r="F1294" s="67">
        <v>3</v>
      </c>
      <c r="G1294" s="67">
        <v>0</v>
      </c>
      <c r="H1294" s="67">
        <v>0</v>
      </c>
      <c r="I1294" s="67">
        <v>0</v>
      </c>
      <c r="J1294" s="67">
        <v>0</v>
      </c>
      <c r="K1294" s="57" t="str">
        <f t="shared" si="107"/>
        <v>0</v>
      </c>
      <c r="L1294" s="4"/>
    </row>
    <row r="1295" spans="1:12" ht="15.75">
      <c r="A1295" s="28">
        <v>31</v>
      </c>
      <c r="B1295" s="25"/>
      <c r="C1295" s="32">
        <f t="shared" si="106"/>
        <v>1</v>
      </c>
      <c r="D1295" s="67" t="s">
        <v>1407</v>
      </c>
      <c r="E1295" s="67">
        <v>2796</v>
      </c>
      <c r="F1295" s="67">
        <v>1</v>
      </c>
      <c r="G1295" s="67">
        <v>1</v>
      </c>
      <c r="H1295" s="67">
        <v>0</v>
      </c>
      <c r="I1295" s="67">
        <v>0</v>
      </c>
      <c r="J1295" s="67">
        <v>0</v>
      </c>
      <c r="K1295" s="57" t="str">
        <f t="shared" si="107"/>
        <v>0</v>
      </c>
      <c r="L1295" s="4"/>
    </row>
    <row r="1296" spans="1:12" ht="15.75">
      <c r="A1296" s="28">
        <v>31</v>
      </c>
      <c r="B1296" s="25"/>
      <c r="C1296" s="32">
        <f t="shared" si="106"/>
        <v>1</v>
      </c>
      <c r="D1296" s="67" t="s">
        <v>1408</v>
      </c>
      <c r="E1296" s="67">
        <v>25361</v>
      </c>
      <c r="F1296" s="67">
        <v>9</v>
      </c>
      <c r="G1296" s="67">
        <v>3</v>
      </c>
      <c r="H1296" s="67">
        <v>0</v>
      </c>
      <c r="I1296" s="67">
        <v>0</v>
      </c>
      <c r="J1296" s="67">
        <v>0</v>
      </c>
      <c r="K1296" s="57" t="str">
        <f t="shared" si="107"/>
        <v>0</v>
      </c>
      <c r="L1296" s="4"/>
    </row>
    <row r="1297" spans="1:12" ht="15.75">
      <c r="A1297" s="28">
        <v>31</v>
      </c>
      <c r="B1297" s="25"/>
      <c r="C1297" s="32">
        <f t="shared" si="106"/>
        <v>1</v>
      </c>
      <c r="D1297" s="67" t="s">
        <v>1409</v>
      </c>
      <c r="E1297" s="67">
        <v>4000</v>
      </c>
      <c r="F1297" s="67">
        <v>1</v>
      </c>
      <c r="G1297" s="67">
        <v>0</v>
      </c>
      <c r="H1297" s="67">
        <v>0</v>
      </c>
      <c r="I1297" s="67">
        <v>0</v>
      </c>
      <c r="J1297" s="67">
        <v>0</v>
      </c>
      <c r="K1297" s="57" t="str">
        <f t="shared" si="107"/>
        <v>0</v>
      </c>
      <c r="L1297" s="4"/>
    </row>
    <row r="1298" spans="1:12" ht="15.75">
      <c r="A1298" s="28">
        <v>31</v>
      </c>
      <c r="B1298" s="25"/>
      <c r="C1298" s="32">
        <f t="shared" si="106"/>
        <v>1</v>
      </c>
      <c r="D1298" s="67" t="s">
        <v>1410</v>
      </c>
      <c r="E1298" s="67">
        <v>2976</v>
      </c>
      <c r="F1298" s="67">
        <v>1</v>
      </c>
      <c r="G1298" s="67">
        <v>0</v>
      </c>
      <c r="H1298" s="67">
        <v>0</v>
      </c>
      <c r="I1298" s="67">
        <v>0</v>
      </c>
      <c r="J1298" s="67">
        <v>0</v>
      </c>
      <c r="K1298" s="57" t="str">
        <f t="shared" si="107"/>
        <v>0</v>
      </c>
      <c r="L1298" s="4"/>
    </row>
    <row r="1299" spans="1:12" ht="15.75">
      <c r="A1299" s="28">
        <v>31</v>
      </c>
      <c r="B1299" s="25"/>
      <c r="C1299" s="32">
        <f t="shared" si="106"/>
        <v>1</v>
      </c>
      <c r="D1299" s="67" t="s">
        <v>1411</v>
      </c>
      <c r="E1299" s="67">
        <v>4387</v>
      </c>
      <c r="F1299" s="67">
        <v>2</v>
      </c>
      <c r="G1299" s="67">
        <v>0</v>
      </c>
      <c r="H1299" s="67">
        <v>0</v>
      </c>
      <c r="I1299" s="67">
        <v>0</v>
      </c>
      <c r="J1299" s="67">
        <v>0</v>
      </c>
      <c r="K1299" s="57" t="str">
        <f t="shared" si="107"/>
        <v>0</v>
      </c>
      <c r="L1299" s="4"/>
    </row>
    <row r="1300" spans="1:12" ht="15.75">
      <c r="A1300" s="28">
        <v>31</v>
      </c>
      <c r="B1300" s="25"/>
      <c r="C1300" s="32">
        <f t="shared" ref="C1300:C1330" si="108">IF(D1300="",0,1)</f>
        <v>1</v>
      </c>
      <c r="D1300" s="67" t="s">
        <v>1412</v>
      </c>
      <c r="E1300" s="67">
        <v>2877</v>
      </c>
      <c r="F1300" s="67">
        <v>1</v>
      </c>
      <c r="G1300" s="67">
        <v>0</v>
      </c>
      <c r="H1300" s="67">
        <v>0</v>
      </c>
      <c r="I1300" s="67">
        <v>0</v>
      </c>
      <c r="J1300" s="67">
        <v>0</v>
      </c>
      <c r="K1300" s="57" t="str">
        <f t="shared" ref="K1300:K1330" si="109">IF(OR(I1300="",I1300&lt;1),"0","1")</f>
        <v>0</v>
      </c>
      <c r="L1300" s="4"/>
    </row>
    <row r="1301" spans="1:12" ht="15.75">
      <c r="A1301" s="28">
        <v>31</v>
      </c>
      <c r="B1301" s="25"/>
      <c r="C1301" s="32">
        <f t="shared" si="108"/>
        <v>1</v>
      </c>
      <c r="D1301" s="67" t="s">
        <v>1413</v>
      </c>
      <c r="E1301" s="67">
        <v>19830</v>
      </c>
      <c r="F1301" s="67">
        <v>5</v>
      </c>
      <c r="G1301" s="67">
        <v>2</v>
      </c>
      <c r="H1301" s="67">
        <v>0</v>
      </c>
      <c r="I1301" s="67">
        <v>0</v>
      </c>
      <c r="J1301" s="67">
        <v>0</v>
      </c>
      <c r="K1301" s="57" t="str">
        <f t="shared" si="109"/>
        <v>0</v>
      </c>
      <c r="L1301" s="4"/>
    </row>
    <row r="1302" spans="1:12" ht="15.75">
      <c r="A1302" s="28">
        <v>31</v>
      </c>
      <c r="B1302" s="25"/>
      <c r="C1302" s="32">
        <f t="shared" si="108"/>
        <v>1</v>
      </c>
      <c r="D1302" s="67" t="s">
        <v>1414</v>
      </c>
      <c r="E1302" s="67">
        <v>9936</v>
      </c>
      <c r="F1302" s="67">
        <v>6</v>
      </c>
      <c r="G1302" s="67">
        <v>0</v>
      </c>
      <c r="H1302" s="67">
        <v>0</v>
      </c>
      <c r="I1302" s="67">
        <v>0</v>
      </c>
      <c r="J1302" s="67">
        <v>0</v>
      </c>
      <c r="K1302" s="57" t="str">
        <f t="shared" si="109"/>
        <v>0</v>
      </c>
      <c r="L1302" s="4"/>
    </row>
    <row r="1303" spans="1:12" ht="15.75">
      <c r="A1303" s="28">
        <v>31</v>
      </c>
      <c r="B1303" s="25"/>
      <c r="C1303" s="32">
        <f t="shared" si="108"/>
        <v>1</v>
      </c>
      <c r="D1303" s="67" t="s">
        <v>1415</v>
      </c>
      <c r="E1303" s="67">
        <v>6014</v>
      </c>
      <c r="F1303" s="67">
        <v>3</v>
      </c>
      <c r="G1303" s="67">
        <v>1</v>
      </c>
      <c r="H1303" s="67">
        <v>1</v>
      </c>
      <c r="I1303" s="67">
        <v>0</v>
      </c>
      <c r="J1303" s="67">
        <v>0</v>
      </c>
      <c r="K1303" s="57" t="str">
        <f t="shared" si="109"/>
        <v>0</v>
      </c>
      <c r="L1303" s="4"/>
    </row>
    <row r="1304" spans="1:12" ht="15.75">
      <c r="A1304" s="28">
        <v>31</v>
      </c>
      <c r="B1304" s="25"/>
      <c r="C1304" s="32">
        <f t="shared" si="108"/>
        <v>1</v>
      </c>
      <c r="D1304" s="67" t="s">
        <v>1416</v>
      </c>
      <c r="E1304" s="67">
        <v>14467</v>
      </c>
      <c r="F1304" s="67">
        <v>2</v>
      </c>
      <c r="G1304" s="67">
        <v>0</v>
      </c>
      <c r="H1304" s="67">
        <v>0</v>
      </c>
      <c r="I1304" s="67">
        <v>0</v>
      </c>
      <c r="J1304" s="67">
        <v>0</v>
      </c>
      <c r="K1304" s="57" t="str">
        <f t="shared" si="109"/>
        <v>0</v>
      </c>
      <c r="L1304" s="4"/>
    </row>
    <row r="1305" spans="1:12" ht="15.75">
      <c r="A1305" s="28">
        <v>31</v>
      </c>
      <c r="B1305" s="25"/>
      <c r="C1305" s="32">
        <f t="shared" si="108"/>
        <v>1</v>
      </c>
      <c r="D1305" s="67" t="s">
        <v>1417</v>
      </c>
      <c r="E1305" s="67">
        <v>9800</v>
      </c>
      <c r="F1305" s="67">
        <v>5</v>
      </c>
      <c r="G1305" s="67">
        <v>2</v>
      </c>
      <c r="H1305" s="67">
        <v>0</v>
      </c>
      <c r="I1305" s="67">
        <v>0</v>
      </c>
      <c r="J1305" s="67">
        <v>0</v>
      </c>
      <c r="K1305" s="57" t="str">
        <f t="shared" si="109"/>
        <v>0</v>
      </c>
      <c r="L1305" s="4"/>
    </row>
    <row r="1306" spans="1:12" ht="15.75">
      <c r="A1306" s="28">
        <v>31</v>
      </c>
      <c r="B1306" s="25"/>
      <c r="C1306" s="32">
        <f t="shared" si="108"/>
        <v>1</v>
      </c>
      <c r="D1306" s="67" t="s">
        <v>1418</v>
      </c>
      <c r="E1306" s="67">
        <v>3664</v>
      </c>
      <c r="F1306" s="67">
        <v>2</v>
      </c>
      <c r="G1306" s="67">
        <v>0</v>
      </c>
      <c r="H1306" s="67">
        <v>0</v>
      </c>
      <c r="I1306" s="67">
        <v>0</v>
      </c>
      <c r="J1306" s="67">
        <v>0</v>
      </c>
      <c r="K1306" s="57" t="str">
        <f t="shared" si="109"/>
        <v>0</v>
      </c>
      <c r="L1306" s="4"/>
    </row>
    <row r="1307" spans="1:12" ht="15.75">
      <c r="A1307" s="28">
        <v>31</v>
      </c>
      <c r="B1307" s="25"/>
      <c r="C1307" s="32">
        <f t="shared" si="108"/>
        <v>1</v>
      </c>
      <c r="D1307" s="67" t="s">
        <v>1419</v>
      </c>
      <c r="E1307" s="67">
        <v>2667</v>
      </c>
      <c r="F1307" s="67">
        <v>1</v>
      </c>
      <c r="G1307" s="67">
        <v>0</v>
      </c>
      <c r="H1307" s="67">
        <v>0</v>
      </c>
      <c r="I1307" s="67">
        <v>0</v>
      </c>
      <c r="J1307" s="67">
        <v>0</v>
      </c>
      <c r="K1307" s="57" t="str">
        <f t="shared" si="109"/>
        <v>0</v>
      </c>
      <c r="L1307" s="4"/>
    </row>
    <row r="1308" spans="1:12" ht="15.75">
      <c r="A1308" s="28">
        <v>31</v>
      </c>
      <c r="B1308" s="25"/>
      <c r="C1308" s="32">
        <f t="shared" si="108"/>
        <v>1</v>
      </c>
      <c r="D1308" s="67" t="s">
        <v>1420</v>
      </c>
      <c r="E1308" s="67">
        <v>4811</v>
      </c>
      <c r="F1308" s="67">
        <v>3</v>
      </c>
      <c r="G1308" s="67">
        <v>0</v>
      </c>
      <c r="H1308" s="67">
        <v>0</v>
      </c>
      <c r="I1308" s="67">
        <v>0</v>
      </c>
      <c r="J1308" s="67">
        <v>0</v>
      </c>
      <c r="K1308" s="57" t="str">
        <f t="shared" si="109"/>
        <v>0</v>
      </c>
      <c r="L1308" s="4"/>
    </row>
    <row r="1309" spans="1:12" ht="15.75">
      <c r="A1309" s="28">
        <v>31</v>
      </c>
      <c r="B1309" s="25"/>
      <c r="C1309" s="32">
        <f t="shared" si="108"/>
        <v>1</v>
      </c>
      <c r="D1309" s="67" t="s">
        <v>1421</v>
      </c>
      <c r="E1309" s="67">
        <v>720</v>
      </c>
      <c r="F1309" s="67">
        <v>0</v>
      </c>
      <c r="G1309" s="67">
        <v>0</v>
      </c>
      <c r="H1309" s="67">
        <v>1</v>
      </c>
      <c r="I1309" s="67">
        <v>0</v>
      </c>
      <c r="J1309" s="67">
        <v>0</v>
      </c>
      <c r="K1309" s="57" t="str">
        <f t="shared" si="109"/>
        <v>0</v>
      </c>
      <c r="L1309" s="4"/>
    </row>
    <row r="1310" spans="1:12" ht="15.75">
      <c r="A1310" s="28">
        <v>31</v>
      </c>
      <c r="B1310" s="25"/>
      <c r="C1310" s="32">
        <f t="shared" si="108"/>
        <v>1</v>
      </c>
      <c r="D1310" s="67" t="s">
        <v>1422</v>
      </c>
      <c r="E1310" s="67">
        <v>4280</v>
      </c>
      <c r="F1310" s="67">
        <v>0</v>
      </c>
      <c r="G1310" s="67">
        <v>1</v>
      </c>
      <c r="H1310" s="67">
        <v>0</v>
      </c>
      <c r="I1310" s="67">
        <v>0</v>
      </c>
      <c r="J1310" s="67">
        <v>0</v>
      </c>
      <c r="K1310" s="57" t="str">
        <f t="shared" si="109"/>
        <v>0</v>
      </c>
      <c r="L1310" s="4"/>
    </row>
    <row r="1311" spans="1:12" ht="15.75">
      <c r="A1311" s="28">
        <v>31</v>
      </c>
      <c r="B1311" s="25"/>
      <c r="C1311" s="32">
        <f t="shared" si="108"/>
        <v>1</v>
      </c>
      <c r="D1311" s="67" t="s">
        <v>1423</v>
      </c>
      <c r="E1311" s="67">
        <v>1949</v>
      </c>
      <c r="F1311" s="67">
        <v>1</v>
      </c>
      <c r="G1311" s="67">
        <v>0</v>
      </c>
      <c r="H1311" s="67">
        <v>0</v>
      </c>
      <c r="I1311" s="67">
        <v>0</v>
      </c>
      <c r="J1311" s="67">
        <v>0</v>
      </c>
      <c r="K1311" s="57" t="str">
        <f t="shared" si="109"/>
        <v>0</v>
      </c>
      <c r="L1311" s="4"/>
    </row>
    <row r="1312" spans="1:12" ht="15.75">
      <c r="A1312" s="28">
        <v>31</v>
      </c>
      <c r="B1312" s="25"/>
      <c r="C1312" s="32">
        <f t="shared" si="108"/>
        <v>1</v>
      </c>
      <c r="D1312" s="67" t="s">
        <v>1424</v>
      </c>
      <c r="E1312" s="67">
        <v>6000</v>
      </c>
      <c r="F1312" s="67">
        <v>3</v>
      </c>
      <c r="G1312" s="67">
        <v>0</v>
      </c>
      <c r="H1312" s="67">
        <v>0</v>
      </c>
      <c r="I1312" s="67">
        <v>0</v>
      </c>
      <c r="J1312" s="67">
        <v>0</v>
      </c>
      <c r="K1312" s="57" t="str">
        <f t="shared" si="109"/>
        <v>0</v>
      </c>
      <c r="L1312" s="4"/>
    </row>
    <row r="1313" spans="1:12" ht="15.75">
      <c r="A1313" s="28">
        <v>31</v>
      </c>
      <c r="B1313" s="25"/>
      <c r="C1313" s="32">
        <f t="shared" si="108"/>
        <v>1</v>
      </c>
      <c r="D1313" s="67" t="s">
        <v>1425</v>
      </c>
      <c r="E1313" s="67">
        <v>12164</v>
      </c>
      <c r="F1313" s="67">
        <v>7</v>
      </c>
      <c r="G1313" s="67">
        <v>0</v>
      </c>
      <c r="H1313" s="67">
        <v>0</v>
      </c>
      <c r="I1313" s="67">
        <v>0</v>
      </c>
      <c r="J1313" s="67">
        <v>0</v>
      </c>
      <c r="K1313" s="57" t="str">
        <f t="shared" si="109"/>
        <v>0</v>
      </c>
      <c r="L1313" s="4"/>
    </row>
    <row r="1314" spans="1:12" ht="15.75">
      <c r="A1314" s="28">
        <v>31</v>
      </c>
      <c r="B1314" s="25"/>
      <c r="C1314" s="32">
        <f t="shared" si="108"/>
        <v>1</v>
      </c>
      <c r="D1314" s="67" t="s">
        <v>1426</v>
      </c>
      <c r="E1314" s="67">
        <v>11155</v>
      </c>
      <c r="F1314" s="67">
        <v>4</v>
      </c>
      <c r="G1314" s="67">
        <v>0</v>
      </c>
      <c r="H1314" s="67">
        <v>0</v>
      </c>
      <c r="I1314" s="67">
        <v>0</v>
      </c>
      <c r="J1314" s="67">
        <v>0</v>
      </c>
      <c r="K1314" s="57" t="str">
        <f t="shared" si="109"/>
        <v>0</v>
      </c>
      <c r="L1314" s="4"/>
    </row>
    <row r="1315" spans="1:12" ht="15.75">
      <c r="A1315" s="28">
        <v>31</v>
      </c>
      <c r="B1315" s="25"/>
      <c r="C1315" s="32">
        <f t="shared" si="108"/>
        <v>1</v>
      </c>
      <c r="D1315" s="67" t="s">
        <v>1427</v>
      </c>
      <c r="E1315" s="67">
        <v>7000</v>
      </c>
      <c r="F1315" s="67">
        <v>9</v>
      </c>
      <c r="G1315" s="67">
        <v>0</v>
      </c>
      <c r="H1315" s="67">
        <v>0</v>
      </c>
      <c r="I1315" s="67">
        <v>0</v>
      </c>
      <c r="J1315" s="67">
        <v>0</v>
      </c>
      <c r="K1315" s="57" t="str">
        <f t="shared" si="109"/>
        <v>0</v>
      </c>
      <c r="L1315" s="4"/>
    </row>
    <row r="1316" spans="1:12" ht="15.75">
      <c r="A1316" s="28">
        <v>31</v>
      </c>
      <c r="B1316" s="25"/>
      <c r="C1316" s="32">
        <f t="shared" si="108"/>
        <v>1</v>
      </c>
      <c r="D1316" s="67" t="s">
        <v>1428</v>
      </c>
      <c r="E1316" s="67">
        <v>9704</v>
      </c>
      <c r="F1316" s="67">
        <v>4</v>
      </c>
      <c r="G1316" s="67">
        <v>2</v>
      </c>
      <c r="H1316" s="67">
        <v>0</v>
      </c>
      <c r="I1316" s="67">
        <v>0</v>
      </c>
      <c r="J1316" s="67">
        <v>0</v>
      </c>
      <c r="K1316" s="57" t="str">
        <f t="shared" si="109"/>
        <v>0</v>
      </c>
      <c r="L1316" s="4"/>
    </row>
    <row r="1317" spans="1:12" ht="15.75">
      <c r="A1317" s="28">
        <v>31</v>
      </c>
      <c r="B1317" s="25"/>
      <c r="C1317" s="32">
        <f t="shared" si="108"/>
        <v>1</v>
      </c>
      <c r="D1317" s="67" t="s">
        <v>1429</v>
      </c>
      <c r="E1317" s="67">
        <v>12925</v>
      </c>
      <c r="F1317" s="67">
        <v>6</v>
      </c>
      <c r="G1317" s="67">
        <v>0</v>
      </c>
      <c r="H1317" s="67">
        <v>0</v>
      </c>
      <c r="I1317" s="67">
        <v>0</v>
      </c>
      <c r="J1317" s="67">
        <v>0</v>
      </c>
      <c r="K1317" s="57" t="str">
        <f t="shared" si="109"/>
        <v>0</v>
      </c>
      <c r="L1317" s="4"/>
    </row>
    <row r="1318" spans="1:12" ht="15.75">
      <c r="A1318" s="28">
        <v>31</v>
      </c>
      <c r="B1318" s="25"/>
      <c r="C1318" s="32">
        <f t="shared" si="108"/>
        <v>1</v>
      </c>
      <c r="D1318" s="67" t="s">
        <v>1430</v>
      </c>
      <c r="E1318" s="67">
        <v>1807</v>
      </c>
      <c r="F1318" s="67">
        <v>0</v>
      </c>
      <c r="G1318" s="67">
        <v>0</v>
      </c>
      <c r="H1318" s="67">
        <v>1</v>
      </c>
      <c r="I1318" s="67">
        <v>0</v>
      </c>
      <c r="J1318" s="67">
        <v>0</v>
      </c>
      <c r="K1318" s="57" t="str">
        <f t="shared" si="109"/>
        <v>0</v>
      </c>
      <c r="L1318" s="4"/>
    </row>
    <row r="1319" spans="1:12" ht="15.75">
      <c r="A1319" s="28">
        <v>31</v>
      </c>
      <c r="B1319" s="25"/>
      <c r="C1319" s="32">
        <f t="shared" si="108"/>
        <v>1</v>
      </c>
      <c r="D1319" s="67" t="s">
        <v>1431</v>
      </c>
      <c r="E1319" s="67">
        <v>1881</v>
      </c>
      <c r="F1319" s="67">
        <v>2</v>
      </c>
      <c r="G1319" s="67">
        <v>1</v>
      </c>
      <c r="H1319" s="67">
        <v>0</v>
      </c>
      <c r="I1319" s="67">
        <v>0</v>
      </c>
      <c r="J1319" s="67">
        <v>0</v>
      </c>
      <c r="K1319" s="57" t="str">
        <f t="shared" si="109"/>
        <v>0</v>
      </c>
      <c r="L1319" s="4"/>
    </row>
    <row r="1320" spans="1:12" ht="15.75">
      <c r="A1320" s="28">
        <v>31</v>
      </c>
      <c r="B1320" s="25"/>
      <c r="C1320" s="32">
        <f t="shared" si="108"/>
        <v>1</v>
      </c>
      <c r="D1320" s="67" t="s">
        <v>1432</v>
      </c>
      <c r="E1320" s="67">
        <v>3300</v>
      </c>
      <c r="F1320" s="67">
        <v>1</v>
      </c>
      <c r="G1320" s="67">
        <v>0</v>
      </c>
      <c r="H1320" s="67">
        <v>0</v>
      </c>
      <c r="I1320" s="67">
        <v>0</v>
      </c>
      <c r="J1320" s="67">
        <v>0</v>
      </c>
      <c r="K1320" s="57" t="str">
        <f t="shared" si="109"/>
        <v>0</v>
      </c>
      <c r="L1320" s="4"/>
    </row>
    <row r="1321" spans="1:12" ht="15.75">
      <c r="A1321" s="28">
        <v>31</v>
      </c>
      <c r="B1321" s="25"/>
      <c r="C1321" s="32">
        <f t="shared" si="108"/>
        <v>1</v>
      </c>
      <c r="D1321" s="67" t="s">
        <v>1433</v>
      </c>
      <c r="E1321" s="67">
        <v>9605</v>
      </c>
      <c r="F1321" s="67">
        <v>2</v>
      </c>
      <c r="G1321" s="67">
        <v>0</v>
      </c>
      <c r="H1321" s="67">
        <v>0</v>
      </c>
      <c r="I1321" s="67">
        <v>0</v>
      </c>
      <c r="J1321" s="67">
        <v>0</v>
      </c>
      <c r="K1321" s="57" t="str">
        <f t="shared" si="109"/>
        <v>0</v>
      </c>
      <c r="L1321" s="4"/>
    </row>
    <row r="1322" spans="1:12" ht="15.75">
      <c r="A1322" s="28">
        <v>31</v>
      </c>
      <c r="B1322" s="25"/>
      <c r="C1322" s="32">
        <f t="shared" si="108"/>
        <v>1</v>
      </c>
      <c r="D1322" s="67" t="s">
        <v>1434</v>
      </c>
      <c r="E1322" s="67">
        <v>486828</v>
      </c>
      <c r="F1322" s="67">
        <v>358</v>
      </c>
      <c r="G1322" s="67">
        <v>39</v>
      </c>
      <c r="H1322" s="67">
        <v>0</v>
      </c>
      <c r="I1322" s="67">
        <v>1</v>
      </c>
      <c r="J1322" s="67">
        <v>0</v>
      </c>
      <c r="K1322" s="57" t="str">
        <f t="shared" si="109"/>
        <v>1</v>
      </c>
      <c r="L1322" s="4"/>
    </row>
    <row r="1323" spans="1:12" ht="15.75">
      <c r="A1323" s="28">
        <v>31</v>
      </c>
      <c r="B1323" s="25"/>
      <c r="C1323" s="32">
        <f t="shared" si="108"/>
        <v>1</v>
      </c>
      <c r="D1323" s="67" t="s">
        <v>1435</v>
      </c>
      <c r="E1323" s="67">
        <v>28297</v>
      </c>
      <c r="F1323" s="67">
        <v>8</v>
      </c>
      <c r="G1323" s="67">
        <v>0</v>
      </c>
      <c r="H1323" s="67">
        <v>0</v>
      </c>
      <c r="I1323" s="67">
        <v>0</v>
      </c>
      <c r="J1323" s="67">
        <v>0</v>
      </c>
      <c r="K1323" s="57" t="str">
        <f t="shared" si="109"/>
        <v>0</v>
      </c>
      <c r="L1323" s="4"/>
    </row>
    <row r="1324" spans="1:12" ht="15.75">
      <c r="A1324" s="28">
        <v>31</v>
      </c>
      <c r="B1324" s="25"/>
      <c r="C1324" s="32">
        <f t="shared" si="108"/>
        <v>1</v>
      </c>
      <c r="D1324" s="67" t="s">
        <v>1436</v>
      </c>
      <c r="E1324" s="67">
        <v>2788</v>
      </c>
      <c r="F1324" s="67">
        <v>2</v>
      </c>
      <c r="G1324" s="67">
        <v>0</v>
      </c>
      <c r="H1324" s="67">
        <v>0</v>
      </c>
      <c r="I1324" s="67">
        <v>0</v>
      </c>
      <c r="J1324" s="67">
        <v>0</v>
      </c>
      <c r="K1324" s="57" t="str">
        <f t="shared" si="109"/>
        <v>0</v>
      </c>
      <c r="L1324" s="4"/>
    </row>
    <row r="1325" spans="1:12" ht="15.75">
      <c r="A1325" s="28">
        <v>31</v>
      </c>
      <c r="B1325" s="25"/>
      <c r="C1325" s="32">
        <f t="shared" si="108"/>
        <v>1</v>
      </c>
      <c r="D1325" s="67" t="s">
        <v>1437</v>
      </c>
      <c r="E1325" s="67">
        <v>3629</v>
      </c>
      <c r="F1325" s="67">
        <v>2</v>
      </c>
      <c r="G1325" s="67">
        <v>0</v>
      </c>
      <c r="H1325" s="67">
        <v>0</v>
      </c>
      <c r="I1325" s="67">
        <v>0</v>
      </c>
      <c r="J1325" s="67">
        <v>0</v>
      </c>
      <c r="K1325" s="57" t="str">
        <f t="shared" si="109"/>
        <v>0</v>
      </c>
      <c r="L1325" s="4"/>
    </row>
    <row r="1326" spans="1:12" ht="15.75">
      <c r="A1326" s="28">
        <v>31</v>
      </c>
      <c r="B1326" s="25"/>
      <c r="C1326" s="32">
        <f t="shared" si="108"/>
        <v>1</v>
      </c>
      <c r="D1326" s="67" t="s">
        <v>1438</v>
      </c>
      <c r="E1326" s="67">
        <v>3094</v>
      </c>
      <c r="F1326" s="67">
        <v>2</v>
      </c>
      <c r="G1326" s="67">
        <v>0</v>
      </c>
      <c r="H1326" s="67">
        <v>0</v>
      </c>
      <c r="I1326" s="67">
        <v>0</v>
      </c>
      <c r="J1326" s="67">
        <v>0</v>
      </c>
      <c r="K1326" s="57" t="str">
        <f t="shared" si="109"/>
        <v>0</v>
      </c>
      <c r="L1326" s="4"/>
    </row>
    <row r="1327" spans="1:12" ht="15.75">
      <c r="A1327" s="28">
        <v>31</v>
      </c>
      <c r="B1327" s="25"/>
      <c r="C1327" s="32">
        <f t="shared" si="108"/>
        <v>1</v>
      </c>
      <c r="D1327" s="67" t="s">
        <v>1439</v>
      </c>
      <c r="E1327" s="67">
        <v>962</v>
      </c>
      <c r="F1327" s="67">
        <v>0</v>
      </c>
      <c r="G1327" s="67">
        <v>1</v>
      </c>
      <c r="H1327" s="67">
        <v>0</v>
      </c>
      <c r="I1327" s="67">
        <v>0</v>
      </c>
      <c r="J1327" s="67">
        <v>0</v>
      </c>
      <c r="K1327" s="57" t="str">
        <f t="shared" si="109"/>
        <v>0</v>
      </c>
      <c r="L1327" s="4"/>
    </row>
    <row r="1328" spans="1:12" ht="15.75">
      <c r="A1328" s="28">
        <v>31</v>
      </c>
      <c r="B1328" s="25"/>
      <c r="C1328" s="32">
        <f t="shared" si="108"/>
        <v>1</v>
      </c>
      <c r="D1328" s="67" t="s">
        <v>1440</v>
      </c>
      <c r="E1328" s="67">
        <v>4800</v>
      </c>
      <c r="F1328" s="67">
        <v>4</v>
      </c>
      <c r="G1328" s="67">
        <v>0</v>
      </c>
      <c r="H1328" s="67">
        <v>0</v>
      </c>
      <c r="I1328" s="67">
        <v>0</v>
      </c>
      <c r="J1328" s="67">
        <v>0</v>
      </c>
      <c r="K1328" s="57" t="str">
        <f t="shared" si="109"/>
        <v>0</v>
      </c>
      <c r="L1328" s="4"/>
    </row>
    <row r="1329" spans="1:57" ht="15.75">
      <c r="A1329" s="28">
        <v>31</v>
      </c>
      <c r="B1329" s="25"/>
      <c r="C1329" s="32">
        <f t="shared" si="108"/>
        <v>1</v>
      </c>
      <c r="D1329" s="67" t="s">
        <v>1441</v>
      </c>
      <c r="E1329" s="67">
        <v>6058</v>
      </c>
      <c r="F1329" s="67">
        <v>4</v>
      </c>
      <c r="G1329" s="67">
        <v>0</v>
      </c>
      <c r="H1329" s="67">
        <v>0</v>
      </c>
      <c r="I1329" s="67">
        <v>0</v>
      </c>
      <c r="J1329" s="67">
        <v>0</v>
      </c>
      <c r="K1329" s="57" t="str">
        <f t="shared" si="109"/>
        <v>0</v>
      </c>
      <c r="L1329" s="4"/>
    </row>
    <row r="1330" spans="1:57" ht="15.75">
      <c r="A1330" s="28">
        <v>31</v>
      </c>
      <c r="B1330" s="25"/>
      <c r="C1330" s="32">
        <f t="shared" si="108"/>
        <v>1</v>
      </c>
      <c r="D1330" s="67" t="s">
        <v>1442</v>
      </c>
      <c r="E1330" s="67">
        <v>10357</v>
      </c>
      <c r="F1330" s="67">
        <v>3</v>
      </c>
      <c r="G1330" s="67">
        <v>1</v>
      </c>
      <c r="H1330" s="67">
        <v>0</v>
      </c>
      <c r="I1330" s="67">
        <v>0</v>
      </c>
      <c r="J1330" s="67">
        <v>0</v>
      </c>
      <c r="K1330" s="57" t="str">
        <f t="shared" si="109"/>
        <v>0</v>
      </c>
      <c r="L1330" s="4"/>
    </row>
    <row r="1331" spans="1:57" ht="15">
      <c r="A1331" s="226" t="s">
        <v>1443</v>
      </c>
      <c r="B1331" s="226"/>
      <c r="C1331" s="226"/>
      <c r="D1331" s="44">
        <f>SUM(C1236:C1330)</f>
        <v>95</v>
      </c>
      <c r="E1331" s="45">
        <f>SUM(E1236:E1330)</f>
        <v>1142855</v>
      </c>
      <c r="F1331" s="44">
        <f>(SUM(F1236:F1330))*1</f>
        <v>676</v>
      </c>
      <c r="G1331" s="45">
        <f>(SUM(G1236:G1330))*1</f>
        <v>104</v>
      </c>
      <c r="H1331" s="45">
        <f>(SUM(H1236:H1330))*1</f>
        <v>11</v>
      </c>
      <c r="I1331" s="45">
        <f>SUM(I1236:I1330)</f>
        <v>2</v>
      </c>
      <c r="J1331" s="45">
        <f>SUM(J1236:J1330)</f>
        <v>1</v>
      </c>
      <c r="K1331" s="45">
        <f>K1236+K1237+K1238+K1239+K1240+K1241+K1242+K1243+K1244+K1245+K1246+K1247+K1248+K1249+K1250+K1251+K1252+K1253+K1254+K1255+K1256+K1257+K1258+K1259+K1260+K1261+K1262+K1263+K1264+K1265+K1266+K1267+K1268+K1269+K1270+K1271+K1272+K1273+K1274+K1275+K1276+K1277+K1278+K1279+K1280+K1281+K1282+K1283+K1284+K1285+K1286+K1287+K1288+K1289+K1290+K1291+K1292+K1293+K1294+K1295+K1296+K1297+K1298+K1299+K1300+K1301+K1302+K1303+K1304+K1305+K1306+K1307+K1308+K1309+K1310+K1311+K1312+K1313+K1314+K1315+K1316+K1317+K1318+K1319+K1320+K1321+K1322+K1323+K1324+K1325+K1326+K1327+K1328+K1329+K1330</f>
        <v>2</v>
      </c>
      <c r="L1331" s="4"/>
      <c r="M1331" s="46"/>
      <c r="N1331" s="46"/>
      <c r="O1331" s="46"/>
      <c r="P1331" s="46"/>
      <c r="Q1331" s="46"/>
      <c r="R1331" s="46"/>
      <c r="S1331" s="46"/>
      <c r="T1331" s="46"/>
      <c r="U1331" s="46"/>
      <c r="V1331" s="46"/>
      <c r="W1331" s="46"/>
      <c r="X1331" s="46"/>
      <c r="Y1331" s="46"/>
      <c r="Z1331" s="46"/>
      <c r="AA1331" s="46"/>
      <c r="AB1331" s="46"/>
      <c r="AC1331" s="46"/>
      <c r="AD1331" s="46"/>
      <c r="AE1331" s="46"/>
      <c r="AF1331" s="46"/>
      <c r="AG1331" s="46"/>
      <c r="AH1331" s="46"/>
      <c r="AI1331" s="46"/>
      <c r="AJ1331" s="46"/>
      <c r="AK1331" s="46"/>
      <c r="AL1331" s="46"/>
      <c r="AM1331" s="46"/>
      <c r="AN1331" s="46"/>
      <c r="AO1331" s="46"/>
      <c r="AP1331" s="46"/>
      <c r="AQ1331" s="46"/>
      <c r="AR1331" s="46"/>
      <c r="AS1331" s="46"/>
      <c r="AT1331" s="46"/>
      <c r="AU1331" s="46"/>
      <c r="AV1331" s="46"/>
      <c r="AW1331" s="46"/>
      <c r="AX1331" s="46"/>
      <c r="AY1331" s="46"/>
      <c r="AZ1331" s="46"/>
      <c r="BA1331" s="46"/>
      <c r="BB1331" s="46"/>
      <c r="BC1331" s="46"/>
      <c r="BD1331" s="46"/>
      <c r="BE1331" s="46"/>
    </row>
    <row r="1332" spans="1:57" ht="15.75">
      <c r="A1332" s="28"/>
      <c r="B1332" s="225" t="s">
        <v>67</v>
      </c>
      <c r="C1332" s="225"/>
      <c r="D1332" s="47"/>
      <c r="E1332" s="48"/>
      <c r="F1332" s="47"/>
      <c r="G1332" s="48"/>
      <c r="H1332" s="48"/>
      <c r="I1332" s="48"/>
      <c r="J1332" s="31"/>
      <c r="K1332" s="31"/>
      <c r="L1332" s="4"/>
    </row>
    <row r="1333" spans="1:57" ht="15.75">
      <c r="A1333" s="28">
        <v>32</v>
      </c>
      <c r="B1333" s="25"/>
      <c r="C1333" s="32">
        <f t="shared" ref="C1333:C1347" si="110">IF(D1333="",0,1)</f>
        <v>1</v>
      </c>
      <c r="D1333" s="34" t="s">
        <v>1444</v>
      </c>
      <c r="E1333" s="34">
        <v>21943</v>
      </c>
      <c r="F1333" s="35">
        <v>8</v>
      </c>
      <c r="G1333" s="35">
        <v>3</v>
      </c>
      <c r="H1333" s="35">
        <v>0</v>
      </c>
      <c r="I1333" s="35">
        <v>0</v>
      </c>
      <c r="J1333" s="36">
        <v>0</v>
      </c>
      <c r="K1333" s="57" t="str">
        <f t="shared" ref="K1333:K1347" si="111">IF(OR(I1333="",I1333&lt;1),"0","1")</f>
        <v>0</v>
      </c>
      <c r="L1333" s="4"/>
    </row>
    <row r="1334" spans="1:57" ht="15.75">
      <c r="A1334" s="28">
        <v>32</v>
      </c>
      <c r="B1334" s="25"/>
      <c r="C1334" s="32">
        <f t="shared" si="110"/>
        <v>1</v>
      </c>
      <c r="D1334" s="34" t="s">
        <v>1445</v>
      </c>
      <c r="E1334" s="34">
        <v>1661</v>
      </c>
      <c r="F1334" s="35">
        <v>1</v>
      </c>
      <c r="G1334" s="35">
        <v>0</v>
      </c>
      <c r="H1334" s="35">
        <v>0</v>
      </c>
      <c r="I1334" s="35">
        <v>0</v>
      </c>
      <c r="J1334" s="36">
        <v>0</v>
      </c>
      <c r="K1334" s="57" t="str">
        <f t="shared" si="111"/>
        <v>0</v>
      </c>
      <c r="L1334" s="4"/>
    </row>
    <row r="1335" spans="1:57" ht="15.75">
      <c r="A1335" s="28">
        <v>32</v>
      </c>
      <c r="B1335" s="25"/>
      <c r="C1335" s="32">
        <f t="shared" si="110"/>
        <v>1</v>
      </c>
      <c r="D1335" s="34" t="s">
        <v>1446</v>
      </c>
      <c r="E1335" s="34">
        <v>6695</v>
      </c>
      <c r="F1335" s="35">
        <v>4</v>
      </c>
      <c r="G1335" s="35">
        <v>2</v>
      </c>
      <c r="H1335" s="35">
        <v>0</v>
      </c>
      <c r="I1335" s="35">
        <v>1</v>
      </c>
      <c r="J1335" s="36">
        <v>1</v>
      </c>
      <c r="K1335" s="57" t="str">
        <f t="shared" si="111"/>
        <v>1</v>
      </c>
      <c r="L1335" s="4"/>
    </row>
    <row r="1336" spans="1:57" ht="15.75">
      <c r="A1336" s="28">
        <v>32</v>
      </c>
      <c r="B1336" s="25"/>
      <c r="C1336" s="32">
        <f t="shared" si="110"/>
        <v>1</v>
      </c>
      <c r="D1336" s="34" t="s">
        <v>1447</v>
      </c>
      <c r="E1336" s="34">
        <v>3896</v>
      </c>
      <c r="F1336" s="35">
        <v>2</v>
      </c>
      <c r="G1336" s="35">
        <v>0</v>
      </c>
      <c r="H1336" s="35">
        <v>0</v>
      </c>
      <c r="I1336" s="35">
        <v>0</v>
      </c>
      <c r="J1336" s="36">
        <v>0</v>
      </c>
      <c r="K1336" s="57" t="str">
        <f t="shared" si="111"/>
        <v>0</v>
      </c>
      <c r="L1336" s="4"/>
    </row>
    <row r="1337" spans="1:57" ht="15.75">
      <c r="A1337" s="28">
        <v>32</v>
      </c>
      <c r="B1337" s="25"/>
      <c r="C1337" s="32">
        <f t="shared" si="110"/>
        <v>1</v>
      </c>
      <c r="D1337" s="34" t="s">
        <v>1448</v>
      </c>
      <c r="E1337" s="34">
        <v>6181</v>
      </c>
      <c r="F1337" s="35">
        <v>2</v>
      </c>
      <c r="G1337" s="35">
        <v>1</v>
      </c>
      <c r="H1337" s="35">
        <v>0</v>
      </c>
      <c r="I1337" s="35">
        <v>0</v>
      </c>
      <c r="J1337" s="36">
        <v>0</v>
      </c>
      <c r="K1337" s="57" t="str">
        <f t="shared" si="111"/>
        <v>0</v>
      </c>
      <c r="L1337" s="4"/>
    </row>
    <row r="1338" spans="1:57" ht="15.75">
      <c r="A1338" s="28">
        <v>32</v>
      </c>
      <c r="B1338" s="25"/>
      <c r="C1338" s="32">
        <f t="shared" si="110"/>
        <v>1</v>
      </c>
      <c r="D1338" s="34" t="s">
        <v>1449</v>
      </c>
      <c r="E1338" s="34">
        <v>2973</v>
      </c>
      <c r="F1338" s="35">
        <v>1</v>
      </c>
      <c r="G1338" s="35">
        <v>2</v>
      </c>
      <c r="H1338" s="35">
        <v>0</v>
      </c>
      <c r="I1338" s="35">
        <v>0</v>
      </c>
      <c r="J1338" s="36">
        <v>0</v>
      </c>
      <c r="K1338" s="57" t="str">
        <f t="shared" si="111"/>
        <v>0</v>
      </c>
      <c r="L1338" s="4"/>
    </row>
    <row r="1339" spans="1:57" ht="15.75">
      <c r="A1339" s="28">
        <v>32</v>
      </c>
      <c r="B1339" s="25"/>
      <c r="C1339" s="32">
        <f t="shared" si="110"/>
        <v>1</v>
      </c>
      <c r="D1339" s="34" t="s">
        <v>1450</v>
      </c>
      <c r="E1339" s="34">
        <v>8568</v>
      </c>
      <c r="F1339" s="35">
        <v>4</v>
      </c>
      <c r="G1339" s="35">
        <v>0</v>
      </c>
      <c r="H1339" s="35">
        <v>0</v>
      </c>
      <c r="I1339" s="35">
        <v>0</v>
      </c>
      <c r="J1339" s="36">
        <v>0</v>
      </c>
      <c r="K1339" s="57" t="str">
        <f t="shared" si="111"/>
        <v>0</v>
      </c>
      <c r="L1339" s="4"/>
    </row>
    <row r="1340" spans="1:57" ht="15.75">
      <c r="A1340" s="28">
        <v>32</v>
      </c>
      <c r="B1340" s="25"/>
      <c r="C1340" s="32">
        <f t="shared" si="110"/>
        <v>1</v>
      </c>
      <c r="D1340" s="34" t="s">
        <v>1451</v>
      </c>
      <c r="E1340" s="34">
        <v>3710</v>
      </c>
      <c r="F1340" s="35">
        <v>1</v>
      </c>
      <c r="G1340" s="35">
        <v>1</v>
      </c>
      <c r="H1340" s="35">
        <v>0</v>
      </c>
      <c r="I1340" s="35">
        <v>0</v>
      </c>
      <c r="J1340" s="36">
        <v>0</v>
      </c>
      <c r="K1340" s="57" t="str">
        <f t="shared" si="111"/>
        <v>0</v>
      </c>
      <c r="L1340" s="4"/>
    </row>
    <row r="1341" spans="1:57" ht="15.75">
      <c r="A1341" s="28">
        <v>32</v>
      </c>
      <c r="B1341" s="25"/>
      <c r="C1341" s="32">
        <f t="shared" si="110"/>
        <v>1</v>
      </c>
      <c r="D1341" s="36" t="s">
        <v>1452</v>
      </c>
      <c r="E1341" s="36">
        <v>2149</v>
      </c>
      <c r="F1341" s="36">
        <v>0</v>
      </c>
      <c r="G1341" s="36">
        <v>1</v>
      </c>
      <c r="H1341" s="36">
        <v>0</v>
      </c>
      <c r="I1341" s="36">
        <v>0</v>
      </c>
      <c r="J1341" s="36">
        <v>0</v>
      </c>
      <c r="K1341" s="57" t="str">
        <f t="shared" si="111"/>
        <v>0</v>
      </c>
      <c r="L1341" s="4"/>
    </row>
    <row r="1342" spans="1:57" ht="15.75">
      <c r="A1342" s="28">
        <v>32</v>
      </c>
      <c r="B1342" s="25"/>
      <c r="C1342" s="32">
        <f t="shared" si="110"/>
        <v>1</v>
      </c>
      <c r="D1342" s="36" t="s">
        <v>1453</v>
      </c>
      <c r="E1342" s="36">
        <v>3483</v>
      </c>
      <c r="F1342" s="36">
        <v>3</v>
      </c>
      <c r="G1342" s="36">
        <v>0</v>
      </c>
      <c r="H1342" s="36">
        <v>0</v>
      </c>
      <c r="I1342" s="36">
        <v>0</v>
      </c>
      <c r="J1342" s="36">
        <v>0</v>
      </c>
      <c r="K1342" s="57" t="str">
        <f t="shared" si="111"/>
        <v>0</v>
      </c>
      <c r="L1342" s="4"/>
    </row>
    <row r="1343" spans="1:57" ht="15.75">
      <c r="A1343" s="28">
        <v>32</v>
      </c>
      <c r="B1343" s="25"/>
      <c r="C1343" s="32">
        <f t="shared" si="110"/>
        <v>1</v>
      </c>
      <c r="D1343" s="36" t="s">
        <v>1454</v>
      </c>
      <c r="E1343" s="36">
        <v>1980</v>
      </c>
      <c r="F1343" s="36">
        <v>0</v>
      </c>
      <c r="G1343" s="36">
        <v>1</v>
      </c>
      <c r="H1343" s="36">
        <v>0</v>
      </c>
      <c r="I1343" s="36">
        <v>0</v>
      </c>
      <c r="J1343" s="36">
        <v>0</v>
      </c>
      <c r="K1343" s="57" t="str">
        <f t="shared" si="111"/>
        <v>0</v>
      </c>
      <c r="L1343" s="4"/>
    </row>
    <row r="1344" spans="1:57" ht="25.5">
      <c r="A1344" s="28">
        <v>32</v>
      </c>
      <c r="B1344" s="25"/>
      <c r="C1344" s="32">
        <f t="shared" si="110"/>
        <v>1</v>
      </c>
      <c r="D1344" s="36" t="s">
        <v>1455</v>
      </c>
      <c r="E1344" s="36">
        <v>204</v>
      </c>
      <c r="F1344" s="36">
        <v>2</v>
      </c>
      <c r="G1344" s="36">
        <v>0</v>
      </c>
      <c r="H1344" s="36">
        <v>0</v>
      </c>
      <c r="I1344" s="36">
        <v>0</v>
      </c>
      <c r="J1344" s="36">
        <v>0</v>
      </c>
      <c r="K1344" s="57" t="str">
        <f t="shared" si="111"/>
        <v>0</v>
      </c>
      <c r="L1344" s="4"/>
    </row>
    <row r="1345" spans="1:57" ht="15.75">
      <c r="A1345" s="28">
        <v>32</v>
      </c>
      <c r="B1345" s="25"/>
      <c r="C1345" s="32">
        <f t="shared" si="110"/>
        <v>1</v>
      </c>
      <c r="D1345" s="36" t="s">
        <v>1456</v>
      </c>
      <c r="E1345" s="36">
        <v>995</v>
      </c>
      <c r="F1345" s="36">
        <v>0</v>
      </c>
      <c r="G1345" s="36">
        <v>1</v>
      </c>
      <c r="H1345" s="36">
        <v>0</v>
      </c>
      <c r="I1345" s="36">
        <v>0</v>
      </c>
      <c r="J1345" s="36">
        <v>0</v>
      </c>
      <c r="K1345" s="57" t="str">
        <f t="shared" si="111"/>
        <v>0</v>
      </c>
      <c r="L1345" s="4"/>
    </row>
    <row r="1346" spans="1:57" ht="15.75">
      <c r="A1346" s="28">
        <v>32</v>
      </c>
      <c r="B1346" s="25"/>
      <c r="C1346" s="32">
        <f t="shared" si="110"/>
        <v>1</v>
      </c>
      <c r="D1346" s="36" t="s">
        <v>1457</v>
      </c>
      <c r="E1346" s="36">
        <v>1100</v>
      </c>
      <c r="F1346" s="36">
        <v>0</v>
      </c>
      <c r="G1346" s="36">
        <v>1</v>
      </c>
      <c r="H1346" s="36">
        <v>0</v>
      </c>
      <c r="I1346" s="36">
        <v>0</v>
      </c>
      <c r="J1346" s="36">
        <v>0</v>
      </c>
      <c r="K1346" s="57" t="str">
        <f t="shared" si="111"/>
        <v>0</v>
      </c>
      <c r="L1346" s="4"/>
    </row>
    <row r="1347" spans="1:57" ht="15.75">
      <c r="A1347" s="28">
        <v>32</v>
      </c>
      <c r="B1347" s="25"/>
      <c r="C1347" s="32">
        <f t="shared" si="110"/>
        <v>1</v>
      </c>
      <c r="D1347" s="36" t="s">
        <v>1458</v>
      </c>
      <c r="E1347" s="36">
        <v>3488</v>
      </c>
      <c r="F1347" s="36">
        <v>0</v>
      </c>
      <c r="G1347" s="36">
        <v>1</v>
      </c>
      <c r="H1347" s="36">
        <v>0</v>
      </c>
      <c r="I1347" s="36">
        <v>0</v>
      </c>
      <c r="J1347" s="36">
        <v>0</v>
      </c>
      <c r="K1347" s="57" t="str">
        <f t="shared" si="111"/>
        <v>0</v>
      </c>
      <c r="L1347" s="4"/>
    </row>
    <row r="1348" spans="1:57" ht="15">
      <c r="A1348" s="226" t="s">
        <v>1459</v>
      </c>
      <c r="B1348" s="226"/>
      <c r="C1348" s="226"/>
      <c r="D1348" s="44">
        <f>SUM(C1333:C1347)</f>
        <v>15</v>
      </c>
      <c r="E1348" s="45">
        <f t="shared" ref="E1348:J1348" si="112">SUM(E1333:E1347)</f>
        <v>69026</v>
      </c>
      <c r="F1348" s="45">
        <f t="shared" si="112"/>
        <v>28</v>
      </c>
      <c r="G1348" s="45">
        <f t="shared" si="112"/>
        <v>14</v>
      </c>
      <c r="H1348" s="45">
        <f t="shared" si="112"/>
        <v>0</v>
      </c>
      <c r="I1348" s="45">
        <f t="shared" si="112"/>
        <v>1</v>
      </c>
      <c r="J1348" s="45">
        <f t="shared" si="112"/>
        <v>1</v>
      </c>
      <c r="K1348" s="45">
        <f>K1333+K1334+K1335+K1336+K1337+K1338+K1339+K1340+K1341+K1342+K1343+K1344+K1345+K1346+K1347</f>
        <v>1</v>
      </c>
      <c r="L1348" s="4"/>
      <c r="M1348" s="46"/>
      <c r="N1348" s="46"/>
      <c r="O1348" s="46"/>
      <c r="P1348" s="46"/>
      <c r="Q1348" s="46"/>
      <c r="R1348" s="46"/>
      <c r="S1348" s="46"/>
      <c r="T1348" s="46"/>
      <c r="U1348" s="46"/>
      <c r="V1348" s="46"/>
      <c r="W1348" s="46"/>
      <c r="X1348" s="46"/>
      <c r="Y1348" s="46"/>
      <c r="Z1348" s="46"/>
      <c r="AA1348" s="46"/>
      <c r="AB1348" s="46"/>
      <c r="AC1348" s="46"/>
      <c r="AD1348" s="46"/>
      <c r="AE1348" s="46"/>
      <c r="AF1348" s="46"/>
      <c r="AG1348" s="46"/>
      <c r="AH1348" s="46"/>
      <c r="AI1348" s="46"/>
      <c r="AJ1348" s="46"/>
      <c r="AK1348" s="46"/>
      <c r="AL1348" s="46"/>
      <c r="AM1348" s="46"/>
      <c r="AN1348" s="46"/>
      <c r="AO1348" s="46"/>
      <c r="AP1348" s="46"/>
      <c r="AQ1348" s="46"/>
      <c r="AR1348" s="46"/>
      <c r="AS1348" s="46"/>
      <c r="AT1348" s="46"/>
      <c r="AU1348" s="46"/>
      <c r="AV1348" s="46"/>
      <c r="AW1348" s="46"/>
      <c r="AX1348" s="46"/>
      <c r="AY1348" s="46"/>
      <c r="AZ1348" s="46"/>
      <c r="BA1348" s="46"/>
      <c r="BB1348" s="46"/>
      <c r="BC1348" s="46"/>
      <c r="BD1348" s="46"/>
      <c r="BE1348" s="46"/>
    </row>
    <row r="1349" spans="1:57" ht="15.75">
      <c r="A1349" s="28"/>
      <c r="B1349" s="225" t="s">
        <v>68</v>
      </c>
      <c r="C1349" s="225"/>
      <c r="D1349" s="47"/>
      <c r="E1349" s="48"/>
      <c r="F1349" s="47"/>
      <c r="G1349" s="48"/>
      <c r="H1349" s="48"/>
      <c r="I1349" s="48"/>
      <c r="J1349" s="31"/>
      <c r="K1349" s="31"/>
      <c r="L1349" s="4"/>
    </row>
    <row r="1350" spans="1:57" ht="15.75">
      <c r="A1350" s="28">
        <v>33</v>
      </c>
      <c r="B1350" s="25"/>
      <c r="C1350" s="32">
        <f t="shared" ref="C1350:C1381" si="113">IF(D1350="",0,1)</f>
        <v>1</v>
      </c>
      <c r="D1350" s="36" t="s">
        <v>1460</v>
      </c>
      <c r="E1350" s="36">
        <v>16719</v>
      </c>
      <c r="F1350" s="38">
        <v>3</v>
      </c>
      <c r="G1350" s="38">
        <v>0</v>
      </c>
      <c r="H1350" s="38">
        <v>1</v>
      </c>
      <c r="I1350" s="38">
        <v>0</v>
      </c>
      <c r="J1350" s="39">
        <v>0</v>
      </c>
      <c r="K1350" s="57" t="str">
        <f t="shared" ref="K1350:K1381" si="114">IF(OR(I1350="",I1350&lt;1),"0","1")</f>
        <v>0</v>
      </c>
      <c r="L1350" s="4"/>
    </row>
    <row r="1351" spans="1:57" ht="15.75">
      <c r="A1351" s="28">
        <v>33</v>
      </c>
      <c r="B1351" s="25"/>
      <c r="C1351" s="32">
        <f t="shared" si="113"/>
        <v>1</v>
      </c>
      <c r="D1351" s="36" t="s">
        <v>1461</v>
      </c>
      <c r="E1351" s="36">
        <v>3072</v>
      </c>
      <c r="F1351" s="38">
        <v>0</v>
      </c>
      <c r="G1351" s="38">
        <v>0</v>
      </c>
      <c r="H1351" s="38">
        <v>1</v>
      </c>
      <c r="I1351" s="38">
        <v>0</v>
      </c>
      <c r="J1351" s="39">
        <v>0</v>
      </c>
      <c r="K1351" s="57" t="str">
        <f t="shared" si="114"/>
        <v>0</v>
      </c>
      <c r="L1351" s="4"/>
    </row>
    <row r="1352" spans="1:57" ht="15.75">
      <c r="A1352" s="28">
        <v>33</v>
      </c>
      <c r="B1352" s="25"/>
      <c r="C1352" s="32">
        <f t="shared" si="113"/>
        <v>1</v>
      </c>
      <c r="D1352" s="36" t="s">
        <v>1462</v>
      </c>
      <c r="E1352" s="36">
        <v>12517</v>
      </c>
      <c r="F1352" s="38">
        <v>9</v>
      </c>
      <c r="G1352" s="38">
        <v>0</v>
      </c>
      <c r="H1352" s="38">
        <v>0</v>
      </c>
      <c r="I1352" s="38">
        <v>0</v>
      </c>
      <c r="J1352" s="39">
        <v>0</v>
      </c>
      <c r="K1352" s="57" t="str">
        <f t="shared" si="114"/>
        <v>0</v>
      </c>
      <c r="L1352" s="4"/>
    </row>
    <row r="1353" spans="1:57" ht="15.75">
      <c r="A1353" s="28">
        <v>33</v>
      </c>
      <c r="B1353" s="25"/>
      <c r="C1353" s="32">
        <f t="shared" si="113"/>
        <v>1</v>
      </c>
      <c r="D1353" s="36" t="s">
        <v>1463</v>
      </c>
      <c r="E1353" s="36">
        <v>11898</v>
      </c>
      <c r="F1353" s="38">
        <v>20</v>
      </c>
      <c r="G1353" s="38">
        <v>6</v>
      </c>
      <c r="H1353" s="38">
        <v>0</v>
      </c>
      <c r="I1353" s="38">
        <v>0</v>
      </c>
      <c r="J1353" s="39">
        <v>0</v>
      </c>
      <c r="K1353" s="57" t="str">
        <f t="shared" si="114"/>
        <v>0</v>
      </c>
      <c r="L1353" s="4"/>
    </row>
    <row r="1354" spans="1:57" ht="15.75">
      <c r="A1354" s="28">
        <v>33</v>
      </c>
      <c r="B1354" s="25"/>
      <c r="C1354" s="32">
        <f t="shared" si="113"/>
        <v>1</v>
      </c>
      <c r="D1354" s="36" t="s">
        <v>1464</v>
      </c>
      <c r="E1354" s="36">
        <v>6500</v>
      </c>
      <c r="F1354" s="38">
        <v>6</v>
      </c>
      <c r="G1354" s="38">
        <v>0</v>
      </c>
      <c r="H1354" s="38">
        <v>0</v>
      </c>
      <c r="I1354" s="38">
        <v>0</v>
      </c>
      <c r="J1354" s="39">
        <v>0</v>
      </c>
      <c r="K1354" s="57" t="str">
        <f t="shared" si="114"/>
        <v>0</v>
      </c>
      <c r="L1354" s="4"/>
    </row>
    <row r="1355" spans="1:57" ht="15.75">
      <c r="A1355" s="28">
        <v>33</v>
      </c>
      <c r="B1355" s="25"/>
      <c r="C1355" s="32">
        <f t="shared" si="113"/>
        <v>1</v>
      </c>
      <c r="D1355" s="36" t="s">
        <v>1465</v>
      </c>
      <c r="E1355" s="36">
        <v>8700</v>
      </c>
      <c r="F1355" s="38">
        <v>3</v>
      </c>
      <c r="G1355" s="38">
        <v>1</v>
      </c>
      <c r="H1355" s="38">
        <v>0</v>
      </c>
      <c r="I1355" s="38">
        <v>0</v>
      </c>
      <c r="J1355" s="39">
        <v>0</v>
      </c>
      <c r="K1355" s="57" t="str">
        <f t="shared" si="114"/>
        <v>0</v>
      </c>
      <c r="L1355" s="4"/>
    </row>
    <row r="1356" spans="1:57" ht="15.75">
      <c r="A1356" s="28">
        <v>33</v>
      </c>
      <c r="B1356" s="25"/>
      <c r="C1356" s="32">
        <f t="shared" si="113"/>
        <v>1</v>
      </c>
      <c r="D1356" s="36" t="s">
        <v>1466</v>
      </c>
      <c r="E1356" s="36">
        <v>2000</v>
      </c>
      <c r="F1356" s="38">
        <v>0</v>
      </c>
      <c r="G1356" s="38">
        <v>1</v>
      </c>
      <c r="H1356" s="38">
        <v>0</v>
      </c>
      <c r="I1356" s="38">
        <v>0</v>
      </c>
      <c r="J1356" s="39">
        <v>0</v>
      </c>
      <c r="K1356" s="57" t="str">
        <f t="shared" si="114"/>
        <v>0</v>
      </c>
      <c r="L1356" s="4"/>
    </row>
    <row r="1357" spans="1:57" ht="15.75">
      <c r="A1357" s="28">
        <v>33</v>
      </c>
      <c r="B1357" s="25"/>
      <c r="C1357" s="32">
        <f t="shared" si="113"/>
        <v>1</v>
      </c>
      <c r="D1357" s="36" t="s">
        <v>1467</v>
      </c>
      <c r="E1357" s="36">
        <v>8600</v>
      </c>
      <c r="F1357" s="38">
        <v>2</v>
      </c>
      <c r="G1357" s="38">
        <v>1</v>
      </c>
      <c r="H1357" s="38">
        <v>0</v>
      </c>
      <c r="I1357" s="38">
        <v>0</v>
      </c>
      <c r="J1357" s="39">
        <v>0</v>
      </c>
      <c r="K1357" s="57" t="str">
        <f t="shared" si="114"/>
        <v>0</v>
      </c>
      <c r="L1357" s="4"/>
    </row>
    <row r="1358" spans="1:57" ht="15.75">
      <c r="A1358" s="28">
        <v>33</v>
      </c>
      <c r="B1358" s="25"/>
      <c r="C1358" s="32">
        <f t="shared" si="113"/>
        <v>1</v>
      </c>
      <c r="D1358" s="36" t="s">
        <v>1468</v>
      </c>
      <c r="E1358" s="36">
        <v>3100</v>
      </c>
      <c r="F1358" s="38">
        <v>2</v>
      </c>
      <c r="G1358" s="38">
        <v>0</v>
      </c>
      <c r="H1358" s="38">
        <v>0</v>
      </c>
      <c r="I1358" s="38">
        <v>0</v>
      </c>
      <c r="J1358" s="39">
        <v>0</v>
      </c>
      <c r="K1358" s="57" t="str">
        <f t="shared" si="114"/>
        <v>0</v>
      </c>
      <c r="L1358" s="4"/>
    </row>
    <row r="1359" spans="1:57" ht="15.75">
      <c r="A1359" s="28">
        <v>33</v>
      </c>
      <c r="B1359" s="25"/>
      <c r="C1359" s="32">
        <f t="shared" si="113"/>
        <v>1</v>
      </c>
      <c r="D1359" s="36" t="s">
        <v>1469</v>
      </c>
      <c r="E1359" s="36">
        <v>7464</v>
      </c>
      <c r="F1359" s="38">
        <v>5</v>
      </c>
      <c r="G1359" s="38">
        <v>0</v>
      </c>
      <c r="H1359" s="38">
        <v>0</v>
      </c>
      <c r="I1359" s="39">
        <v>0</v>
      </c>
      <c r="J1359" s="39">
        <v>0</v>
      </c>
      <c r="K1359" s="57" t="str">
        <f t="shared" si="114"/>
        <v>0</v>
      </c>
      <c r="L1359" s="4"/>
    </row>
    <row r="1360" spans="1:57" ht="15.75">
      <c r="A1360" s="28">
        <v>33</v>
      </c>
      <c r="B1360" s="25"/>
      <c r="C1360" s="32">
        <f t="shared" si="113"/>
        <v>1</v>
      </c>
      <c r="D1360" s="36" t="s">
        <v>1470</v>
      </c>
      <c r="E1360" s="36">
        <v>4734</v>
      </c>
      <c r="F1360" s="38">
        <v>2</v>
      </c>
      <c r="G1360" s="38">
        <v>0</v>
      </c>
      <c r="H1360" s="38">
        <v>0</v>
      </c>
      <c r="I1360" s="38">
        <v>0</v>
      </c>
      <c r="J1360" s="39">
        <v>0</v>
      </c>
      <c r="K1360" s="57" t="str">
        <f t="shared" si="114"/>
        <v>0</v>
      </c>
      <c r="L1360" s="4"/>
    </row>
    <row r="1361" spans="1:12" ht="15.75">
      <c r="A1361" s="28">
        <v>33</v>
      </c>
      <c r="B1361" s="25"/>
      <c r="C1361" s="32">
        <f t="shared" si="113"/>
        <v>1</v>
      </c>
      <c r="D1361" s="36" t="s">
        <v>1471</v>
      </c>
      <c r="E1361" s="36">
        <v>30991</v>
      </c>
      <c r="F1361" s="38">
        <v>4</v>
      </c>
      <c r="G1361" s="38">
        <v>4</v>
      </c>
      <c r="H1361" s="38">
        <v>0</v>
      </c>
      <c r="I1361" s="38">
        <v>0</v>
      </c>
      <c r="J1361" s="39">
        <v>0</v>
      </c>
      <c r="K1361" s="57" t="str">
        <f t="shared" si="114"/>
        <v>0</v>
      </c>
      <c r="L1361" s="4"/>
    </row>
    <row r="1362" spans="1:12" ht="15.75">
      <c r="A1362" s="28">
        <v>33</v>
      </c>
      <c r="B1362" s="25"/>
      <c r="C1362" s="32">
        <f t="shared" si="113"/>
        <v>1</v>
      </c>
      <c r="D1362" s="36" t="s">
        <v>1472</v>
      </c>
      <c r="E1362" s="36">
        <v>11000</v>
      </c>
      <c r="F1362" s="38">
        <v>6</v>
      </c>
      <c r="G1362" s="38">
        <v>1</v>
      </c>
      <c r="H1362" s="38">
        <v>0</v>
      </c>
      <c r="I1362" s="38">
        <v>1</v>
      </c>
      <c r="J1362" s="39">
        <v>1</v>
      </c>
      <c r="K1362" s="57" t="str">
        <f t="shared" si="114"/>
        <v>1</v>
      </c>
      <c r="L1362" s="4"/>
    </row>
    <row r="1363" spans="1:12" ht="15.75">
      <c r="A1363" s="28">
        <v>33</v>
      </c>
      <c r="B1363" s="25"/>
      <c r="C1363" s="32">
        <f t="shared" si="113"/>
        <v>1</v>
      </c>
      <c r="D1363" s="36" t="s">
        <v>1473</v>
      </c>
      <c r="E1363" s="36">
        <v>15510</v>
      </c>
      <c r="F1363" s="38">
        <v>4</v>
      </c>
      <c r="G1363" s="38">
        <v>0</v>
      </c>
      <c r="H1363" s="38">
        <v>0</v>
      </c>
      <c r="I1363" s="38">
        <v>0</v>
      </c>
      <c r="J1363" s="39">
        <v>0</v>
      </c>
      <c r="K1363" s="57" t="str">
        <f t="shared" si="114"/>
        <v>0</v>
      </c>
      <c r="L1363" s="4"/>
    </row>
    <row r="1364" spans="1:12" ht="15.75">
      <c r="A1364" s="28">
        <v>33</v>
      </c>
      <c r="B1364" s="25"/>
      <c r="C1364" s="32">
        <f t="shared" si="113"/>
        <v>1</v>
      </c>
      <c r="D1364" s="36" t="s">
        <v>1474</v>
      </c>
      <c r="E1364" s="36">
        <v>4950</v>
      </c>
      <c r="F1364" s="38">
        <v>2</v>
      </c>
      <c r="G1364" s="38">
        <v>0</v>
      </c>
      <c r="H1364" s="38">
        <v>0</v>
      </c>
      <c r="I1364" s="38">
        <v>0</v>
      </c>
      <c r="J1364" s="39">
        <v>0</v>
      </c>
      <c r="K1364" s="57" t="str">
        <f t="shared" si="114"/>
        <v>0</v>
      </c>
      <c r="L1364" s="4"/>
    </row>
    <row r="1365" spans="1:12" ht="15.75">
      <c r="A1365" s="28">
        <v>33</v>
      </c>
      <c r="B1365" s="25"/>
      <c r="C1365" s="32">
        <f t="shared" si="113"/>
        <v>1</v>
      </c>
      <c r="D1365" s="36" t="s">
        <v>1475</v>
      </c>
      <c r="E1365" s="36">
        <v>264767</v>
      </c>
      <c r="F1365" s="38">
        <v>164</v>
      </c>
      <c r="G1365" s="38">
        <v>39</v>
      </c>
      <c r="H1365" s="38">
        <v>0</v>
      </c>
      <c r="I1365" s="38">
        <v>0</v>
      </c>
      <c r="J1365" s="39">
        <v>0</v>
      </c>
      <c r="K1365" s="57" t="str">
        <f t="shared" si="114"/>
        <v>0</v>
      </c>
      <c r="L1365" s="4"/>
    </row>
    <row r="1366" spans="1:12" ht="15.75">
      <c r="A1366" s="28">
        <v>33</v>
      </c>
      <c r="B1366" s="25"/>
      <c r="C1366" s="32">
        <f t="shared" si="113"/>
        <v>1</v>
      </c>
      <c r="D1366" s="36" t="s">
        <v>1476</v>
      </c>
      <c r="E1366" s="36">
        <v>3776</v>
      </c>
      <c r="F1366" s="38">
        <v>1</v>
      </c>
      <c r="G1366" s="38">
        <v>0</v>
      </c>
      <c r="H1366" s="38">
        <v>0</v>
      </c>
      <c r="I1366" s="38">
        <v>0</v>
      </c>
      <c r="J1366" s="39">
        <v>0</v>
      </c>
      <c r="K1366" s="57" t="str">
        <f t="shared" si="114"/>
        <v>0</v>
      </c>
      <c r="L1366" s="4"/>
    </row>
    <row r="1367" spans="1:12" ht="15.75">
      <c r="A1367" s="28">
        <v>33</v>
      </c>
      <c r="B1367" s="25"/>
      <c r="C1367" s="32">
        <f t="shared" si="113"/>
        <v>1</v>
      </c>
      <c r="D1367" s="36" t="s">
        <v>1477</v>
      </c>
      <c r="E1367" s="36">
        <v>2259</v>
      </c>
      <c r="F1367" s="38">
        <v>1</v>
      </c>
      <c r="G1367" s="38">
        <v>0</v>
      </c>
      <c r="H1367" s="38">
        <v>0</v>
      </c>
      <c r="I1367" s="38">
        <v>0</v>
      </c>
      <c r="J1367" s="39">
        <v>0</v>
      </c>
      <c r="K1367" s="57" t="str">
        <f t="shared" si="114"/>
        <v>0</v>
      </c>
      <c r="L1367" s="4"/>
    </row>
    <row r="1368" spans="1:12" ht="15.75">
      <c r="A1368" s="28">
        <v>33</v>
      </c>
      <c r="B1368" s="25"/>
      <c r="C1368" s="32">
        <f t="shared" si="113"/>
        <v>1</v>
      </c>
      <c r="D1368" s="36" t="s">
        <v>1478</v>
      </c>
      <c r="E1368" s="36">
        <v>19590</v>
      </c>
      <c r="F1368" s="38">
        <v>7</v>
      </c>
      <c r="G1368" s="38">
        <v>0</v>
      </c>
      <c r="H1368" s="38">
        <v>0</v>
      </c>
      <c r="I1368" s="38">
        <v>0</v>
      </c>
      <c r="J1368" s="39">
        <v>0</v>
      </c>
      <c r="K1368" s="57" t="str">
        <f t="shared" si="114"/>
        <v>0</v>
      </c>
      <c r="L1368" s="4"/>
    </row>
    <row r="1369" spans="1:12" ht="15.75">
      <c r="A1369" s="28">
        <v>33</v>
      </c>
      <c r="B1369" s="25"/>
      <c r="C1369" s="32">
        <f t="shared" si="113"/>
        <v>1</v>
      </c>
      <c r="D1369" s="36" t="s">
        <v>1479</v>
      </c>
      <c r="E1369" s="36">
        <v>6535</v>
      </c>
      <c r="F1369" s="38">
        <v>2</v>
      </c>
      <c r="G1369" s="38">
        <v>2</v>
      </c>
      <c r="H1369" s="38">
        <v>0</v>
      </c>
      <c r="I1369" s="38">
        <v>0</v>
      </c>
      <c r="J1369" s="39">
        <v>0</v>
      </c>
      <c r="K1369" s="57" t="str">
        <f t="shared" si="114"/>
        <v>0</v>
      </c>
      <c r="L1369" s="4"/>
    </row>
    <row r="1370" spans="1:12" ht="15.75">
      <c r="A1370" s="28">
        <v>33</v>
      </c>
      <c r="B1370" s="25"/>
      <c r="C1370" s="32">
        <f t="shared" si="113"/>
        <v>1</v>
      </c>
      <c r="D1370" s="36" t="s">
        <v>1480</v>
      </c>
      <c r="E1370" s="36">
        <v>2700</v>
      </c>
      <c r="F1370" s="38">
        <v>2</v>
      </c>
      <c r="G1370" s="38">
        <v>0</v>
      </c>
      <c r="H1370" s="38">
        <v>0</v>
      </c>
      <c r="I1370" s="38">
        <v>0</v>
      </c>
      <c r="J1370" s="39">
        <v>0</v>
      </c>
      <c r="K1370" s="57" t="str">
        <f t="shared" si="114"/>
        <v>0</v>
      </c>
      <c r="L1370" s="4"/>
    </row>
    <row r="1371" spans="1:12" ht="15.75">
      <c r="A1371" s="28">
        <v>33</v>
      </c>
      <c r="B1371" s="25"/>
      <c r="C1371" s="32">
        <f t="shared" si="113"/>
        <v>1</v>
      </c>
      <c r="D1371" s="36" t="s">
        <v>1481</v>
      </c>
      <c r="E1371" s="36">
        <v>5600</v>
      </c>
      <c r="F1371" s="38">
        <v>1</v>
      </c>
      <c r="G1371" s="38">
        <v>1</v>
      </c>
      <c r="H1371" s="38">
        <v>0</v>
      </c>
      <c r="I1371" s="38">
        <v>0</v>
      </c>
      <c r="J1371" s="39">
        <v>0</v>
      </c>
      <c r="K1371" s="57" t="str">
        <f t="shared" si="114"/>
        <v>0</v>
      </c>
      <c r="L1371" s="4"/>
    </row>
    <row r="1372" spans="1:12" ht="15.75">
      <c r="A1372" s="28">
        <v>33</v>
      </c>
      <c r="B1372" s="25"/>
      <c r="C1372" s="32">
        <f t="shared" si="113"/>
        <v>1</v>
      </c>
      <c r="D1372" s="36" t="s">
        <v>1482</v>
      </c>
      <c r="E1372" s="36">
        <v>8000</v>
      </c>
      <c r="F1372" s="38">
        <v>2</v>
      </c>
      <c r="G1372" s="38">
        <v>0</v>
      </c>
      <c r="H1372" s="38">
        <v>0</v>
      </c>
      <c r="I1372" s="38">
        <v>0</v>
      </c>
      <c r="J1372" s="39">
        <v>0</v>
      </c>
      <c r="K1372" s="57" t="str">
        <f t="shared" si="114"/>
        <v>0</v>
      </c>
      <c r="L1372" s="4"/>
    </row>
    <row r="1373" spans="1:12" ht="15.75">
      <c r="A1373" s="28">
        <v>33</v>
      </c>
      <c r="B1373" s="25"/>
      <c r="C1373" s="32">
        <f t="shared" si="113"/>
        <v>1</v>
      </c>
      <c r="D1373" s="36" t="s">
        <v>1483</v>
      </c>
      <c r="E1373" s="36">
        <v>2500</v>
      </c>
      <c r="F1373" s="38">
        <v>2</v>
      </c>
      <c r="G1373" s="38">
        <v>1</v>
      </c>
      <c r="H1373" s="38">
        <v>0</v>
      </c>
      <c r="I1373" s="38">
        <v>0</v>
      </c>
      <c r="J1373" s="39">
        <v>0</v>
      </c>
      <c r="K1373" s="57" t="str">
        <f t="shared" si="114"/>
        <v>0</v>
      </c>
      <c r="L1373" s="4"/>
    </row>
    <row r="1374" spans="1:12" ht="15.75">
      <c r="A1374" s="28">
        <v>33</v>
      </c>
      <c r="B1374" s="25"/>
      <c r="C1374" s="32">
        <f t="shared" si="113"/>
        <v>1</v>
      </c>
      <c r="D1374" s="36" t="s">
        <v>1484</v>
      </c>
      <c r="E1374" s="36">
        <v>4869</v>
      </c>
      <c r="F1374" s="38">
        <v>5</v>
      </c>
      <c r="G1374" s="38">
        <v>3</v>
      </c>
      <c r="H1374" s="38">
        <v>0</v>
      </c>
      <c r="I1374" s="38">
        <v>0</v>
      </c>
      <c r="J1374" s="39">
        <v>0</v>
      </c>
      <c r="K1374" s="57" t="str">
        <f t="shared" si="114"/>
        <v>0</v>
      </c>
      <c r="L1374" s="4"/>
    </row>
    <row r="1375" spans="1:12" ht="15.75">
      <c r="A1375" s="28">
        <v>33</v>
      </c>
      <c r="B1375" s="25"/>
      <c r="C1375" s="32">
        <f t="shared" si="113"/>
        <v>1</v>
      </c>
      <c r="D1375" s="36" t="s">
        <v>1485</v>
      </c>
      <c r="E1375" s="36">
        <v>3070</v>
      </c>
      <c r="F1375" s="38">
        <v>3</v>
      </c>
      <c r="G1375" s="38">
        <v>1</v>
      </c>
      <c r="H1375" s="38">
        <v>0</v>
      </c>
      <c r="I1375" s="38">
        <v>0</v>
      </c>
      <c r="J1375" s="39">
        <v>0</v>
      </c>
      <c r="K1375" s="57" t="str">
        <f t="shared" si="114"/>
        <v>0</v>
      </c>
      <c r="L1375" s="4"/>
    </row>
    <row r="1376" spans="1:12" ht="15.75">
      <c r="A1376" s="28">
        <v>33</v>
      </c>
      <c r="B1376" s="25"/>
      <c r="C1376" s="32">
        <f t="shared" si="113"/>
        <v>1</v>
      </c>
      <c r="D1376" s="36" t="s">
        <v>1486</v>
      </c>
      <c r="E1376" s="36">
        <v>2163</v>
      </c>
      <c r="F1376" s="38">
        <v>0</v>
      </c>
      <c r="G1376" s="38">
        <v>0</v>
      </c>
      <c r="H1376" s="38">
        <v>1</v>
      </c>
      <c r="I1376" s="38">
        <v>0</v>
      </c>
      <c r="J1376" s="39">
        <v>0</v>
      </c>
      <c r="K1376" s="57" t="str">
        <f t="shared" si="114"/>
        <v>0</v>
      </c>
      <c r="L1376" s="4"/>
    </row>
    <row r="1377" spans="1:12" ht="15.75">
      <c r="A1377" s="28">
        <v>33</v>
      </c>
      <c r="B1377" s="25"/>
      <c r="C1377" s="32">
        <f t="shared" si="113"/>
        <v>1</v>
      </c>
      <c r="D1377" s="36" t="s">
        <v>1487</v>
      </c>
      <c r="E1377" s="36">
        <v>24000</v>
      </c>
      <c r="F1377" s="38">
        <v>11</v>
      </c>
      <c r="G1377" s="38">
        <v>8</v>
      </c>
      <c r="H1377" s="38">
        <v>0</v>
      </c>
      <c r="I1377" s="38">
        <v>3</v>
      </c>
      <c r="J1377" s="39">
        <v>3</v>
      </c>
      <c r="K1377" s="57" t="str">
        <f t="shared" si="114"/>
        <v>1</v>
      </c>
      <c r="L1377" s="4"/>
    </row>
    <row r="1378" spans="1:12" ht="15.75">
      <c r="A1378" s="28">
        <v>33</v>
      </c>
      <c r="B1378" s="25"/>
      <c r="C1378" s="32">
        <f t="shared" si="113"/>
        <v>1</v>
      </c>
      <c r="D1378" s="36" t="s">
        <v>1488</v>
      </c>
      <c r="E1378" s="36">
        <v>17000</v>
      </c>
      <c r="F1378" s="38">
        <v>4</v>
      </c>
      <c r="G1378" s="38">
        <v>0</v>
      </c>
      <c r="H1378" s="38">
        <v>0</v>
      </c>
      <c r="I1378" s="38">
        <v>0</v>
      </c>
      <c r="J1378" s="39">
        <v>0</v>
      </c>
      <c r="K1378" s="57" t="str">
        <f t="shared" si="114"/>
        <v>0</v>
      </c>
      <c r="L1378" s="4"/>
    </row>
    <row r="1379" spans="1:12" ht="15.75">
      <c r="A1379" s="28">
        <v>33</v>
      </c>
      <c r="B1379" s="25"/>
      <c r="C1379" s="32">
        <f t="shared" si="113"/>
        <v>1</v>
      </c>
      <c r="D1379" s="36" t="s">
        <v>1489</v>
      </c>
      <c r="E1379" s="36">
        <v>2687</v>
      </c>
      <c r="F1379" s="38">
        <v>1</v>
      </c>
      <c r="G1379" s="38">
        <v>0</v>
      </c>
      <c r="H1379" s="38">
        <v>0</v>
      </c>
      <c r="I1379" s="38">
        <v>0</v>
      </c>
      <c r="J1379" s="39">
        <v>0</v>
      </c>
      <c r="K1379" s="57" t="str">
        <f t="shared" si="114"/>
        <v>0</v>
      </c>
      <c r="L1379" s="4"/>
    </row>
    <row r="1380" spans="1:12" ht="15.75">
      <c r="A1380" s="28">
        <v>33</v>
      </c>
      <c r="B1380" s="25"/>
      <c r="C1380" s="32">
        <f t="shared" si="113"/>
        <v>1</v>
      </c>
      <c r="D1380" s="36" t="s">
        <v>1490</v>
      </c>
      <c r="E1380" s="36">
        <v>9000</v>
      </c>
      <c r="F1380" s="38">
        <v>5</v>
      </c>
      <c r="G1380" s="38">
        <v>3</v>
      </c>
      <c r="H1380" s="38">
        <v>0</v>
      </c>
      <c r="I1380" s="38">
        <v>0</v>
      </c>
      <c r="J1380" s="39">
        <v>0</v>
      </c>
      <c r="K1380" s="57" t="str">
        <f t="shared" si="114"/>
        <v>0</v>
      </c>
      <c r="L1380" s="4"/>
    </row>
    <row r="1381" spans="1:12" ht="15.75">
      <c r="A1381" s="28">
        <v>33</v>
      </c>
      <c r="B1381" s="25"/>
      <c r="C1381" s="32">
        <f t="shared" si="113"/>
        <v>1</v>
      </c>
      <c r="D1381" s="36" t="s">
        <v>1491</v>
      </c>
      <c r="E1381" s="36">
        <v>4932</v>
      </c>
      <c r="F1381" s="38">
        <v>1</v>
      </c>
      <c r="G1381" s="38">
        <v>0</v>
      </c>
      <c r="H1381" s="38">
        <v>0</v>
      </c>
      <c r="I1381" s="38">
        <v>0</v>
      </c>
      <c r="J1381" s="39">
        <v>0</v>
      </c>
      <c r="K1381" s="57" t="str">
        <f t="shared" si="114"/>
        <v>0</v>
      </c>
      <c r="L1381" s="4"/>
    </row>
    <row r="1382" spans="1:12" ht="35.25">
      <c r="A1382" s="28">
        <v>33</v>
      </c>
      <c r="B1382" s="25"/>
      <c r="C1382" s="32">
        <f t="shared" ref="C1382:C1413" si="115">IF(D1382="",0,1)</f>
        <v>1</v>
      </c>
      <c r="D1382" s="36" t="s">
        <v>1492</v>
      </c>
      <c r="E1382" s="36">
        <v>27290</v>
      </c>
      <c r="F1382" s="38">
        <v>9</v>
      </c>
      <c r="G1382" s="38">
        <v>2</v>
      </c>
      <c r="H1382" s="38">
        <v>0</v>
      </c>
      <c r="I1382" s="38">
        <v>0</v>
      </c>
      <c r="J1382" s="39">
        <v>0</v>
      </c>
      <c r="K1382" s="57" t="str">
        <f t="shared" ref="K1382:K1413" si="116">IF(OR(I1382="",I1382&lt;1),"0","1")</f>
        <v>0</v>
      </c>
      <c r="L1382" s="4"/>
    </row>
    <row r="1383" spans="1:12" ht="15.75">
      <c r="A1383" s="28">
        <v>33</v>
      </c>
      <c r="B1383" s="25"/>
      <c r="C1383" s="32">
        <f t="shared" si="115"/>
        <v>1</v>
      </c>
      <c r="D1383" s="36" t="s">
        <v>1493</v>
      </c>
      <c r="E1383" s="36">
        <v>24488</v>
      </c>
      <c r="F1383" s="38">
        <v>3</v>
      </c>
      <c r="G1383" s="38">
        <v>0</v>
      </c>
      <c r="H1383" s="38">
        <v>0</v>
      </c>
      <c r="I1383" s="38">
        <v>0</v>
      </c>
      <c r="J1383" s="39">
        <v>0</v>
      </c>
      <c r="K1383" s="57" t="str">
        <f t="shared" si="116"/>
        <v>0</v>
      </c>
      <c r="L1383" s="4"/>
    </row>
    <row r="1384" spans="1:12" ht="15.75">
      <c r="A1384" s="28">
        <v>33</v>
      </c>
      <c r="B1384" s="25"/>
      <c r="C1384" s="32">
        <f t="shared" si="115"/>
        <v>1</v>
      </c>
      <c r="D1384" s="36" t="s">
        <v>1494</v>
      </c>
      <c r="E1384" s="36">
        <v>17885</v>
      </c>
      <c r="F1384" s="38">
        <v>8</v>
      </c>
      <c r="G1384" s="38">
        <v>0</v>
      </c>
      <c r="H1384" s="38">
        <v>0</v>
      </c>
      <c r="I1384" s="38">
        <v>0</v>
      </c>
      <c r="J1384" s="39">
        <v>0</v>
      </c>
      <c r="K1384" s="57" t="str">
        <f t="shared" si="116"/>
        <v>0</v>
      </c>
      <c r="L1384" s="4"/>
    </row>
    <row r="1385" spans="1:12" ht="15.75">
      <c r="A1385" s="28">
        <v>33</v>
      </c>
      <c r="B1385" s="25"/>
      <c r="C1385" s="32">
        <f t="shared" si="115"/>
        <v>1</v>
      </c>
      <c r="D1385" s="36" t="s">
        <v>1495</v>
      </c>
      <c r="E1385" s="36">
        <v>2386</v>
      </c>
      <c r="F1385" s="38">
        <v>0</v>
      </c>
      <c r="G1385" s="38">
        <v>0</v>
      </c>
      <c r="H1385" s="38">
        <v>1</v>
      </c>
      <c r="I1385" s="38">
        <v>0</v>
      </c>
      <c r="J1385" s="39">
        <v>0</v>
      </c>
      <c r="K1385" s="57" t="str">
        <f t="shared" si="116"/>
        <v>0</v>
      </c>
      <c r="L1385" s="4"/>
    </row>
    <row r="1386" spans="1:12" ht="15.75">
      <c r="A1386" s="28">
        <v>33</v>
      </c>
      <c r="B1386" s="25"/>
      <c r="C1386" s="32">
        <f t="shared" si="115"/>
        <v>1</v>
      </c>
      <c r="D1386" s="36" t="s">
        <v>1496</v>
      </c>
      <c r="E1386" s="36">
        <v>26000</v>
      </c>
      <c r="F1386" s="38">
        <v>8</v>
      </c>
      <c r="G1386" s="38">
        <v>0</v>
      </c>
      <c r="H1386" s="38">
        <v>0</v>
      </c>
      <c r="I1386" s="38">
        <v>2</v>
      </c>
      <c r="J1386" s="39">
        <v>2</v>
      </c>
      <c r="K1386" s="57" t="str">
        <f t="shared" si="116"/>
        <v>1</v>
      </c>
      <c r="L1386" s="4"/>
    </row>
    <row r="1387" spans="1:12" ht="15.75">
      <c r="A1387" s="28">
        <v>33</v>
      </c>
      <c r="B1387" s="25"/>
      <c r="C1387" s="32">
        <f t="shared" si="115"/>
        <v>1</v>
      </c>
      <c r="D1387" s="36" t="s">
        <v>1497</v>
      </c>
      <c r="E1387" s="36">
        <v>1480</v>
      </c>
      <c r="F1387" s="38">
        <v>1</v>
      </c>
      <c r="G1387" s="38">
        <v>1</v>
      </c>
      <c r="H1387" s="38">
        <v>0</v>
      </c>
      <c r="I1387" s="38">
        <v>0</v>
      </c>
      <c r="J1387" s="39">
        <v>0</v>
      </c>
      <c r="K1387" s="57" t="str">
        <f t="shared" si="116"/>
        <v>0</v>
      </c>
      <c r="L1387" s="4"/>
    </row>
    <row r="1388" spans="1:12" ht="15.75">
      <c r="A1388" s="28">
        <v>33</v>
      </c>
      <c r="B1388" s="25"/>
      <c r="C1388" s="32">
        <f t="shared" si="115"/>
        <v>1</v>
      </c>
      <c r="D1388" s="36" t="s">
        <v>1498</v>
      </c>
      <c r="E1388" s="36">
        <v>1208</v>
      </c>
      <c r="F1388" s="38">
        <v>0</v>
      </c>
      <c r="G1388" s="38">
        <v>1</v>
      </c>
      <c r="H1388" s="38">
        <v>0</v>
      </c>
      <c r="I1388" s="38">
        <v>0</v>
      </c>
      <c r="J1388" s="39">
        <v>0</v>
      </c>
      <c r="K1388" s="57" t="str">
        <f t="shared" si="116"/>
        <v>0</v>
      </c>
      <c r="L1388" s="4"/>
    </row>
    <row r="1389" spans="1:12" ht="15.75">
      <c r="A1389" s="28">
        <v>33</v>
      </c>
      <c r="B1389" s="25"/>
      <c r="C1389" s="32">
        <f t="shared" si="115"/>
        <v>1</v>
      </c>
      <c r="D1389" s="36" t="s">
        <v>1499</v>
      </c>
      <c r="E1389" s="36">
        <v>1664</v>
      </c>
      <c r="F1389" s="38">
        <v>0</v>
      </c>
      <c r="G1389" s="38">
        <v>1</v>
      </c>
      <c r="H1389" s="38">
        <v>0</v>
      </c>
      <c r="I1389" s="38">
        <v>0</v>
      </c>
      <c r="J1389" s="39">
        <v>0</v>
      </c>
      <c r="K1389" s="57" t="str">
        <f t="shared" si="116"/>
        <v>0</v>
      </c>
      <c r="L1389" s="4"/>
    </row>
    <row r="1390" spans="1:12" ht="15.75">
      <c r="A1390" s="28">
        <v>33</v>
      </c>
      <c r="B1390" s="25"/>
      <c r="C1390" s="32">
        <f t="shared" si="115"/>
        <v>1</v>
      </c>
      <c r="D1390" s="36" t="s">
        <v>1500</v>
      </c>
      <c r="E1390" s="36">
        <v>23000</v>
      </c>
      <c r="F1390" s="38">
        <v>10</v>
      </c>
      <c r="G1390" s="38">
        <v>0</v>
      </c>
      <c r="H1390" s="38">
        <v>0</v>
      </c>
      <c r="I1390" s="38">
        <v>0</v>
      </c>
      <c r="J1390" s="39">
        <v>0</v>
      </c>
      <c r="K1390" s="57" t="str">
        <f t="shared" si="116"/>
        <v>0</v>
      </c>
      <c r="L1390" s="4"/>
    </row>
    <row r="1391" spans="1:12" ht="15.75">
      <c r="A1391" s="28">
        <v>33</v>
      </c>
      <c r="B1391" s="25"/>
      <c r="C1391" s="32">
        <f t="shared" si="115"/>
        <v>1</v>
      </c>
      <c r="D1391" s="36" t="s">
        <v>1501</v>
      </c>
      <c r="E1391" s="36">
        <v>3880</v>
      </c>
      <c r="F1391" s="38">
        <v>2</v>
      </c>
      <c r="G1391" s="38">
        <v>2</v>
      </c>
      <c r="H1391" s="38">
        <v>0</v>
      </c>
      <c r="I1391" s="38">
        <v>0</v>
      </c>
      <c r="J1391" s="39">
        <v>0</v>
      </c>
      <c r="K1391" s="57" t="str">
        <f t="shared" si="116"/>
        <v>0</v>
      </c>
      <c r="L1391" s="4"/>
    </row>
    <row r="1392" spans="1:12" ht="15.75">
      <c r="A1392" s="28">
        <v>33</v>
      </c>
      <c r="B1392" s="25"/>
      <c r="C1392" s="32">
        <f t="shared" si="115"/>
        <v>1</v>
      </c>
      <c r="D1392" s="36" t="s">
        <v>1502</v>
      </c>
      <c r="E1392" s="36">
        <v>5943</v>
      </c>
      <c r="F1392" s="38">
        <v>4</v>
      </c>
      <c r="G1392" s="38">
        <v>0</v>
      </c>
      <c r="H1392" s="38">
        <v>0</v>
      </c>
      <c r="I1392" s="38">
        <v>0</v>
      </c>
      <c r="J1392" s="39">
        <v>0</v>
      </c>
      <c r="K1392" s="57" t="str">
        <f t="shared" si="116"/>
        <v>0</v>
      </c>
      <c r="L1392" s="4"/>
    </row>
    <row r="1393" spans="1:12" ht="15" customHeight="1">
      <c r="A1393" s="28">
        <v>33</v>
      </c>
      <c r="B1393" s="25"/>
      <c r="C1393" s="32">
        <f t="shared" si="115"/>
        <v>1</v>
      </c>
      <c r="D1393" s="36" t="s">
        <v>1503</v>
      </c>
      <c r="E1393" s="36">
        <v>4300</v>
      </c>
      <c r="F1393" s="38">
        <v>3</v>
      </c>
      <c r="G1393" s="38">
        <v>0</v>
      </c>
      <c r="H1393" s="38">
        <v>0</v>
      </c>
      <c r="I1393" s="38">
        <v>0</v>
      </c>
      <c r="J1393" s="39">
        <v>0</v>
      </c>
      <c r="K1393" s="57" t="str">
        <f t="shared" si="116"/>
        <v>0</v>
      </c>
      <c r="L1393" s="4"/>
    </row>
    <row r="1394" spans="1:12" ht="14.25" customHeight="1">
      <c r="A1394" s="28">
        <v>33</v>
      </c>
      <c r="B1394" s="25"/>
      <c r="C1394" s="32">
        <f t="shared" si="115"/>
        <v>1</v>
      </c>
      <c r="D1394" s="36" t="s">
        <v>1504</v>
      </c>
      <c r="E1394" s="36">
        <v>2540</v>
      </c>
      <c r="F1394" s="38">
        <v>1</v>
      </c>
      <c r="G1394" s="38">
        <v>0</v>
      </c>
      <c r="H1394" s="38">
        <v>0</v>
      </c>
      <c r="I1394" s="38">
        <v>0</v>
      </c>
      <c r="J1394" s="39">
        <v>0</v>
      </c>
      <c r="K1394" s="57" t="str">
        <f t="shared" si="116"/>
        <v>0</v>
      </c>
      <c r="L1394" s="4"/>
    </row>
    <row r="1395" spans="1:12" ht="15.75">
      <c r="A1395" s="28">
        <v>33</v>
      </c>
      <c r="B1395" s="25"/>
      <c r="C1395" s="32">
        <f t="shared" si="115"/>
        <v>1</v>
      </c>
      <c r="D1395" s="36" t="s">
        <v>1505</v>
      </c>
      <c r="E1395" s="36">
        <v>4300</v>
      </c>
      <c r="F1395" s="38">
        <v>2</v>
      </c>
      <c r="G1395" s="38">
        <v>0</v>
      </c>
      <c r="H1395" s="38">
        <v>0</v>
      </c>
      <c r="I1395" s="38">
        <v>0</v>
      </c>
      <c r="J1395" s="39">
        <v>0</v>
      </c>
      <c r="K1395" s="57" t="str">
        <f t="shared" si="116"/>
        <v>0</v>
      </c>
      <c r="L1395" s="4"/>
    </row>
    <row r="1396" spans="1:12" ht="15.75">
      <c r="A1396" s="28">
        <v>33</v>
      </c>
      <c r="B1396" s="25"/>
      <c r="C1396" s="32">
        <f t="shared" si="115"/>
        <v>1</v>
      </c>
      <c r="D1396" s="36" t="s">
        <v>1506</v>
      </c>
      <c r="E1396" s="36">
        <v>26546</v>
      </c>
      <c r="F1396" s="38">
        <v>18</v>
      </c>
      <c r="G1396" s="38">
        <v>3</v>
      </c>
      <c r="H1396" s="38">
        <v>0</v>
      </c>
      <c r="I1396" s="38">
        <v>2</v>
      </c>
      <c r="J1396" s="39">
        <v>3</v>
      </c>
      <c r="K1396" s="57" t="str">
        <f t="shared" si="116"/>
        <v>1</v>
      </c>
      <c r="L1396" s="4"/>
    </row>
    <row r="1397" spans="1:12" ht="15.75">
      <c r="A1397" s="28">
        <v>33</v>
      </c>
      <c r="B1397" s="25"/>
      <c r="C1397" s="32">
        <f t="shared" si="115"/>
        <v>1</v>
      </c>
      <c r="D1397" s="36" t="s">
        <v>1507</v>
      </c>
      <c r="E1397" s="36">
        <v>5142</v>
      </c>
      <c r="F1397" s="38">
        <v>9</v>
      </c>
      <c r="G1397" s="38">
        <v>8</v>
      </c>
      <c r="H1397" s="38">
        <v>0</v>
      </c>
      <c r="I1397" s="38">
        <v>0</v>
      </c>
      <c r="J1397" s="39">
        <v>0</v>
      </c>
      <c r="K1397" s="57" t="str">
        <f t="shared" si="116"/>
        <v>0</v>
      </c>
      <c r="L1397" s="4"/>
    </row>
    <row r="1398" spans="1:12" ht="15.75">
      <c r="A1398" s="28">
        <v>33</v>
      </c>
      <c r="B1398" s="25"/>
      <c r="C1398" s="32">
        <f t="shared" si="115"/>
        <v>1</v>
      </c>
      <c r="D1398" s="36" t="s">
        <v>1508</v>
      </c>
      <c r="E1398" s="36">
        <v>2200</v>
      </c>
      <c r="F1398" s="38">
        <v>1</v>
      </c>
      <c r="G1398" s="38">
        <v>0</v>
      </c>
      <c r="H1398" s="38">
        <v>0</v>
      </c>
      <c r="I1398" s="38">
        <v>0</v>
      </c>
      <c r="J1398" s="39">
        <v>0</v>
      </c>
      <c r="K1398" s="57" t="str">
        <f t="shared" si="116"/>
        <v>0</v>
      </c>
      <c r="L1398" s="4"/>
    </row>
    <row r="1399" spans="1:12" ht="15.75">
      <c r="A1399" s="28">
        <v>33</v>
      </c>
      <c r="B1399" s="25"/>
      <c r="C1399" s="32">
        <f t="shared" si="115"/>
        <v>1</v>
      </c>
      <c r="D1399" s="36" t="s">
        <v>1509</v>
      </c>
      <c r="E1399" s="36">
        <v>7375</v>
      </c>
      <c r="F1399" s="38">
        <v>6</v>
      </c>
      <c r="G1399" s="38">
        <v>0</v>
      </c>
      <c r="H1399" s="38">
        <v>0</v>
      </c>
      <c r="I1399" s="38">
        <v>0</v>
      </c>
      <c r="J1399" s="39">
        <v>0</v>
      </c>
      <c r="K1399" s="57" t="str">
        <f t="shared" si="116"/>
        <v>0</v>
      </c>
      <c r="L1399" s="4"/>
    </row>
    <row r="1400" spans="1:12" ht="15.75">
      <c r="A1400" s="28">
        <v>33</v>
      </c>
      <c r="B1400" s="25"/>
      <c r="C1400" s="32">
        <f t="shared" si="115"/>
        <v>1</v>
      </c>
      <c r="D1400" s="36" t="s">
        <v>1510</v>
      </c>
      <c r="E1400" s="36">
        <v>7234</v>
      </c>
      <c r="F1400" s="38">
        <v>4</v>
      </c>
      <c r="G1400" s="38">
        <v>0</v>
      </c>
      <c r="H1400" s="38">
        <v>0</v>
      </c>
      <c r="I1400" s="38">
        <v>0</v>
      </c>
      <c r="J1400" s="39">
        <v>0</v>
      </c>
      <c r="K1400" s="57" t="str">
        <f t="shared" si="116"/>
        <v>0</v>
      </c>
      <c r="L1400" s="4"/>
    </row>
    <row r="1401" spans="1:12" ht="15.75">
      <c r="A1401" s="28">
        <v>33</v>
      </c>
      <c r="B1401" s="25"/>
      <c r="C1401" s="32">
        <f t="shared" si="115"/>
        <v>1</v>
      </c>
      <c r="D1401" s="36" t="s">
        <v>1511</v>
      </c>
      <c r="E1401" s="36">
        <v>3669</v>
      </c>
      <c r="F1401" s="38">
        <v>1</v>
      </c>
      <c r="G1401" s="38">
        <v>0</v>
      </c>
      <c r="H1401" s="38">
        <v>0</v>
      </c>
      <c r="I1401" s="38">
        <v>0</v>
      </c>
      <c r="J1401" s="39">
        <v>0</v>
      </c>
      <c r="K1401" s="57" t="str">
        <f t="shared" si="116"/>
        <v>0</v>
      </c>
      <c r="L1401" s="4"/>
    </row>
    <row r="1402" spans="1:12" ht="15.75">
      <c r="A1402" s="28">
        <v>33</v>
      </c>
      <c r="B1402" s="25"/>
      <c r="C1402" s="32">
        <f t="shared" si="115"/>
        <v>1</v>
      </c>
      <c r="D1402" s="36" t="s">
        <v>1512</v>
      </c>
      <c r="E1402" s="36">
        <v>5686</v>
      </c>
      <c r="F1402" s="38">
        <v>2</v>
      </c>
      <c r="G1402" s="38">
        <v>0</v>
      </c>
      <c r="H1402" s="38">
        <v>0</v>
      </c>
      <c r="I1402" s="38">
        <v>0</v>
      </c>
      <c r="J1402" s="39">
        <v>0</v>
      </c>
      <c r="K1402" s="57" t="str">
        <f t="shared" si="116"/>
        <v>0</v>
      </c>
      <c r="L1402" s="4"/>
    </row>
    <row r="1403" spans="1:12" ht="15.75">
      <c r="A1403" s="28">
        <v>33</v>
      </c>
      <c r="B1403" s="25"/>
      <c r="C1403" s="32">
        <f t="shared" si="115"/>
        <v>1</v>
      </c>
      <c r="D1403" s="36" t="s">
        <v>1513</v>
      </c>
      <c r="E1403" s="36">
        <v>24000</v>
      </c>
      <c r="F1403" s="38">
        <v>6</v>
      </c>
      <c r="G1403" s="38">
        <v>0</v>
      </c>
      <c r="H1403" s="38">
        <v>0</v>
      </c>
      <c r="I1403" s="38">
        <v>0</v>
      </c>
      <c r="J1403" s="39">
        <v>0</v>
      </c>
      <c r="K1403" s="57" t="str">
        <f t="shared" si="116"/>
        <v>0</v>
      </c>
      <c r="L1403" s="4"/>
    </row>
    <row r="1404" spans="1:12" ht="15.75">
      <c r="A1404" s="28">
        <v>33</v>
      </c>
      <c r="B1404" s="25"/>
      <c r="C1404" s="32">
        <f t="shared" si="115"/>
        <v>1</v>
      </c>
      <c r="D1404" s="36" t="s">
        <v>1514</v>
      </c>
      <c r="E1404" s="36">
        <v>11201</v>
      </c>
      <c r="F1404" s="38">
        <v>3</v>
      </c>
      <c r="G1404" s="38">
        <v>0</v>
      </c>
      <c r="H1404" s="38">
        <v>0</v>
      </c>
      <c r="I1404" s="38">
        <v>0</v>
      </c>
      <c r="J1404" s="39">
        <v>0</v>
      </c>
      <c r="K1404" s="57" t="str">
        <f t="shared" si="116"/>
        <v>0</v>
      </c>
      <c r="L1404" s="4"/>
    </row>
    <row r="1405" spans="1:12" ht="15.75">
      <c r="A1405" s="28">
        <v>33</v>
      </c>
      <c r="B1405" s="25"/>
      <c r="C1405" s="32">
        <f t="shared" si="115"/>
        <v>1</v>
      </c>
      <c r="D1405" s="36" t="s">
        <v>1515</v>
      </c>
      <c r="E1405" s="36">
        <v>3300</v>
      </c>
      <c r="F1405" s="38">
        <v>2</v>
      </c>
      <c r="G1405" s="38">
        <v>0</v>
      </c>
      <c r="H1405" s="38">
        <v>0</v>
      </c>
      <c r="I1405" s="38">
        <v>0</v>
      </c>
      <c r="J1405" s="39">
        <v>0</v>
      </c>
      <c r="K1405" s="57" t="str">
        <f t="shared" si="116"/>
        <v>0</v>
      </c>
      <c r="L1405" s="4"/>
    </row>
    <row r="1406" spans="1:12" ht="15.75">
      <c r="A1406" s="28">
        <v>33</v>
      </c>
      <c r="B1406" s="25"/>
      <c r="C1406" s="32">
        <f t="shared" si="115"/>
        <v>1</v>
      </c>
      <c r="D1406" s="36" t="s">
        <v>1516</v>
      </c>
      <c r="E1406" s="36">
        <v>10286</v>
      </c>
      <c r="F1406" s="38">
        <v>4</v>
      </c>
      <c r="G1406" s="38">
        <v>0</v>
      </c>
      <c r="H1406" s="38">
        <v>0</v>
      </c>
      <c r="I1406" s="38">
        <v>0</v>
      </c>
      <c r="J1406" s="39">
        <v>0</v>
      </c>
      <c r="K1406" s="57" t="str">
        <f t="shared" si="116"/>
        <v>0</v>
      </c>
      <c r="L1406" s="4"/>
    </row>
    <row r="1407" spans="1:12" ht="15.75">
      <c r="A1407" s="28">
        <v>33</v>
      </c>
      <c r="B1407" s="25"/>
      <c r="C1407" s="32">
        <f t="shared" si="115"/>
        <v>1</v>
      </c>
      <c r="D1407" s="36" t="s">
        <v>1517</v>
      </c>
      <c r="E1407" s="36">
        <v>8000</v>
      </c>
      <c r="F1407" s="38">
        <v>2</v>
      </c>
      <c r="G1407" s="38">
        <v>0</v>
      </c>
      <c r="H1407" s="38">
        <v>0</v>
      </c>
      <c r="I1407" s="38">
        <v>0</v>
      </c>
      <c r="J1407" s="39">
        <v>0</v>
      </c>
      <c r="K1407" s="57" t="str">
        <f t="shared" si="116"/>
        <v>0</v>
      </c>
      <c r="L1407" s="4"/>
    </row>
    <row r="1408" spans="1:12" ht="15.75">
      <c r="A1408" s="28">
        <v>33</v>
      </c>
      <c r="B1408" s="25"/>
      <c r="C1408" s="32">
        <f t="shared" si="115"/>
        <v>1</v>
      </c>
      <c r="D1408" s="36" t="s">
        <v>1518</v>
      </c>
      <c r="E1408" s="36">
        <v>1326</v>
      </c>
      <c r="F1408" s="38">
        <v>1</v>
      </c>
      <c r="G1408" s="38">
        <v>0</v>
      </c>
      <c r="H1408" s="38">
        <v>0</v>
      </c>
      <c r="I1408" s="38">
        <v>0</v>
      </c>
      <c r="J1408" s="39">
        <v>0</v>
      </c>
      <c r="K1408" s="57" t="str">
        <f t="shared" si="116"/>
        <v>0</v>
      </c>
      <c r="L1408" s="4"/>
    </row>
    <row r="1409" spans="1:12" ht="15.75">
      <c r="A1409" s="28">
        <v>33</v>
      </c>
      <c r="B1409" s="25"/>
      <c r="C1409" s="32">
        <f t="shared" si="115"/>
        <v>1</v>
      </c>
      <c r="D1409" s="36" t="s">
        <v>1519</v>
      </c>
      <c r="E1409" s="36">
        <v>8500</v>
      </c>
      <c r="F1409" s="38">
        <v>15</v>
      </c>
      <c r="G1409" s="38">
        <v>14</v>
      </c>
      <c r="H1409" s="38">
        <v>0</v>
      </c>
      <c r="I1409" s="38">
        <v>1</v>
      </c>
      <c r="J1409" s="39">
        <v>1</v>
      </c>
      <c r="K1409" s="57" t="str">
        <f t="shared" si="116"/>
        <v>1</v>
      </c>
      <c r="L1409" s="4"/>
    </row>
    <row r="1410" spans="1:12" ht="15.75">
      <c r="A1410" s="28">
        <v>33</v>
      </c>
      <c r="B1410" s="25"/>
      <c r="C1410" s="32">
        <f t="shared" si="115"/>
        <v>1</v>
      </c>
      <c r="D1410" s="36" t="s">
        <v>1520</v>
      </c>
      <c r="E1410" s="36">
        <v>10800</v>
      </c>
      <c r="F1410" s="38">
        <v>2</v>
      </c>
      <c r="G1410" s="38">
        <v>0</v>
      </c>
      <c r="H1410" s="38">
        <v>0</v>
      </c>
      <c r="I1410" s="38">
        <v>0</v>
      </c>
      <c r="J1410" s="39">
        <v>0</v>
      </c>
      <c r="K1410" s="57" t="str">
        <f t="shared" si="116"/>
        <v>0</v>
      </c>
      <c r="L1410" s="4"/>
    </row>
    <row r="1411" spans="1:12" ht="15.75">
      <c r="A1411" s="28">
        <v>33</v>
      </c>
      <c r="B1411" s="25"/>
      <c r="C1411" s="32">
        <f t="shared" si="115"/>
        <v>1</v>
      </c>
      <c r="D1411" s="36" t="s">
        <v>1521</v>
      </c>
      <c r="E1411" s="36">
        <v>5900</v>
      </c>
      <c r="F1411" s="68">
        <v>4</v>
      </c>
      <c r="G1411" s="68">
        <v>0</v>
      </c>
      <c r="H1411" s="68">
        <v>0</v>
      </c>
      <c r="I1411" s="68">
        <v>0</v>
      </c>
      <c r="J1411" s="69">
        <v>0</v>
      </c>
      <c r="K1411" s="57" t="str">
        <f t="shared" si="116"/>
        <v>0</v>
      </c>
      <c r="L1411" s="4"/>
    </row>
    <row r="1412" spans="1:12" ht="15.75">
      <c r="A1412" s="28">
        <v>33</v>
      </c>
      <c r="B1412" s="25"/>
      <c r="C1412" s="32">
        <f t="shared" si="115"/>
        <v>1</v>
      </c>
      <c r="D1412" s="36" t="s">
        <v>1522</v>
      </c>
      <c r="E1412" s="36">
        <v>25000</v>
      </c>
      <c r="F1412" s="38">
        <v>20</v>
      </c>
      <c r="G1412" s="38">
        <v>7</v>
      </c>
      <c r="H1412" s="38">
        <v>0</v>
      </c>
      <c r="I1412" s="38">
        <v>1</v>
      </c>
      <c r="J1412" s="39">
        <v>1</v>
      </c>
      <c r="K1412" s="57" t="str">
        <f t="shared" si="116"/>
        <v>1</v>
      </c>
      <c r="L1412" s="4"/>
    </row>
    <row r="1413" spans="1:12" ht="15.75">
      <c r="A1413" s="28">
        <v>33</v>
      </c>
      <c r="B1413" s="25"/>
      <c r="C1413" s="32">
        <f t="shared" si="115"/>
        <v>1</v>
      </c>
      <c r="D1413" s="36" t="s">
        <v>1523</v>
      </c>
      <c r="E1413" s="36">
        <v>2900</v>
      </c>
      <c r="F1413" s="38">
        <v>1</v>
      </c>
      <c r="G1413" s="38">
        <v>0</v>
      </c>
      <c r="H1413" s="38">
        <v>0</v>
      </c>
      <c r="I1413" s="38">
        <v>0</v>
      </c>
      <c r="J1413" s="39">
        <v>0</v>
      </c>
      <c r="K1413" s="57" t="str">
        <f t="shared" si="116"/>
        <v>0</v>
      </c>
      <c r="L1413" s="4"/>
    </row>
    <row r="1414" spans="1:12" ht="15.75">
      <c r="A1414" s="28">
        <v>33</v>
      </c>
      <c r="B1414" s="25"/>
      <c r="C1414" s="32">
        <f t="shared" ref="C1414:C1445" si="117">IF(D1414="",0,1)</f>
        <v>1</v>
      </c>
      <c r="D1414" s="36" t="s">
        <v>1524</v>
      </c>
      <c r="E1414" s="36">
        <v>23796</v>
      </c>
      <c r="F1414" s="38">
        <v>11</v>
      </c>
      <c r="G1414" s="38">
        <v>2</v>
      </c>
      <c r="H1414" s="38">
        <v>0</v>
      </c>
      <c r="I1414" s="38">
        <v>0</v>
      </c>
      <c r="J1414" s="39">
        <v>0</v>
      </c>
      <c r="K1414" s="57" t="str">
        <f t="shared" ref="K1414:K1445" si="118">IF(OR(I1414="",I1414&lt;1),"0","1")</f>
        <v>0</v>
      </c>
      <c r="L1414" s="4"/>
    </row>
    <row r="1415" spans="1:12" ht="15.75">
      <c r="A1415" s="28">
        <v>33</v>
      </c>
      <c r="B1415" s="25"/>
      <c r="C1415" s="32">
        <f t="shared" si="117"/>
        <v>1</v>
      </c>
      <c r="D1415" s="36" t="s">
        <v>1525</v>
      </c>
      <c r="E1415" s="36">
        <v>5073</v>
      </c>
      <c r="F1415" s="38">
        <v>2</v>
      </c>
      <c r="G1415" s="38">
        <v>0</v>
      </c>
      <c r="H1415" s="38">
        <v>0</v>
      </c>
      <c r="I1415" s="38">
        <v>0</v>
      </c>
      <c r="J1415" s="39">
        <v>0</v>
      </c>
      <c r="K1415" s="57" t="str">
        <f t="shared" si="118"/>
        <v>0</v>
      </c>
      <c r="L1415" s="4"/>
    </row>
    <row r="1416" spans="1:12" ht="15.75">
      <c r="A1416" s="28">
        <v>33</v>
      </c>
      <c r="B1416" s="25"/>
      <c r="C1416" s="32">
        <f t="shared" si="117"/>
        <v>1</v>
      </c>
      <c r="D1416" s="36" t="s">
        <v>1526</v>
      </c>
      <c r="E1416" s="36">
        <v>7500</v>
      </c>
      <c r="F1416" s="38">
        <v>3</v>
      </c>
      <c r="G1416" s="38">
        <v>0</v>
      </c>
      <c r="H1416" s="38">
        <v>0</v>
      </c>
      <c r="I1416" s="38">
        <v>0</v>
      </c>
      <c r="J1416" s="39">
        <v>0</v>
      </c>
      <c r="K1416" s="57" t="str">
        <f t="shared" si="118"/>
        <v>0</v>
      </c>
      <c r="L1416" s="4"/>
    </row>
    <row r="1417" spans="1:12" ht="15.75">
      <c r="A1417" s="28">
        <v>33</v>
      </c>
      <c r="B1417" s="25"/>
      <c r="C1417" s="32">
        <f t="shared" si="117"/>
        <v>1</v>
      </c>
      <c r="D1417" s="36" t="s">
        <v>1527</v>
      </c>
      <c r="E1417" s="36">
        <v>72000</v>
      </c>
      <c r="F1417" s="38">
        <v>23</v>
      </c>
      <c r="G1417" s="38">
        <v>3</v>
      </c>
      <c r="H1417" s="38">
        <v>0</v>
      </c>
      <c r="I1417" s="38">
        <v>0</v>
      </c>
      <c r="J1417" s="39">
        <v>0</v>
      </c>
      <c r="K1417" s="57" t="str">
        <f t="shared" si="118"/>
        <v>0</v>
      </c>
      <c r="L1417" s="4"/>
    </row>
    <row r="1418" spans="1:12" ht="15.75">
      <c r="A1418" s="28">
        <v>33</v>
      </c>
      <c r="B1418" s="25"/>
      <c r="C1418" s="32">
        <f t="shared" si="117"/>
        <v>1</v>
      </c>
      <c r="D1418" s="36" t="s">
        <v>1528</v>
      </c>
      <c r="E1418" s="36">
        <v>10781</v>
      </c>
      <c r="F1418" s="38">
        <v>5</v>
      </c>
      <c r="G1418" s="38">
        <v>0</v>
      </c>
      <c r="H1418" s="38">
        <v>0</v>
      </c>
      <c r="I1418" s="38">
        <v>0</v>
      </c>
      <c r="J1418" s="39">
        <v>0</v>
      </c>
      <c r="K1418" s="57" t="str">
        <f t="shared" si="118"/>
        <v>0</v>
      </c>
      <c r="L1418" s="4"/>
    </row>
    <row r="1419" spans="1:12" ht="15.75">
      <c r="A1419" s="28">
        <v>33</v>
      </c>
      <c r="B1419" s="25"/>
      <c r="C1419" s="32">
        <f t="shared" si="117"/>
        <v>1</v>
      </c>
      <c r="D1419" s="36" t="s">
        <v>1529</v>
      </c>
      <c r="E1419" s="36">
        <v>3414</v>
      </c>
      <c r="F1419" s="38">
        <v>1</v>
      </c>
      <c r="G1419" s="38">
        <v>0</v>
      </c>
      <c r="H1419" s="38">
        <v>0</v>
      </c>
      <c r="I1419" s="38">
        <v>0</v>
      </c>
      <c r="J1419" s="39">
        <v>0</v>
      </c>
      <c r="K1419" s="57" t="str">
        <f t="shared" si="118"/>
        <v>0</v>
      </c>
      <c r="L1419" s="4"/>
    </row>
    <row r="1420" spans="1:12" ht="15.75">
      <c r="A1420" s="28">
        <v>33</v>
      </c>
      <c r="B1420" s="25"/>
      <c r="C1420" s="32">
        <f t="shared" si="117"/>
        <v>1</v>
      </c>
      <c r="D1420" s="36" t="s">
        <v>1530</v>
      </c>
      <c r="E1420" s="36">
        <v>1887</v>
      </c>
      <c r="F1420" s="38">
        <v>0</v>
      </c>
      <c r="G1420" s="38">
        <v>0</v>
      </c>
      <c r="H1420" s="38">
        <v>1</v>
      </c>
      <c r="I1420" s="38">
        <v>0</v>
      </c>
      <c r="J1420" s="39">
        <v>0</v>
      </c>
      <c r="K1420" s="57" t="str">
        <f t="shared" si="118"/>
        <v>0</v>
      </c>
      <c r="L1420" s="4"/>
    </row>
    <row r="1421" spans="1:12" ht="15.75">
      <c r="A1421" s="28">
        <v>33</v>
      </c>
      <c r="B1421" s="25"/>
      <c r="C1421" s="32">
        <f t="shared" si="117"/>
        <v>1</v>
      </c>
      <c r="D1421" s="36" t="s">
        <v>1531</v>
      </c>
      <c r="E1421" s="36">
        <v>1083</v>
      </c>
      <c r="F1421" s="38">
        <v>0</v>
      </c>
      <c r="G1421" s="38">
        <v>3</v>
      </c>
      <c r="H1421" s="38">
        <v>0</v>
      </c>
      <c r="I1421" s="38">
        <v>0</v>
      </c>
      <c r="J1421" s="39">
        <v>0</v>
      </c>
      <c r="K1421" s="57" t="str">
        <f t="shared" si="118"/>
        <v>0</v>
      </c>
      <c r="L1421" s="4"/>
    </row>
    <row r="1422" spans="1:12" ht="15.75">
      <c r="A1422" s="28">
        <v>33</v>
      </c>
      <c r="B1422" s="25"/>
      <c r="C1422" s="32">
        <f t="shared" si="117"/>
        <v>1</v>
      </c>
      <c r="D1422" s="36" t="s">
        <v>1532</v>
      </c>
      <c r="E1422" s="36">
        <v>10000</v>
      </c>
      <c r="F1422" s="38">
        <v>3</v>
      </c>
      <c r="G1422" s="38">
        <v>0</v>
      </c>
      <c r="H1422" s="38">
        <v>0</v>
      </c>
      <c r="I1422" s="38">
        <v>0</v>
      </c>
      <c r="J1422" s="39">
        <v>0</v>
      </c>
      <c r="K1422" s="57" t="str">
        <f t="shared" si="118"/>
        <v>0</v>
      </c>
      <c r="L1422" s="4"/>
    </row>
    <row r="1423" spans="1:12" ht="25.5">
      <c r="A1423" s="28">
        <v>33</v>
      </c>
      <c r="B1423" s="25"/>
      <c r="C1423" s="32">
        <f t="shared" si="117"/>
        <v>1</v>
      </c>
      <c r="D1423" s="36" t="s">
        <v>1533</v>
      </c>
      <c r="E1423" s="36">
        <v>5000</v>
      </c>
      <c r="F1423" s="38">
        <v>6</v>
      </c>
      <c r="G1423" s="38">
        <v>2</v>
      </c>
      <c r="H1423" s="38">
        <v>0</v>
      </c>
      <c r="I1423" s="38">
        <v>0</v>
      </c>
      <c r="J1423" s="39">
        <v>0</v>
      </c>
      <c r="K1423" s="57" t="str">
        <f t="shared" si="118"/>
        <v>0</v>
      </c>
      <c r="L1423" s="4"/>
    </row>
    <row r="1424" spans="1:12" ht="15.75">
      <c r="A1424" s="28">
        <v>33</v>
      </c>
      <c r="B1424" s="25"/>
      <c r="C1424" s="32">
        <f t="shared" si="117"/>
        <v>1</v>
      </c>
      <c r="D1424" s="36" t="s">
        <v>1534</v>
      </c>
      <c r="E1424" s="36">
        <v>66004</v>
      </c>
      <c r="F1424" s="38">
        <v>28</v>
      </c>
      <c r="G1424" s="38">
        <v>3</v>
      </c>
      <c r="H1424" s="38">
        <v>0</v>
      </c>
      <c r="I1424" s="38">
        <v>0</v>
      </c>
      <c r="J1424" s="39">
        <v>0</v>
      </c>
      <c r="K1424" s="57" t="str">
        <f t="shared" si="118"/>
        <v>0</v>
      </c>
      <c r="L1424" s="4"/>
    </row>
    <row r="1425" spans="1:12" ht="15.75">
      <c r="A1425" s="28">
        <v>33</v>
      </c>
      <c r="B1425" s="25"/>
      <c r="C1425" s="32">
        <f t="shared" si="117"/>
        <v>1</v>
      </c>
      <c r="D1425" s="36" t="s">
        <v>1535</v>
      </c>
      <c r="E1425" s="36">
        <v>4323</v>
      </c>
      <c r="F1425" s="38">
        <v>3</v>
      </c>
      <c r="G1425" s="38">
        <v>1</v>
      </c>
      <c r="H1425" s="38">
        <v>0</v>
      </c>
      <c r="I1425" s="38">
        <v>1</v>
      </c>
      <c r="J1425" s="39">
        <v>1</v>
      </c>
      <c r="K1425" s="57" t="str">
        <f t="shared" si="118"/>
        <v>1</v>
      </c>
      <c r="L1425" s="4"/>
    </row>
    <row r="1426" spans="1:12" ht="15.75">
      <c r="A1426" s="28">
        <v>33</v>
      </c>
      <c r="B1426" s="25"/>
      <c r="C1426" s="32">
        <f t="shared" si="117"/>
        <v>1</v>
      </c>
      <c r="D1426" s="36" t="s">
        <v>1536</v>
      </c>
      <c r="E1426" s="36">
        <v>2600</v>
      </c>
      <c r="F1426" s="38">
        <v>1</v>
      </c>
      <c r="G1426" s="38">
        <v>1</v>
      </c>
      <c r="H1426" s="38">
        <v>0</v>
      </c>
      <c r="I1426" s="38">
        <v>0</v>
      </c>
      <c r="J1426" s="39">
        <v>0</v>
      </c>
      <c r="K1426" s="57" t="str">
        <f t="shared" si="118"/>
        <v>0</v>
      </c>
      <c r="L1426" s="4"/>
    </row>
    <row r="1427" spans="1:12" ht="15.75">
      <c r="A1427" s="28">
        <v>33</v>
      </c>
      <c r="B1427" s="25"/>
      <c r="C1427" s="32">
        <f t="shared" si="117"/>
        <v>1</v>
      </c>
      <c r="D1427" s="36" t="s">
        <v>1537</v>
      </c>
      <c r="E1427" s="36">
        <v>4400</v>
      </c>
      <c r="F1427" s="38">
        <v>2</v>
      </c>
      <c r="G1427" s="38">
        <v>0</v>
      </c>
      <c r="H1427" s="38">
        <v>0</v>
      </c>
      <c r="I1427" s="38">
        <v>0</v>
      </c>
      <c r="J1427" s="39">
        <v>0</v>
      </c>
      <c r="K1427" s="57" t="str">
        <f t="shared" si="118"/>
        <v>0</v>
      </c>
      <c r="L1427" s="4"/>
    </row>
    <row r="1428" spans="1:12" ht="15.75">
      <c r="A1428" s="28">
        <v>33</v>
      </c>
      <c r="B1428" s="25"/>
      <c r="C1428" s="32">
        <f t="shared" si="117"/>
        <v>1</v>
      </c>
      <c r="D1428" s="36" t="s">
        <v>1538</v>
      </c>
      <c r="E1428" s="36">
        <v>12372</v>
      </c>
      <c r="F1428" s="38">
        <v>3</v>
      </c>
      <c r="G1428" s="38">
        <v>2</v>
      </c>
      <c r="H1428" s="38">
        <v>0</v>
      </c>
      <c r="I1428" s="38">
        <v>0</v>
      </c>
      <c r="J1428" s="39">
        <v>0</v>
      </c>
      <c r="K1428" s="57" t="str">
        <f t="shared" si="118"/>
        <v>0</v>
      </c>
      <c r="L1428" s="4"/>
    </row>
    <row r="1429" spans="1:12" ht="15.75">
      <c r="A1429" s="28">
        <v>33</v>
      </c>
      <c r="B1429" s="25"/>
      <c r="C1429" s="32">
        <f t="shared" si="117"/>
        <v>1</v>
      </c>
      <c r="D1429" s="36" t="s">
        <v>1539</v>
      </c>
      <c r="E1429" s="36">
        <v>7600</v>
      </c>
      <c r="F1429" s="38">
        <v>4</v>
      </c>
      <c r="G1429" s="38">
        <v>0</v>
      </c>
      <c r="H1429" s="38">
        <v>0</v>
      </c>
      <c r="I1429" s="38">
        <v>0</v>
      </c>
      <c r="J1429" s="39">
        <v>0</v>
      </c>
      <c r="K1429" s="57" t="str">
        <f t="shared" si="118"/>
        <v>0</v>
      </c>
      <c r="L1429" s="4"/>
    </row>
    <row r="1430" spans="1:12" ht="15.75">
      <c r="A1430" s="28">
        <v>33</v>
      </c>
      <c r="B1430" s="25"/>
      <c r="C1430" s="32">
        <f t="shared" si="117"/>
        <v>1</v>
      </c>
      <c r="D1430" s="36" t="s">
        <v>1540</v>
      </c>
      <c r="E1430" s="36">
        <v>3433</v>
      </c>
      <c r="F1430" s="38">
        <v>1</v>
      </c>
      <c r="G1430" s="38">
        <v>0</v>
      </c>
      <c r="H1430" s="38">
        <v>0</v>
      </c>
      <c r="I1430" s="38">
        <v>0</v>
      </c>
      <c r="J1430" s="39">
        <v>0</v>
      </c>
      <c r="K1430" s="57" t="str">
        <f t="shared" si="118"/>
        <v>0</v>
      </c>
      <c r="L1430" s="4"/>
    </row>
    <row r="1431" spans="1:12" ht="15.75">
      <c r="A1431" s="28">
        <v>33</v>
      </c>
      <c r="B1431" s="25"/>
      <c r="C1431" s="32">
        <f t="shared" si="117"/>
        <v>1</v>
      </c>
      <c r="D1431" s="36" t="s">
        <v>1541</v>
      </c>
      <c r="E1431" s="36">
        <v>1950</v>
      </c>
      <c r="F1431" s="38">
        <v>1</v>
      </c>
      <c r="G1431" s="38">
        <v>0</v>
      </c>
      <c r="H1431" s="38">
        <v>0</v>
      </c>
      <c r="I1431" s="38">
        <v>0</v>
      </c>
      <c r="J1431" s="39">
        <v>0</v>
      </c>
      <c r="K1431" s="57" t="str">
        <f t="shared" si="118"/>
        <v>0</v>
      </c>
      <c r="L1431" s="4"/>
    </row>
    <row r="1432" spans="1:12" ht="15.75">
      <c r="A1432" s="28">
        <v>33</v>
      </c>
      <c r="B1432" s="25"/>
      <c r="C1432" s="32">
        <f t="shared" si="117"/>
        <v>1</v>
      </c>
      <c r="D1432" s="36" t="s">
        <v>1542</v>
      </c>
      <c r="E1432" s="36">
        <v>3021</v>
      </c>
      <c r="F1432" s="38">
        <v>1</v>
      </c>
      <c r="G1432" s="38">
        <v>0</v>
      </c>
      <c r="H1432" s="38">
        <v>0</v>
      </c>
      <c r="I1432" s="38">
        <v>0</v>
      </c>
      <c r="J1432" s="39">
        <v>0</v>
      </c>
      <c r="K1432" s="57" t="str">
        <f t="shared" si="118"/>
        <v>0</v>
      </c>
      <c r="L1432" s="4"/>
    </row>
    <row r="1433" spans="1:12" ht="15.75">
      <c r="A1433" s="28">
        <v>33</v>
      </c>
      <c r="B1433" s="25"/>
      <c r="C1433" s="32">
        <f t="shared" si="117"/>
        <v>1</v>
      </c>
      <c r="D1433" s="36" t="s">
        <v>1543</v>
      </c>
      <c r="E1433" s="36">
        <v>5700</v>
      </c>
      <c r="F1433" s="38">
        <v>2</v>
      </c>
      <c r="G1433" s="38">
        <v>1</v>
      </c>
      <c r="H1433" s="38">
        <v>0</v>
      </c>
      <c r="I1433" s="38">
        <v>0</v>
      </c>
      <c r="J1433" s="39">
        <v>0</v>
      </c>
      <c r="K1433" s="57" t="str">
        <f t="shared" si="118"/>
        <v>0</v>
      </c>
      <c r="L1433" s="4"/>
    </row>
    <row r="1434" spans="1:12" ht="15.75">
      <c r="A1434" s="28">
        <v>33</v>
      </c>
      <c r="B1434" s="25"/>
      <c r="C1434" s="32">
        <f t="shared" si="117"/>
        <v>1</v>
      </c>
      <c r="D1434" s="36" t="s">
        <v>1544</v>
      </c>
      <c r="E1434" s="36">
        <v>1980</v>
      </c>
      <c r="F1434" s="38">
        <v>2</v>
      </c>
      <c r="G1434" s="38">
        <v>0</v>
      </c>
      <c r="H1434" s="38">
        <v>0</v>
      </c>
      <c r="I1434" s="38">
        <v>0</v>
      </c>
      <c r="J1434" s="39">
        <v>0</v>
      </c>
      <c r="K1434" s="57" t="str">
        <f t="shared" si="118"/>
        <v>0</v>
      </c>
      <c r="L1434" s="4"/>
    </row>
    <row r="1435" spans="1:12" ht="15.75">
      <c r="A1435" s="28">
        <v>33</v>
      </c>
      <c r="B1435" s="25"/>
      <c r="C1435" s="32">
        <f t="shared" si="117"/>
        <v>1</v>
      </c>
      <c r="D1435" s="36" t="s">
        <v>1545</v>
      </c>
      <c r="E1435" s="36">
        <v>2300</v>
      </c>
      <c r="F1435" s="38">
        <v>1</v>
      </c>
      <c r="G1435" s="38">
        <v>1</v>
      </c>
      <c r="H1435" s="38">
        <v>0</v>
      </c>
      <c r="I1435" s="38">
        <v>0</v>
      </c>
      <c r="J1435" s="39">
        <v>0</v>
      </c>
      <c r="K1435" s="57" t="str">
        <f t="shared" si="118"/>
        <v>0</v>
      </c>
      <c r="L1435" s="4"/>
    </row>
    <row r="1436" spans="1:12" ht="15.75">
      <c r="A1436" s="28">
        <v>33</v>
      </c>
      <c r="B1436" s="25"/>
      <c r="C1436" s="32">
        <f t="shared" si="117"/>
        <v>1</v>
      </c>
      <c r="D1436" s="36" t="s">
        <v>1546</v>
      </c>
      <c r="E1436" s="36">
        <v>9317</v>
      </c>
      <c r="F1436" s="38">
        <v>4</v>
      </c>
      <c r="G1436" s="38">
        <v>0</v>
      </c>
      <c r="H1436" s="38">
        <v>0</v>
      </c>
      <c r="I1436" s="38">
        <v>0</v>
      </c>
      <c r="J1436" s="39">
        <v>0</v>
      </c>
      <c r="K1436" s="57" t="str">
        <f t="shared" si="118"/>
        <v>0</v>
      </c>
      <c r="L1436" s="4"/>
    </row>
    <row r="1437" spans="1:12" ht="15.75">
      <c r="A1437" s="28">
        <v>33</v>
      </c>
      <c r="B1437" s="25"/>
      <c r="C1437" s="32">
        <f t="shared" si="117"/>
        <v>1</v>
      </c>
      <c r="D1437" s="36" t="s">
        <v>1547</v>
      </c>
      <c r="E1437" s="36">
        <v>5000</v>
      </c>
      <c r="F1437" s="38">
        <v>2</v>
      </c>
      <c r="G1437" s="38">
        <v>0</v>
      </c>
      <c r="H1437" s="38">
        <v>0</v>
      </c>
      <c r="I1437" s="38">
        <v>0</v>
      </c>
      <c r="J1437" s="39">
        <v>0</v>
      </c>
      <c r="K1437" s="57" t="str">
        <f t="shared" si="118"/>
        <v>0</v>
      </c>
      <c r="L1437" s="4"/>
    </row>
    <row r="1438" spans="1:12" ht="15.75">
      <c r="A1438" s="28">
        <v>33</v>
      </c>
      <c r="B1438" s="25"/>
      <c r="C1438" s="32">
        <f t="shared" si="117"/>
        <v>1</v>
      </c>
      <c r="D1438" s="36" t="s">
        <v>1548</v>
      </c>
      <c r="E1438" s="36">
        <v>10000</v>
      </c>
      <c r="F1438" s="38">
        <v>2</v>
      </c>
      <c r="G1438" s="38">
        <v>1</v>
      </c>
      <c r="H1438" s="38">
        <v>0</v>
      </c>
      <c r="I1438" s="38">
        <v>0</v>
      </c>
      <c r="J1438" s="39">
        <v>0</v>
      </c>
      <c r="K1438" s="57" t="str">
        <f t="shared" si="118"/>
        <v>0</v>
      </c>
      <c r="L1438" s="4"/>
    </row>
    <row r="1439" spans="1:12" ht="15.75">
      <c r="A1439" s="28">
        <v>33</v>
      </c>
      <c r="B1439" s="25"/>
      <c r="C1439" s="32">
        <f t="shared" si="117"/>
        <v>1</v>
      </c>
      <c r="D1439" s="36" t="s">
        <v>1549</v>
      </c>
      <c r="E1439" s="36">
        <v>2176</v>
      </c>
      <c r="F1439" s="38">
        <v>1</v>
      </c>
      <c r="G1439" s="38">
        <v>0</v>
      </c>
      <c r="H1439" s="38">
        <v>0</v>
      </c>
      <c r="I1439" s="38">
        <v>0</v>
      </c>
      <c r="J1439" s="39">
        <v>0</v>
      </c>
      <c r="K1439" s="57" t="str">
        <f t="shared" si="118"/>
        <v>0</v>
      </c>
      <c r="L1439" s="4"/>
    </row>
    <row r="1440" spans="1:12" ht="15.75">
      <c r="A1440" s="28">
        <v>33</v>
      </c>
      <c r="B1440" s="25"/>
      <c r="C1440" s="32">
        <f t="shared" si="117"/>
        <v>1</v>
      </c>
      <c r="D1440" s="36" t="s">
        <v>1550</v>
      </c>
      <c r="E1440" s="36">
        <v>2413</v>
      </c>
      <c r="F1440" s="38">
        <v>1</v>
      </c>
      <c r="G1440" s="38">
        <v>0</v>
      </c>
      <c r="H1440" s="38">
        <v>0</v>
      </c>
      <c r="I1440" s="38">
        <v>0</v>
      </c>
      <c r="J1440" s="39">
        <v>0</v>
      </c>
      <c r="K1440" s="57" t="str">
        <f t="shared" si="118"/>
        <v>0</v>
      </c>
      <c r="L1440" s="4"/>
    </row>
    <row r="1441" spans="1:12" ht="15.75">
      <c r="A1441" s="28">
        <v>33</v>
      </c>
      <c r="B1441" s="25"/>
      <c r="C1441" s="32">
        <f t="shared" si="117"/>
        <v>1</v>
      </c>
      <c r="D1441" s="36" t="s">
        <v>1551</v>
      </c>
      <c r="E1441" s="36">
        <v>32052</v>
      </c>
      <c r="F1441" s="38">
        <v>8</v>
      </c>
      <c r="G1441" s="38">
        <v>0</v>
      </c>
      <c r="H1441" s="38">
        <v>0</v>
      </c>
      <c r="I1441" s="38">
        <v>0</v>
      </c>
      <c r="J1441" s="39">
        <v>0</v>
      </c>
      <c r="K1441" s="57" t="str">
        <f t="shared" si="118"/>
        <v>0</v>
      </c>
      <c r="L1441" s="4"/>
    </row>
    <row r="1442" spans="1:12" ht="15.75">
      <c r="A1442" s="28">
        <v>33</v>
      </c>
      <c r="B1442" s="25"/>
      <c r="C1442" s="32">
        <f t="shared" si="117"/>
        <v>1</v>
      </c>
      <c r="D1442" s="36" t="s">
        <v>1552</v>
      </c>
      <c r="E1442" s="36">
        <v>2499</v>
      </c>
      <c r="F1442" s="38">
        <v>1</v>
      </c>
      <c r="G1442" s="38">
        <v>0</v>
      </c>
      <c r="H1442" s="38">
        <v>0</v>
      </c>
      <c r="I1442" s="38">
        <v>0</v>
      </c>
      <c r="J1442" s="39">
        <v>0</v>
      </c>
      <c r="K1442" s="57" t="str">
        <f t="shared" si="118"/>
        <v>0</v>
      </c>
      <c r="L1442" s="4"/>
    </row>
    <row r="1443" spans="1:12" ht="15.75">
      <c r="A1443" s="28">
        <v>33</v>
      </c>
      <c r="B1443" s="25"/>
      <c r="C1443" s="32">
        <f t="shared" si="117"/>
        <v>1</v>
      </c>
      <c r="D1443" s="36" t="s">
        <v>1553</v>
      </c>
      <c r="E1443" s="36">
        <v>3287</v>
      </c>
      <c r="F1443" s="38">
        <v>1</v>
      </c>
      <c r="G1443" s="38">
        <v>0</v>
      </c>
      <c r="H1443" s="38">
        <v>0</v>
      </c>
      <c r="I1443" s="38">
        <v>0</v>
      </c>
      <c r="J1443" s="39">
        <v>0</v>
      </c>
      <c r="K1443" s="57" t="str">
        <f t="shared" si="118"/>
        <v>0</v>
      </c>
      <c r="L1443" s="4"/>
    </row>
    <row r="1444" spans="1:12" ht="15.75">
      <c r="A1444" s="28">
        <v>33</v>
      </c>
      <c r="B1444" s="25"/>
      <c r="C1444" s="32">
        <f t="shared" si="117"/>
        <v>1</v>
      </c>
      <c r="D1444" s="36" t="s">
        <v>1554</v>
      </c>
      <c r="E1444" s="36">
        <v>716</v>
      </c>
      <c r="F1444" s="38">
        <v>0</v>
      </c>
      <c r="G1444" s="38">
        <v>1</v>
      </c>
      <c r="H1444" s="38">
        <v>0</v>
      </c>
      <c r="I1444" s="38">
        <v>0</v>
      </c>
      <c r="J1444" s="39">
        <v>0</v>
      </c>
      <c r="K1444" s="57" t="str">
        <f t="shared" si="118"/>
        <v>0</v>
      </c>
      <c r="L1444" s="4"/>
    </row>
    <row r="1445" spans="1:12" ht="15.75">
      <c r="A1445" s="28">
        <v>33</v>
      </c>
      <c r="B1445" s="25"/>
      <c r="C1445" s="32">
        <f t="shared" si="117"/>
        <v>1</v>
      </c>
      <c r="D1445" s="36" t="s">
        <v>1555</v>
      </c>
      <c r="E1445" s="36">
        <v>3200</v>
      </c>
      <c r="F1445" s="38">
        <v>1</v>
      </c>
      <c r="G1445" s="38">
        <v>2</v>
      </c>
      <c r="H1445" s="38">
        <v>0</v>
      </c>
      <c r="I1445" s="38">
        <v>0</v>
      </c>
      <c r="J1445" s="39">
        <v>0</v>
      </c>
      <c r="K1445" s="57" t="str">
        <f t="shared" si="118"/>
        <v>0</v>
      </c>
      <c r="L1445" s="4"/>
    </row>
    <row r="1446" spans="1:12" ht="15.75">
      <c r="A1446" s="28">
        <v>33</v>
      </c>
      <c r="B1446" s="25"/>
      <c r="C1446" s="32">
        <f t="shared" ref="C1446:C1463" si="119">IF(D1446="",0,1)</f>
        <v>1</v>
      </c>
      <c r="D1446" s="36" t="s">
        <v>1556</v>
      </c>
      <c r="E1446" s="36">
        <v>5000</v>
      </c>
      <c r="F1446" s="38">
        <v>1</v>
      </c>
      <c r="G1446" s="38">
        <v>1</v>
      </c>
      <c r="H1446" s="38">
        <v>0</v>
      </c>
      <c r="I1446" s="38">
        <v>0</v>
      </c>
      <c r="J1446" s="39">
        <v>0</v>
      </c>
      <c r="K1446" s="57" t="str">
        <f t="shared" ref="K1446:K1463" si="120">IF(OR(I1446="",I1446&lt;1),"0","1")</f>
        <v>0</v>
      </c>
      <c r="L1446" s="4"/>
    </row>
    <row r="1447" spans="1:12" ht="15.75">
      <c r="A1447" s="28">
        <v>33</v>
      </c>
      <c r="B1447" s="25"/>
      <c r="C1447" s="32">
        <f t="shared" si="119"/>
        <v>1</v>
      </c>
      <c r="D1447" s="36" t="s">
        <v>1557</v>
      </c>
      <c r="E1447" s="36">
        <v>1862</v>
      </c>
      <c r="F1447" s="38">
        <v>0</v>
      </c>
      <c r="G1447" s="38">
        <v>0</v>
      </c>
      <c r="H1447" s="38">
        <v>1</v>
      </c>
      <c r="I1447" s="38">
        <v>0</v>
      </c>
      <c r="J1447" s="39">
        <v>0</v>
      </c>
      <c r="K1447" s="57" t="str">
        <f t="shared" si="120"/>
        <v>0</v>
      </c>
      <c r="L1447" s="4"/>
    </row>
    <row r="1448" spans="1:12" ht="15.75">
      <c r="A1448" s="28">
        <v>33</v>
      </c>
      <c r="B1448" s="25"/>
      <c r="C1448" s="32">
        <f t="shared" si="119"/>
        <v>1</v>
      </c>
      <c r="D1448" s="36" t="s">
        <v>1558</v>
      </c>
      <c r="E1448" s="36">
        <v>1813</v>
      </c>
      <c r="F1448" s="38">
        <v>0</v>
      </c>
      <c r="G1448" s="38">
        <v>0</v>
      </c>
      <c r="H1448" s="38">
        <v>1</v>
      </c>
      <c r="I1448" s="38">
        <v>0</v>
      </c>
      <c r="J1448" s="39">
        <v>0</v>
      </c>
      <c r="K1448" s="57" t="str">
        <f t="shared" si="120"/>
        <v>0</v>
      </c>
      <c r="L1448" s="4"/>
    </row>
    <row r="1449" spans="1:12" ht="15.75">
      <c r="A1449" s="28">
        <v>33</v>
      </c>
      <c r="B1449" s="25"/>
      <c r="C1449" s="32">
        <f t="shared" si="119"/>
        <v>1</v>
      </c>
      <c r="D1449" s="36" t="s">
        <v>1559</v>
      </c>
      <c r="E1449" s="36">
        <v>4832</v>
      </c>
      <c r="F1449" s="38">
        <v>3</v>
      </c>
      <c r="G1449" s="38">
        <v>1</v>
      </c>
      <c r="H1449" s="38">
        <v>0</v>
      </c>
      <c r="I1449" s="38">
        <v>0</v>
      </c>
      <c r="J1449" s="39">
        <v>0</v>
      </c>
      <c r="K1449" s="57" t="str">
        <f t="shared" si="120"/>
        <v>0</v>
      </c>
      <c r="L1449" s="4"/>
    </row>
    <row r="1450" spans="1:12" ht="15.75">
      <c r="A1450" s="28">
        <v>33</v>
      </c>
      <c r="B1450" s="25"/>
      <c r="C1450" s="32">
        <f t="shared" si="119"/>
        <v>1</v>
      </c>
      <c r="D1450" s="36" t="s">
        <v>1560</v>
      </c>
      <c r="E1450" s="36">
        <v>2400</v>
      </c>
      <c r="F1450" s="38">
        <v>2</v>
      </c>
      <c r="G1450" s="38">
        <v>0</v>
      </c>
      <c r="H1450" s="38">
        <v>0</v>
      </c>
      <c r="I1450" s="38">
        <v>0</v>
      </c>
      <c r="J1450" s="39">
        <v>0</v>
      </c>
      <c r="K1450" s="57" t="str">
        <f t="shared" si="120"/>
        <v>0</v>
      </c>
      <c r="L1450" s="4"/>
    </row>
    <row r="1451" spans="1:12" ht="15.75">
      <c r="A1451" s="28">
        <v>33</v>
      </c>
      <c r="B1451" s="25"/>
      <c r="C1451" s="32">
        <f t="shared" si="119"/>
        <v>1</v>
      </c>
      <c r="D1451" s="36" t="s">
        <v>1561</v>
      </c>
      <c r="E1451" s="36">
        <v>2838</v>
      </c>
      <c r="F1451" s="38">
        <v>1</v>
      </c>
      <c r="G1451" s="38">
        <v>0</v>
      </c>
      <c r="H1451" s="38">
        <v>0</v>
      </c>
      <c r="I1451" s="38">
        <v>0</v>
      </c>
      <c r="J1451" s="39">
        <v>0</v>
      </c>
      <c r="K1451" s="57" t="str">
        <f t="shared" si="120"/>
        <v>0</v>
      </c>
      <c r="L1451" s="4"/>
    </row>
    <row r="1452" spans="1:12" ht="15.75">
      <c r="A1452" s="28">
        <v>33</v>
      </c>
      <c r="B1452" s="25"/>
      <c r="C1452" s="32">
        <f t="shared" si="119"/>
        <v>1</v>
      </c>
      <c r="D1452" s="36" t="s">
        <v>1562</v>
      </c>
      <c r="E1452" s="36">
        <v>1182</v>
      </c>
      <c r="F1452" s="70">
        <v>0</v>
      </c>
      <c r="G1452" s="70">
        <v>0</v>
      </c>
      <c r="H1452" s="70">
        <v>1</v>
      </c>
      <c r="I1452" s="70">
        <v>0</v>
      </c>
      <c r="J1452" s="71">
        <v>0</v>
      </c>
      <c r="K1452" s="57" t="str">
        <f t="shared" si="120"/>
        <v>0</v>
      </c>
      <c r="L1452" s="4"/>
    </row>
    <row r="1453" spans="1:12" ht="15.75">
      <c r="A1453" s="28">
        <v>33</v>
      </c>
      <c r="B1453" s="25"/>
      <c r="C1453" s="32">
        <f t="shared" si="119"/>
        <v>1</v>
      </c>
      <c r="D1453" s="36" t="s">
        <v>1563</v>
      </c>
      <c r="E1453" s="36">
        <v>7550</v>
      </c>
      <c r="F1453" s="38">
        <v>3</v>
      </c>
      <c r="G1453" s="38">
        <v>0</v>
      </c>
      <c r="H1453" s="38">
        <v>0</v>
      </c>
      <c r="I1453" s="38">
        <v>0</v>
      </c>
      <c r="J1453" s="39">
        <v>0</v>
      </c>
      <c r="K1453" s="57" t="str">
        <f t="shared" si="120"/>
        <v>0</v>
      </c>
      <c r="L1453" s="4"/>
    </row>
    <row r="1454" spans="1:12" ht="15.75">
      <c r="A1454" s="28">
        <v>33</v>
      </c>
      <c r="B1454" s="25"/>
      <c r="C1454" s="32">
        <f t="shared" si="119"/>
        <v>1</v>
      </c>
      <c r="D1454" s="36" t="s">
        <v>1564</v>
      </c>
      <c r="E1454" s="36">
        <v>2819</v>
      </c>
      <c r="F1454" s="38">
        <v>6</v>
      </c>
      <c r="G1454" s="38">
        <v>0</v>
      </c>
      <c r="H1454" s="38">
        <v>0</v>
      </c>
      <c r="I1454" s="38">
        <v>1</v>
      </c>
      <c r="J1454" s="39">
        <v>1</v>
      </c>
      <c r="K1454" s="57" t="str">
        <f t="shared" si="120"/>
        <v>1</v>
      </c>
      <c r="L1454" s="4"/>
    </row>
    <row r="1455" spans="1:12" ht="15.75">
      <c r="A1455" s="28">
        <v>33</v>
      </c>
      <c r="B1455" s="25"/>
      <c r="C1455" s="32">
        <f t="shared" si="119"/>
        <v>1</v>
      </c>
      <c r="D1455" s="36" t="s">
        <v>1565</v>
      </c>
      <c r="E1455" s="36">
        <v>760</v>
      </c>
      <c r="F1455" s="38">
        <v>0</v>
      </c>
      <c r="G1455" s="38">
        <v>1</v>
      </c>
      <c r="H1455" s="38">
        <v>0</v>
      </c>
      <c r="I1455" s="38">
        <v>0</v>
      </c>
      <c r="J1455" s="39">
        <v>0</v>
      </c>
      <c r="K1455" s="57" t="str">
        <f t="shared" si="120"/>
        <v>0</v>
      </c>
      <c r="L1455" s="4"/>
    </row>
    <row r="1456" spans="1:12" ht="15.75">
      <c r="A1456" s="28">
        <v>33</v>
      </c>
      <c r="B1456" s="25"/>
      <c r="C1456" s="32">
        <f t="shared" si="119"/>
        <v>1</v>
      </c>
      <c r="D1456" s="36" t="s">
        <v>1566</v>
      </c>
      <c r="E1456" s="36">
        <v>44799</v>
      </c>
      <c r="F1456" s="38">
        <v>12</v>
      </c>
      <c r="G1456" s="38">
        <v>16</v>
      </c>
      <c r="H1456" s="38">
        <v>0</v>
      </c>
      <c r="I1456" s="38">
        <v>0</v>
      </c>
      <c r="J1456" s="39">
        <v>0</v>
      </c>
      <c r="K1456" s="57" t="str">
        <f t="shared" si="120"/>
        <v>0</v>
      </c>
      <c r="L1456" s="4"/>
    </row>
    <row r="1457" spans="1:57" ht="15.75">
      <c r="A1457" s="28">
        <v>33</v>
      </c>
      <c r="B1457" s="25"/>
      <c r="C1457" s="32">
        <f t="shared" si="119"/>
        <v>1</v>
      </c>
      <c r="D1457" s="36" t="s">
        <v>1567</v>
      </c>
      <c r="E1457" s="36">
        <v>2940</v>
      </c>
      <c r="F1457" s="38">
        <v>1</v>
      </c>
      <c r="G1457" s="38">
        <v>0</v>
      </c>
      <c r="H1457" s="38">
        <v>0</v>
      </c>
      <c r="I1457" s="38">
        <v>0</v>
      </c>
      <c r="J1457" s="39">
        <v>0</v>
      </c>
      <c r="K1457" s="57" t="str">
        <f t="shared" si="120"/>
        <v>0</v>
      </c>
      <c r="L1457" s="4"/>
    </row>
    <row r="1458" spans="1:57" ht="15.75">
      <c r="A1458" s="28">
        <v>33</v>
      </c>
      <c r="B1458" s="25"/>
      <c r="C1458" s="32">
        <f t="shared" si="119"/>
        <v>1</v>
      </c>
      <c r="D1458" s="36" t="s">
        <v>1568</v>
      </c>
      <c r="E1458" s="36">
        <v>1767</v>
      </c>
      <c r="F1458" s="38">
        <v>0</v>
      </c>
      <c r="G1458" s="38">
        <v>1</v>
      </c>
      <c r="H1458" s="38">
        <v>0</v>
      </c>
      <c r="I1458" s="38">
        <v>0</v>
      </c>
      <c r="J1458" s="39">
        <v>0</v>
      </c>
      <c r="K1458" s="57" t="str">
        <f t="shared" si="120"/>
        <v>0</v>
      </c>
      <c r="L1458" s="4"/>
    </row>
    <row r="1459" spans="1:57" ht="15.75">
      <c r="A1459" s="28">
        <v>33</v>
      </c>
      <c r="B1459" s="25"/>
      <c r="C1459" s="32">
        <f t="shared" si="119"/>
        <v>1</v>
      </c>
      <c r="D1459" s="36" t="s">
        <v>1569</v>
      </c>
      <c r="E1459" s="36">
        <v>4123</v>
      </c>
      <c r="F1459" s="38">
        <v>4</v>
      </c>
      <c r="G1459" s="38">
        <v>0</v>
      </c>
      <c r="H1459" s="38">
        <v>0</v>
      </c>
      <c r="I1459" s="38">
        <v>0</v>
      </c>
      <c r="J1459" s="39">
        <v>0</v>
      </c>
      <c r="K1459" s="57" t="str">
        <f t="shared" si="120"/>
        <v>0</v>
      </c>
      <c r="L1459" s="4"/>
    </row>
    <row r="1460" spans="1:57" ht="15.75">
      <c r="A1460" s="28">
        <v>33</v>
      </c>
      <c r="B1460" s="25"/>
      <c r="C1460" s="32">
        <f t="shared" si="119"/>
        <v>1</v>
      </c>
      <c r="D1460" s="36" t="s">
        <v>1570</v>
      </c>
      <c r="E1460" s="36">
        <v>2500</v>
      </c>
      <c r="F1460" s="38">
        <v>3</v>
      </c>
      <c r="G1460" s="38">
        <v>1</v>
      </c>
      <c r="H1460" s="38">
        <v>0</v>
      </c>
      <c r="I1460" s="38">
        <v>0</v>
      </c>
      <c r="J1460" s="39">
        <v>0</v>
      </c>
      <c r="K1460" s="57" t="str">
        <f t="shared" si="120"/>
        <v>0</v>
      </c>
      <c r="L1460" s="4"/>
    </row>
    <row r="1461" spans="1:57" ht="15.75">
      <c r="A1461" s="28">
        <v>33</v>
      </c>
      <c r="B1461" s="25"/>
      <c r="C1461" s="32">
        <f t="shared" si="119"/>
        <v>1</v>
      </c>
      <c r="D1461" s="36" t="s">
        <v>1571</v>
      </c>
      <c r="E1461" s="36">
        <v>1004</v>
      </c>
      <c r="F1461" s="38">
        <v>1</v>
      </c>
      <c r="G1461" s="38">
        <v>0</v>
      </c>
      <c r="H1461" s="38">
        <v>0</v>
      </c>
      <c r="I1461" s="38">
        <v>0</v>
      </c>
      <c r="J1461" s="39">
        <v>0</v>
      </c>
      <c r="K1461" s="57" t="str">
        <f t="shared" si="120"/>
        <v>0</v>
      </c>
      <c r="L1461" s="4"/>
    </row>
    <row r="1462" spans="1:57" ht="15.75">
      <c r="A1462" s="28">
        <v>33</v>
      </c>
      <c r="B1462" s="25"/>
      <c r="C1462" s="32">
        <f t="shared" si="119"/>
        <v>1</v>
      </c>
      <c r="D1462" s="36" t="s">
        <v>1572</v>
      </c>
      <c r="E1462" s="36">
        <v>37629</v>
      </c>
      <c r="F1462" s="38">
        <v>11</v>
      </c>
      <c r="G1462" s="38">
        <v>4</v>
      </c>
      <c r="H1462" s="38">
        <v>0</v>
      </c>
      <c r="I1462" s="38">
        <v>0</v>
      </c>
      <c r="J1462" s="39">
        <v>0</v>
      </c>
      <c r="K1462" s="57" t="str">
        <f t="shared" si="120"/>
        <v>0</v>
      </c>
      <c r="L1462" s="4"/>
    </row>
    <row r="1463" spans="1:57" ht="15.75">
      <c r="A1463" s="28">
        <v>33</v>
      </c>
      <c r="B1463" s="25"/>
      <c r="C1463" s="32">
        <f t="shared" si="119"/>
        <v>1</v>
      </c>
      <c r="D1463" s="36" t="s">
        <v>1573</v>
      </c>
      <c r="E1463" s="36">
        <v>437</v>
      </c>
      <c r="F1463" s="38">
        <v>1</v>
      </c>
      <c r="G1463" s="38">
        <v>0</v>
      </c>
      <c r="H1463" s="38">
        <v>0</v>
      </c>
      <c r="I1463" s="38">
        <v>0</v>
      </c>
      <c r="J1463" s="39">
        <v>0</v>
      </c>
      <c r="K1463" s="57" t="str">
        <f t="shared" si="120"/>
        <v>0</v>
      </c>
      <c r="L1463" s="4"/>
    </row>
    <row r="1464" spans="1:57" ht="15">
      <c r="A1464" s="228" t="s">
        <v>1574</v>
      </c>
      <c r="B1464" s="228"/>
      <c r="C1464" s="228"/>
      <c r="D1464" s="72">
        <f>SUM(C1350:C1463)</f>
        <v>114</v>
      </c>
      <c r="E1464" s="73">
        <f t="shared" ref="E1464:J1464" si="121">SUM(E1350:E1463)</f>
        <v>1299764</v>
      </c>
      <c r="F1464" s="73">
        <f t="shared" si="121"/>
        <v>605</v>
      </c>
      <c r="G1464" s="73">
        <f t="shared" si="121"/>
        <v>159</v>
      </c>
      <c r="H1464" s="73">
        <f t="shared" si="121"/>
        <v>8</v>
      </c>
      <c r="I1464" s="73">
        <f t="shared" si="121"/>
        <v>12</v>
      </c>
      <c r="J1464" s="73">
        <f t="shared" si="121"/>
        <v>13</v>
      </c>
      <c r="K1464" s="73">
        <f>K1350+K1351+K1352+K1353+K1354+K1355+K1356+K1357+K1358+K1359+K1360+K1361+K1362+K1363+K1364+K1365+K1366+K1367+K1368+K1369+K1370+K1371+K1372+K1373+K1374+K1375+K1376+K1377+K1378+K1379+K1380+K1381+K1382+K1383+K1384++K1386+K1387+K1388+K1389+K1390+K1391+K1392+K1393+K1394+K1395+K1396+K1397+K1398+K1399+K1400+K1401+K1402+K1403+K1404+K1405+K1406+K1407+K1408+K1409+K1410+K1411+K1412+K1413+K1414+K1415+K1416+K1417+K1418+K1419+K1420+K1421+K1422+K1423+K1424+K1425+K1426+K1427+K1428+K1429+K1430+K1431+K1432+K1433+K1434+K1435+K1436+K1437+K1438+K1439+K1440+K1441+K1442+K1443+K1444+K1445+K1446+K1447+K1448+K1449+K1450+K1451+K1452+K1453+K1454+K1455+K1456+K1457+K1458+K1459+K1460+K1461+K1462+K1463</f>
        <v>8</v>
      </c>
      <c r="L1464" s="4"/>
      <c r="M1464" s="46"/>
      <c r="N1464" s="46"/>
      <c r="O1464" s="46"/>
      <c r="P1464" s="46"/>
      <c r="Q1464" s="46"/>
      <c r="R1464" s="46"/>
      <c r="S1464" s="46"/>
      <c r="T1464" s="46"/>
      <c r="U1464" s="46"/>
      <c r="V1464" s="46"/>
      <c r="W1464" s="46"/>
      <c r="X1464" s="46"/>
      <c r="Y1464" s="46"/>
      <c r="Z1464" s="46"/>
      <c r="AA1464" s="46"/>
      <c r="AB1464" s="46"/>
      <c r="AC1464" s="46"/>
      <c r="AD1464" s="46"/>
      <c r="AE1464" s="46"/>
      <c r="AF1464" s="46"/>
      <c r="AG1464" s="46"/>
      <c r="AH1464" s="46"/>
      <c r="AI1464" s="46"/>
      <c r="AJ1464" s="46"/>
      <c r="AK1464" s="46"/>
      <c r="AL1464" s="46"/>
      <c r="AM1464" s="46"/>
      <c r="AN1464" s="46"/>
      <c r="AO1464" s="46"/>
      <c r="AP1464" s="46"/>
      <c r="AQ1464" s="46"/>
      <c r="AR1464" s="46"/>
      <c r="AS1464" s="46"/>
      <c r="AT1464" s="46"/>
      <c r="AU1464" s="46"/>
      <c r="AV1464" s="46"/>
      <c r="AW1464" s="46"/>
      <c r="AX1464" s="46"/>
      <c r="AY1464" s="46"/>
      <c r="AZ1464" s="46"/>
      <c r="BA1464" s="46"/>
      <c r="BB1464" s="46"/>
      <c r="BC1464" s="46"/>
      <c r="BD1464" s="46"/>
      <c r="BE1464" s="46"/>
    </row>
    <row r="1465" spans="1:57" ht="15.75">
      <c r="A1465" s="28"/>
      <c r="B1465" s="225" t="s">
        <v>69</v>
      </c>
      <c r="C1465" s="225"/>
      <c r="D1465" s="74"/>
      <c r="E1465" s="75"/>
      <c r="F1465" s="74"/>
      <c r="G1465" s="75"/>
      <c r="H1465" s="75"/>
      <c r="I1465" s="75"/>
      <c r="J1465" s="76"/>
      <c r="K1465" s="31"/>
      <c r="L1465" s="4"/>
    </row>
    <row r="1466" spans="1:57" ht="15.75">
      <c r="A1466" s="28">
        <v>34</v>
      </c>
      <c r="B1466" s="25"/>
      <c r="C1466" s="32">
        <f>IF(D1466="",0,1)</f>
        <v>1</v>
      </c>
      <c r="D1466" s="36" t="s">
        <v>1575</v>
      </c>
      <c r="E1466" s="36">
        <v>30000</v>
      </c>
      <c r="F1466" s="36">
        <v>51</v>
      </c>
      <c r="G1466" s="36">
        <v>8</v>
      </c>
      <c r="H1466" s="36">
        <v>5</v>
      </c>
      <c r="I1466" s="36">
        <v>4</v>
      </c>
      <c r="J1466" s="36">
        <v>2</v>
      </c>
      <c r="K1466" s="57" t="str">
        <f t="shared" ref="K1466:K1497" si="122">IF(OR(I1466="",I1466&lt;1),"0","1")</f>
        <v>1</v>
      </c>
      <c r="L1466" s="4"/>
    </row>
    <row r="1467" spans="1:57" ht="15.75">
      <c r="A1467" s="28">
        <v>34</v>
      </c>
      <c r="B1467" s="25"/>
      <c r="C1467" s="32">
        <f>IF(D1467="",0,1)</f>
        <v>1</v>
      </c>
      <c r="D1467" s="36" t="s">
        <v>1576</v>
      </c>
      <c r="E1467" s="36">
        <v>2957</v>
      </c>
      <c r="F1467" s="36">
        <v>2</v>
      </c>
      <c r="G1467" s="36">
        <v>0</v>
      </c>
      <c r="H1467" s="36">
        <v>0</v>
      </c>
      <c r="I1467" s="36">
        <v>0</v>
      </c>
      <c r="J1467" s="36">
        <v>0</v>
      </c>
      <c r="K1467" s="57" t="str">
        <f t="shared" si="122"/>
        <v>0</v>
      </c>
      <c r="L1467" s="4"/>
    </row>
    <row r="1468" spans="1:57" ht="15.75">
      <c r="A1468" s="28">
        <v>34</v>
      </c>
      <c r="B1468" s="25"/>
      <c r="C1468" s="32">
        <f>IF(D1468="",0,1)</f>
        <v>1</v>
      </c>
      <c r="D1468" s="36" t="s">
        <v>1577</v>
      </c>
      <c r="E1468" s="36">
        <v>548</v>
      </c>
      <c r="F1468" s="36">
        <v>0</v>
      </c>
      <c r="G1468" s="36">
        <v>1</v>
      </c>
      <c r="H1468" s="36">
        <v>0</v>
      </c>
      <c r="I1468" s="36">
        <v>0</v>
      </c>
      <c r="J1468" s="36">
        <v>0</v>
      </c>
      <c r="K1468" s="57" t="str">
        <f t="shared" si="122"/>
        <v>0</v>
      </c>
      <c r="L1468" s="4"/>
    </row>
    <row r="1469" spans="1:57" ht="15.75">
      <c r="A1469" s="28">
        <v>34</v>
      </c>
      <c r="B1469" s="25"/>
      <c r="C1469" s="32"/>
      <c r="D1469" s="36" t="s">
        <v>1578</v>
      </c>
      <c r="E1469" s="36">
        <v>938</v>
      </c>
      <c r="F1469" s="36">
        <v>0</v>
      </c>
      <c r="G1469" s="36">
        <v>0</v>
      </c>
      <c r="H1469" s="36">
        <v>0</v>
      </c>
      <c r="I1469" s="36">
        <v>0</v>
      </c>
      <c r="J1469" s="36">
        <v>0</v>
      </c>
      <c r="K1469" s="57" t="str">
        <f t="shared" si="122"/>
        <v>0</v>
      </c>
      <c r="L1469" s="4"/>
    </row>
    <row r="1470" spans="1:57" ht="15.75">
      <c r="A1470" s="28">
        <v>34</v>
      </c>
      <c r="B1470" s="25"/>
      <c r="C1470" s="32"/>
      <c r="D1470" s="36" t="s">
        <v>1579</v>
      </c>
      <c r="E1470" s="36">
        <v>284</v>
      </c>
      <c r="F1470" s="36">
        <v>0</v>
      </c>
      <c r="G1470" s="36">
        <v>0</v>
      </c>
      <c r="H1470" s="36">
        <v>0</v>
      </c>
      <c r="I1470" s="36">
        <v>0</v>
      </c>
      <c r="J1470" s="36">
        <v>0</v>
      </c>
      <c r="K1470" s="57" t="str">
        <f t="shared" si="122"/>
        <v>0</v>
      </c>
      <c r="L1470" s="4"/>
    </row>
    <row r="1471" spans="1:57" ht="15.75">
      <c r="A1471" s="28">
        <v>34</v>
      </c>
      <c r="B1471" s="25"/>
      <c r="C1471" s="32">
        <f t="shared" ref="C1471:C1489" si="123">IF(D1471="",0,1)</f>
        <v>1</v>
      </c>
      <c r="D1471" s="36" t="s">
        <v>1580</v>
      </c>
      <c r="E1471" s="36">
        <v>7654</v>
      </c>
      <c r="F1471" s="36">
        <v>5</v>
      </c>
      <c r="G1471" s="36">
        <v>0</v>
      </c>
      <c r="H1471" s="36">
        <v>0</v>
      </c>
      <c r="I1471" s="36">
        <v>0</v>
      </c>
      <c r="J1471" s="36">
        <v>0</v>
      </c>
      <c r="K1471" s="57" t="str">
        <f t="shared" si="122"/>
        <v>0</v>
      </c>
      <c r="L1471" s="4"/>
    </row>
    <row r="1472" spans="1:57" ht="15.75">
      <c r="A1472" s="28">
        <v>34</v>
      </c>
      <c r="B1472" s="25"/>
      <c r="C1472" s="32">
        <f t="shared" si="123"/>
        <v>1</v>
      </c>
      <c r="D1472" s="36" t="s">
        <v>1581</v>
      </c>
      <c r="E1472" s="36">
        <v>2648</v>
      </c>
      <c r="F1472" s="36">
        <v>2</v>
      </c>
      <c r="G1472" s="36">
        <v>1</v>
      </c>
      <c r="H1472" s="36">
        <v>0</v>
      </c>
      <c r="I1472" s="36">
        <v>0</v>
      </c>
      <c r="J1472" s="36">
        <v>0</v>
      </c>
      <c r="K1472" s="57" t="str">
        <f t="shared" si="122"/>
        <v>0</v>
      </c>
      <c r="L1472" s="4"/>
    </row>
    <row r="1473" spans="1:12" ht="15.75">
      <c r="A1473" s="28">
        <v>34</v>
      </c>
      <c r="B1473" s="25"/>
      <c r="C1473" s="32">
        <f t="shared" si="123"/>
        <v>1</v>
      </c>
      <c r="D1473" s="36" t="s">
        <v>1582</v>
      </c>
      <c r="E1473" s="36">
        <v>6991</v>
      </c>
      <c r="F1473" s="36">
        <v>11</v>
      </c>
      <c r="G1473" s="36">
        <v>0</v>
      </c>
      <c r="H1473" s="36">
        <v>0</v>
      </c>
      <c r="I1473" s="36">
        <v>0</v>
      </c>
      <c r="J1473" s="36">
        <v>0</v>
      </c>
      <c r="K1473" s="57" t="str">
        <f t="shared" si="122"/>
        <v>0</v>
      </c>
      <c r="L1473" s="4"/>
    </row>
    <row r="1474" spans="1:12" ht="15.75">
      <c r="A1474" s="28">
        <v>34</v>
      </c>
      <c r="B1474" s="25"/>
      <c r="C1474" s="32">
        <f t="shared" si="123"/>
        <v>1</v>
      </c>
      <c r="D1474" s="36" t="s">
        <v>1583</v>
      </c>
      <c r="E1474" s="36">
        <v>2190</v>
      </c>
      <c r="F1474" s="36">
        <v>1</v>
      </c>
      <c r="G1474" s="36">
        <v>0</v>
      </c>
      <c r="H1474" s="36">
        <v>0</v>
      </c>
      <c r="I1474" s="36">
        <v>0</v>
      </c>
      <c r="J1474" s="36">
        <v>0</v>
      </c>
      <c r="K1474" s="57" t="str">
        <f t="shared" si="122"/>
        <v>0</v>
      </c>
      <c r="L1474" s="4"/>
    </row>
    <row r="1475" spans="1:12" ht="15.75">
      <c r="A1475" s="28">
        <v>34</v>
      </c>
      <c r="B1475" s="25"/>
      <c r="C1475" s="32">
        <f t="shared" si="123"/>
        <v>1</v>
      </c>
      <c r="D1475" s="36" t="s">
        <v>1584</v>
      </c>
      <c r="E1475" s="36">
        <v>5974</v>
      </c>
      <c r="F1475" s="36">
        <v>8</v>
      </c>
      <c r="G1475" s="36">
        <v>3</v>
      </c>
      <c r="H1475" s="36">
        <v>0</v>
      </c>
      <c r="I1475" s="36">
        <v>0</v>
      </c>
      <c r="J1475" s="36">
        <v>0</v>
      </c>
      <c r="K1475" s="57" t="str">
        <f t="shared" si="122"/>
        <v>0</v>
      </c>
      <c r="L1475" s="4"/>
    </row>
    <row r="1476" spans="1:12" ht="15.75">
      <c r="A1476" s="28">
        <v>34</v>
      </c>
      <c r="B1476" s="25"/>
      <c r="C1476" s="32">
        <f t="shared" si="123"/>
        <v>1</v>
      </c>
      <c r="D1476" s="36" t="s">
        <v>1585</v>
      </c>
      <c r="E1476" s="36">
        <v>5238</v>
      </c>
      <c r="F1476" s="36">
        <v>2</v>
      </c>
      <c r="G1476" s="36">
        <v>1</v>
      </c>
      <c r="H1476" s="36">
        <v>0</v>
      </c>
      <c r="I1476" s="36">
        <v>0</v>
      </c>
      <c r="J1476" s="36">
        <v>0</v>
      </c>
      <c r="K1476" s="57" t="str">
        <f t="shared" si="122"/>
        <v>0</v>
      </c>
      <c r="L1476" s="4"/>
    </row>
    <row r="1477" spans="1:12" ht="15.75">
      <c r="A1477" s="28">
        <v>34</v>
      </c>
      <c r="B1477" s="25"/>
      <c r="C1477" s="32">
        <f t="shared" si="123"/>
        <v>1</v>
      </c>
      <c r="D1477" s="36" t="s">
        <v>1586</v>
      </c>
      <c r="E1477" s="36">
        <v>79550</v>
      </c>
      <c r="F1477" s="36">
        <v>110</v>
      </c>
      <c r="G1477" s="36">
        <v>35</v>
      </c>
      <c r="H1477" s="36">
        <v>4</v>
      </c>
      <c r="I1477" s="36">
        <v>5</v>
      </c>
      <c r="J1477" s="36">
        <v>7</v>
      </c>
      <c r="K1477" s="57" t="str">
        <f t="shared" si="122"/>
        <v>1</v>
      </c>
      <c r="L1477" s="4"/>
    </row>
    <row r="1478" spans="1:12" ht="15.75">
      <c r="A1478" s="28">
        <v>34</v>
      </c>
      <c r="B1478" s="25"/>
      <c r="C1478" s="32">
        <f t="shared" si="123"/>
        <v>1</v>
      </c>
      <c r="D1478" s="36" t="s">
        <v>1587</v>
      </c>
      <c r="E1478" s="36">
        <v>2072</v>
      </c>
      <c r="F1478" s="36">
        <v>1</v>
      </c>
      <c r="G1478" s="36">
        <v>0</v>
      </c>
      <c r="H1478" s="36">
        <v>0</v>
      </c>
      <c r="I1478" s="36">
        <v>0</v>
      </c>
      <c r="J1478" s="36">
        <v>0</v>
      </c>
      <c r="K1478" s="57" t="str">
        <f t="shared" si="122"/>
        <v>0</v>
      </c>
      <c r="L1478" s="4"/>
    </row>
    <row r="1479" spans="1:12" ht="15.75">
      <c r="A1479" s="28">
        <v>34</v>
      </c>
      <c r="B1479" s="25"/>
      <c r="C1479" s="32">
        <f t="shared" si="123"/>
        <v>1</v>
      </c>
      <c r="D1479" s="36" t="s">
        <v>1588</v>
      </c>
      <c r="E1479" s="36">
        <v>3423</v>
      </c>
      <c r="F1479" s="36">
        <v>2</v>
      </c>
      <c r="G1479" s="36">
        <v>2</v>
      </c>
      <c r="H1479" s="36">
        <v>0</v>
      </c>
      <c r="I1479" s="36">
        <v>0</v>
      </c>
      <c r="J1479" s="36">
        <v>0</v>
      </c>
      <c r="K1479" s="57" t="str">
        <f t="shared" si="122"/>
        <v>0</v>
      </c>
      <c r="L1479" s="4"/>
    </row>
    <row r="1480" spans="1:12" ht="15.75">
      <c r="A1480" s="28">
        <v>34</v>
      </c>
      <c r="B1480" s="25"/>
      <c r="C1480" s="32">
        <f t="shared" si="123"/>
        <v>1</v>
      </c>
      <c r="D1480" s="36" t="s">
        <v>1589</v>
      </c>
      <c r="E1480" s="36">
        <v>1608</v>
      </c>
      <c r="F1480" s="36">
        <v>2</v>
      </c>
      <c r="G1480" s="36">
        <v>0</v>
      </c>
      <c r="H1480" s="36">
        <v>0</v>
      </c>
      <c r="I1480" s="36">
        <v>0</v>
      </c>
      <c r="J1480" s="36">
        <v>0</v>
      </c>
      <c r="K1480" s="57" t="str">
        <f t="shared" si="122"/>
        <v>0</v>
      </c>
      <c r="L1480" s="4"/>
    </row>
    <row r="1481" spans="1:12" ht="15.75">
      <c r="A1481" s="28">
        <v>34</v>
      </c>
      <c r="B1481" s="25"/>
      <c r="C1481" s="32">
        <f t="shared" si="123"/>
        <v>1</v>
      </c>
      <c r="D1481" s="36" t="s">
        <v>1590</v>
      </c>
      <c r="E1481" s="36">
        <v>1643</v>
      </c>
      <c r="F1481" s="36">
        <v>1</v>
      </c>
      <c r="G1481" s="36">
        <v>0</v>
      </c>
      <c r="H1481" s="36">
        <v>0</v>
      </c>
      <c r="I1481" s="36">
        <v>0</v>
      </c>
      <c r="J1481" s="36">
        <v>0</v>
      </c>
      <c r="K1481" s="57" t="str">
        <f t="shared" si="122"/>
        <v>0</v>
      </c>
      <c r="L1481" s="4"/>
    </row>
    <row r="1482" spans="1:12" ht="15.75">
      <c r="A1482" s="28">
        <v>34</v>
      </c>
      <c r="B1482" s="25"/>
      <c r="C1482" s="32">
        <f t="shared" si="123"/>
        <v>1</v>
      </c>
      <c r="D1482" s="36" t="s">
        <v>1591</v>
      </c>
      <c r="E1482" s="36">
        <v>3552</v>
      </c>
      <c r="F1482" s="36">
        <v>1</v>
      </c>
      <c r="G1482" s="36">
        <v>0</v>
      </c>
      <c r="H1482" s="36">
        <v>0</v>
      </c>
      <c r="I1482" s="36">
        <v>0</v>
      </c>
      <c r="J1482" s="36">
        <v>0</v>
      </c>
      <c r="K1482" s="57" t="str">
        <f t="shared" si="122"/>
        <v>0</v>
      </c>
      <c r="L1482" s="4"/>
    </row>
    <row r="1483" spans="1:12" ht="15.75">
      <c r="A1483" s="28">
        <v>34</v>
      </c>
      <c r="B1483" s="25"/>
      <c r="C1483" s="32">
        <f t="shared" si="123"/>
        <v>1</v>
      </c>
      <c r="D1483" s="36" t="s">
        <v>1592</v>
      </c>
      <c r="E1483" s="36">
        <v>3340</v>
      </c>
      <c r="F1483" s="36">
        <v>3</v>
      </c>
      <c r="G1483" s="36">
        <v>0</v>
      </c>
      <c r="H1483" s="36">
        <v>0</v>
      </c>
      <c r="I1483" s="36">
        <v>0</v>
      </c>
      <c r="J1483" s="36">
        <v>0</v>
      </c>
      <c r="K1483" s="57" t="str">
        <f t="shared" si="122"/>
        <v>0</v>
      </c>
      <c r="L1483" s="4"/>
    </row>
    <row r="1484" spans="1:12" ht="15.75">
      <c r="A1484" s="28">
        <v>34</v>
      </c>
      <c r="B1484" s="25"/>
      <c r="C1484" s="32">
        <f t="shared" si="123"/>
        <v>1</v>
      </c>
      <c r="D1484" s="36" t="s">
        <v>1593</v>
      </c>
      <c r="E1484" s="36">
        <v>1277</v>
      </c>
      <c r="F1484" s="36">
        <v>1</v>
      </c>
      <c r="G1484" s="36">
        <v>0</v>
      </c>
      <c r="H1484" s="36">
        <v>0</v>
      </c>
      <c r="I1484" s="36">
        <v>0</v>
      </c>
      <c r="J1484" s="36">
        <v>0</v>
      </c>
      <c r="K1484" s="57" t="str">
        <f t="shared" si="122"/>
        <v>0</v>
      </c>
      <c r="L1484" s="4"/>
    </row>
    <row r="1485" spans="1:12" ht="15.75">
      <c r="A1485" s="28">
        <v>34</v>
      </c>
      <c r="B1485" s="25"/>
      <c r="C1485" s="32">
        <f t="shared" si="123"/>
        <v>1</v>
      </c>
      <c r="D1485" s="36" t="s">
        <v>1594</v>
      </c>
      <c r="E1485" s="36">
        <v>22534</v>
      </c>
      <c r="F1485" s="36">
        <v>20</v>
      </c>
      <c r="G1485" s="36">
        <v>7</v>
      </c>
      <c r="H1485" s="36">
        <v>0</v>
      </c>
      <c r="I1485" s="36">
        <v>0</v>
      </c>
      <c r="J1485" s="36">
        <v>0</v>
      </c>
      <c r="K1485" s="57" t="str">
        <f t="shared" si="122"/>
        <v>0</v>
      </c>
      <c r="L1485" s="4"/>
    </row>
    <row r="1486" spans="1:12" ht="15.75">
      <c r="A1486" s="28">
        <v>34</v>
      </c>
      <c r="B1486" s="25"/>
      <c r="C1486" s="32">
        <f t="shared" si="123"/>
        <v>1</v>
      </c>
      <c r="D1486" s="36" t="s">
        <v>1595</v>
      </c>
      <c r="E1486" s="36">
        <v>6294</v>
      </c>
      <c r="F1486" s="36">
        <v>5</v>
      </c>
      <c r="G1486" s="36">
        <v>0</v>
      </c>
      <c r="H1486" s="36">
        <v>0</v>
      </c>
      <c r="I1486" s="36">
        <v>0</v>
      </c>
      <c r="J1486" s="36">
        <v>0</v>
      </c>
      <c r="K1486" s="57" t="str">
        <f t="shared" si="122"/>
        <v>0</v>
      </c>
      <c r="L1486" s="4"/>
    </row>
    <row r="1487" spans="1:12" ht="15.75">
      <c r="A1487" s="28">
        <v>34</v>
      </c>
      <c r="B1487" s="25"/>
      <c r="C1487" s="32">
        <f t="shared" si="123"/>
        <v>1</v>
      </c>
      <c r="D1487" s="36" t="s">
        <v>1596</v>
      </c>
      <c r="E1487" s="36">
        <v>2585</v>
      </c>
      <c r="F1487" s="36">
        <v>2</v>
      </c>
      <c r="G1487" s="36">
        <v>1</v>
      </c>
      <c r="H1487" s="36">
        <v>0</v>
      </c>
      <c r="I1487" s="36">
        <v>0</v>
      </c>
      <c r="J1487" s="36">
        <v>0</v>
      </c>
      <c r="K1487" s="57" t="str">
        <f t="shared" si="122"/>
        <v>0</v>
      </c>
      <c r="L1487" s="4"/>
    </row>
    <row r="1488" spans="1:12" ht="15.75">
      <c r="A1488" s="28">
        <v>34</v>
      </c>
      <c r="B1488" s="25"/>
      <c r="C1488" s="32">
        <f t="shared" si="123"/>
        <v>1</v>
      </c>
      <c r="D1488" s="36" t="s">
        <v>1597</v>
      </c>
      <c r="E1488" s="36">
        <v>5154</v>
      </c>
      <c r="F1488" s="36">
        <v>5</v>
      </c>
      <c r="G1488" s="36">
        <v>0</v>
      </c>
      <c r="H1488" s="36">
        <v>0</v>
      </c>
      <c r="I1488" s="36">
        <v>0</v>
      </c>
      <c r="J1488" s="36">
        <v>0</v>
      </c>
      <c r="K1488" s="57" t="str">
        <f t="shared" si="122"/>
        <v>0</v>
      </c>
      <c r="L1488" s="4"/>
    </row>
    <row r="1489" spans="1:12" ht="15.75">
      <c r="A1489" s="28">
        <v>34</v>
      </c>
      <c r="B1489" s="25"/>
      <c r="C1489" s="32">
        <f t="shared" si="123"/>
        <v>1</v>
      </c>
      <c r="D1489" s="36" t="s">
        <v>1598</v>
      </c>
      <c r="E1489" s="36">
        <v>2610</v>
      </c>
      <c r="F1489" s="36">
        <v>1</v>
      </c>
      <c r="G1489" s="36">
        <v>0</v>
      </c>
      <c r="H1489" s="36">
        <v>1</v>
      </c>
      <c r="I1489" s="36">
        <v>0</v>
      </c>
      <c r="J1489" s="36">
        <v>0</v>
      </c>
      <c r="K1489" s="57" t="str">
        <f t="shared" si="122"/>
        <v>0</v>
      </c>
      <c r="L1489" s="4"/>
    </row>
    <row r="1490" spans="1:12" ht="15.75">
      <c r="A1490" s="28">
        <v>34</v>
      </c>
      <c r="B1490" s="25"/>
      <c r="C1490" s="32"/>
      <c r="D1490" s="36" t="s">
        <v>1599</v>
      </c>
      <c r="E1490" s="36">
        <v>2385</v>
      </c>
      <c r="F1490" s="36">
        <v>0</v>
      </c>
      <c r="G1490" s="36">
        <v>0</v>
      </c>
      <c r="H1490" s="36">
        <v>0</v>
      </c>
      <c r="I1490" s="36">
        <v>0</v>
      </c>
      <c r="J1490" s="36">
        <v>0</v>
      </c>
      <c r="K1490" s="57" t="str">
        <f t="shared" si="122"/>
        <v>0</v>
      </c>
      <c r="L1490" s="4"/>
    </row>
    <row r="1491" spans="1:12" ht="15.75">
      <c r="A1491" s="28">
        <v>34</v>
      </c>
      <c r="B1491" s="25"/>
      <c r="C1491" s="32">
        <f t="shared" ref="C1491:C1497" si="124">IF(D1491="",0,1)</f>
        <v>1</v>
      </c>
      <c r="D1491" s="36" t="s">
        <v>1600</v>
      </c>
      <c r="E1491" s="36">
        <v>5411</v>
      </c>
      <c r="F1491" s="36">
        <v>5</v>
      </c>
      <c r="G1491" s="36">
        <v>0</v>
      </c>
      <c r="H1491" s="36">
        <v>0</v>
      </c>
      <c r="I1491" s="36">
        <v>0</v>
      </c>
      <c r="J1491" s="36">
        <v>0</v>
      </c>
      <c r="K1491" s="57" t="str">
        <f t="shared" si="122"/>
        <v>0</v>
      </c>
      <c r="L1491" s="4"/>
    </row>
    <row r="1492" spans="1:12" ht="15.75">
      <c r="A1492" s="28">
        <v>34</v>
      </c>
      <c r="B1492" s="25"/>
      <c r="C1492" s="32">
        <f t="shared" si="124"/>
        <v>1</v>
      </c>
      <c r="D1492" s="36" t="s">
        <v>1601</v>
      </c>
      <c r="E1492" s="36">
        <v>1708</v>
      </c>
      <c r="F1492" s="36">
        <v>1</v>
      </c>
      <c r="G1492" s="36">
        <v>0</v>
      </c>
      <c r="H1492" s="36">
        <v>0</v>
      </c>
      <c r="I1492" s="36">
        <v>0</v>
      </c>
      <c r="J1492" s="36">
        <v>0</v>
      </c>
      <c r="K1492" s="57" t="str">
        <f t="shared" si="122"/>
        <v>0</v>
      </c>
      <c r="L1492" s="4"/>
    </row>
    <row r="1493" spans="1:12" ht="15.75">
      <c r="A1493" s="28">
        <v>34</v>
      </c>
      <c r="B1493" s="25"/>
      <c r="C1493" s="32">
        <f t="shared" si="124"/>
        <v>1</v>
      </c>
      <c r="D1493" s="36" t="s">
        <v>1602</v>
      </c>
      <c r="E1493" s="36">
        <v>9190</v>
      </c>
      <c r="F1493" s="36">
        <v>9</v>
      </c>
      <c r="G1493" s="36">
        <v>0</v>
      </c>
      <c r="H1493" s="36">
        <v>0</v>
      </c>
      <c r="I1493" s="36">
        <v>0</v>
      </c>
      <c r="J1493" s="36">
        <v>0</v>
      </c>
      <c r="K1493" s="57" t="str">
        <f t="shared" si="122"/>
        <v>0</v>
      </c>
      <c r="L1493" s="4"/>
    </row>
    <row r="1494" spans="1:12" ht="15.75">
      <c r="A1494" s="28">
        <v>34</v>
      </c>
      <c r="B1494" s="25"/>
      <c r="C1494" s="32">
        <f t="shared" si="124"/>
        <v>1</v>
      </c>
      <c r="D1494" s="36" t="s">
        <v>1603</v>
      </c>
      <c r="E1494" s="36">
        <v>2728</v>
      </c>
      <c r="F1494" s="36">
        <v>2</v>
      </c>
      <c r="G1494" s="36">
        <v>0</v>
      </c>
      <c r="H1494" s="36">
        <v>0</v>
      </c>
      <c r="I1494" s="36">
        <v>0</v>
      </c>
      <c r="J1494" s="36">
        <v>0</v>
      </c>
      <c r="K1494" s="57" t="str">
        <f t="shared" si="122"/>
        <v>0</v>
      </c>
      <c r="L1494" s="4"/>
    </row>
    <row r="1495" spans="1:12" ht="15.75">
      <c r="A1495" s="28">
        <v>34</v>
      </c>
      <c r="B1495" s="25"/>
      <c r="C1495" s="32">
        <f t="shared" si="124"/>
        <v>1</v>
      </c>
      <c r="D1495" s="36" t="s">
        <v>1604</v>
      </c>
      <c r="E1495" s="36">
        <v>1783</v>
      </c>
      <c r="F1495" s="36">
        <v>1</v>
      </c>
      <c r="G1495" s="36">
        <v>0</v>
      </c>
      <c r="H1495" s="36">
        <v>0</v>
      </c>
      <c r="I1495" s="36">
        <v>0</v>
      </c>
      <c r="J1495" s="36">
        <v>0</v>
      </c>
      <c r="K1495" s="57" t="str">
        <f t="shared" si="122"/>
        <v>0</v>
      </c>
      <c r="L1495" s="4"/>
    </row>
    <row r="1496" spans="1:12" ht="15.75">
      <c r="A1496" s="28">
        <v>34</v>
      </c>
      <c r="B1496" s="25"/>
      <c r="C1496" s="32">
        <f t="shared" si="124"/>
        <v>1</v>
      </c>
      <c r="D1496" s="36" t="s">
        <v>1605</v>
      </c>
      <c r="E1496" s="36">
        <v>51565</v>
      </c>
      <c r="F1496" s="36">
        <v>0</v>
      </c>
      <c r="G1496" s="36">
        <v>0</v>
      </c>
      <c r="H1496" s="36">
        <v>6</v>
      </c>
      <c r="I1496" s="36">
        <v>0</v>
      </c>
      <c r="J1496" s="36">
        <v>0</v>
      </c>
      <c r="K1496" s="57" t="str">
        <f t="shared" si="122"/>
        <v>0</v>
      </c>
      <c r="L1496" s="4"/>
    </row>
    <row r="1497" spans="1:12" ht="15.75">
      <c r="A1497" s="28">
        <v>34</v>
      </c>
      <c r="B1497" s="25"/>
      <c r="C1497" s="32">
        <f t="shared" si="124"/>
        <v>1</v>
      </c>
      <c r="D1497" s="36" t="s">
        <v>1606</v>
      </c>
      <c r="E1497" s="36">
        <v>1755</v>
      </c>
      <c r="F1497" s="36">
        <v>1</v>
      </c>
      <c r="G1497" s="36">
        <v>0</v>
      </c>
      <c r="H1497" s="36">
        <v>0</v>
      </c>
      <c r="I1497" s="36">
        <v>0</v>
      </c>
      <c r="J1497" s="36">
        <v>0</v>
      </c>
      <c r="K1497" s="57" t="str">
        <f t="shared" si="122"/>
        <v>0</v>
      </c>
      <c r="L1497" s="4"/>
    </row>
    <row r="1498" spans="1:12" ht="15.75">
      <c r="A1498" s="28">
        <v>34</v>
      </c>
      <c r="B1498" s="25"/>
      <c r="C1498" s="32"/>
      <c r="D1498" s="36" t="s">
        <v>1607</v>
      </c>
      <c r="E1498" s="36">
        <v>357</v>
      </c>
      <c r="F1498" s="36">
        <v>0</v>
      </c>
      <c r="G1498" s="36">
        <v>0</v>
      </c>
      <c r="H1498" s="36">
        <v>0</v>
      </c>
      <c r="I1498" s="36">
        <v>0</v>
      </c>
      <c r="J1498" s="36">
        <v>0</v>
      </c>
      <c r="K1498" s="57" t="str">
        <f t="shared" ref="K1498:K1529" si="125">IF(OR(I1498="",I1498&lt;1),"0","1")</f>
        <v>0</v>
      </c>
      <c r="L1498" s="4"/>
    </row>
    <row r="1499" spans="1:12" ht="15.75">
      <c r="A1499" s="28">
        <v>34</v>
      </c>
      <c r="B1499" s="25"/>
      <c r="C1499" s="32">
        <f t="shared" ref="C1499:C1505" si="126">IF(D1499="",0,1)</f>
        <v>1</v>
      </c>
      <c r="D1499" s="36" t="s">
        <v>1608</v>
      </c>
      <c r="E1499" s="36">
        <v>3454</v>
      </c>
      <c r="F1499" s="36">
        <v>1</v>
      </c>
      <c r="G1499" s="36">
        <v>1</v>
      </c>
      <c r="H1499" s="36">
        <v>0</v>
      </c>
      <c r="I1499" s="36">
        <v>0</v>
      </c>
      <c r="J1499" s="36">
        <v>0</v>
      </c>
      <c r="K1499" s="57" t="str">
        <f t="shared" si="125"/>
        <v>0</v>
      </c>
      <c r="L1499" s="4"/>
    </row>
    <row r="1500" spans="1:12" ht="15.75">
      <c r="A1500" s="28">
        <v>34</v>
      </c>
      <c r="B1500" s="25"/>
      <c r="C1500" s="32">
        <f t="shared" si="126"/>
        <v>1</v>
      </c>
      <c r="D1500" s="36" t="s">
        <v>1609</v>
      </c>
      <c r="E1500" s="36">
        <v>6423</v>
      </c>
      <c r="F1500" s="36">
        <v>5</v>
      </c>
      <c r="G1500" s="36">
        <v>1</v>
      </c>
      <c r="H1500" s="36">
        <v>0</v>
      </c>
      <c r="I1500" s="36">
        <v>1</v>
      </c>
      <c r="J1500" s="36">
        <v>1</v>
      </c>
      <c r="K1500" s="57" t="str">
        <f t="shared" si="125"/>
        <v>1</v>
      </c>
      <c r="L1500" s="4"/>
    </row>
    <row r="1501" spans="1:12" ht="15.75">
      <c r="A1501" s="28">
        <v>34</v>
      </c>
      <c r="B1501" s="25"/>
      <c r="C1501" s="32">
        <f t="shared" si="126"/>
        <v>1</v>
      </c>
      <c r="D1501" s="36" t="s">
        <v>1610</v>
      </c>
      <c r="E1501" s="36">
        <v>1339</v>
      </c>
      <c r="F1501" s="36">
        <v>1</v>
      </c>
      <c r="G1501" s="36">
        <v>0</v>
      </c>
      <c r="H1501" s="36">
        <v>0</v>
      </c>
      <c r="I1501" s="36">
        <v>0</v>
      </c>
      <c r="J1501" s="36">
        <v>0</v>
      </c>
      <c r="K1501" s="57" t="str">
        <f t="shared" si="125"/>
        <v>0</v>
      </c>
      <c r="L1501" s="4"/>
    </row>
    <row r="1502" spans="1:12" ht="15.75">
      <c r="A1502" s="28">
        <v>34</v>
      </c>
      <c r="B1502" s="25"/>
      <c r="C1502" s="32">
        <f t="shared" si="126"/>
        <v>1</v>
      </c>
      <c r="D1502" s="36" t="s">
        <v>1611</v>
      </c>
      <c r="E1502" s="36">
        <v>9316</v>
      </c>
      <c r="F1502" s="36">
        <v>9</v>
      </c>
      <c r="G1502" s="36">
        <v>0</v>
      </c>
      <c r="H1502" s="36">
        <v>0</v>
      </c>
      <c r="I1502" s="36">
        <v>0</v>
      </c>
      <c r="J1502" s="36">
        <v>0</v>
      </c>
      <c r="K1502" s="57" t="str">
        <f t="shared" si="125"/>
        <v>0</v>
      </c>
      <c r="L1502" s="4"/>
    </row>
    <row r="1503" spans="1:12" ht="15.75">
      <c r="A1503" s="28">
        <v>34</v>
      </c>
      <c r="B1503" s="25"/>
      <c r="C1503" s="32">
        <f t="shared" si="126"/>
        <v>1</v>
      </c>
      <c r="D1503" s="36" t="s">
        <v>1612</v>
      </c>
      <c r="E1503" s="36">
        <v>1132</v>
      </c>
      <c r="F1503" s="36">
        <v>1</v>
      </c>
      <c r="G1503" s="36">
        <v>0</v>
      </c>
      <c r="H1503" s="36">
        <v>0</v>
      </c>
      <c r="I1503" s="36">
        <v>0</v>
      </c>
      <c r="J1503" s="36">
        <v>0</v>
      </c>
      <c r="K1503" s="57" t="str">
        <f t="shared" si="125"/>
        <v>0</v>
      </c>
      <c r="L1503" s="4"/>
    </row>
    <row r="1504" spans="1:12" ht="15.75">
      <c r="A1504" s="28">
        <v>34</v>
      </c>
      <c r="B1504" s="25"/>
      <c r="C1504" s="32">
        <f t="shared" si="126"/>
        <v>1</v>
      </c>
      <c r="D1504" s="36" t="s">
        <v>1613</v>
      </c>
      <c r="E1504" s="36">
        <v>7293</v>
      </c>
      <c r="F1504" s="36">
        <v>5</v>
      </c>
      <c r="G1504" s="36">
        <v>1</v>
      </c>
      <c r="H1504" s="36">
        <v>0</v>
      </c>
      <c r="I1504" s="36">
        <v>0</v>
      </c>
      <c r="J1504" s="36">
        <v>0</v>
      </c>
      <c r="K1504" s="57" t="str">
        <f t="shared" si="125"/>
        <v>0</v>
      </c>
      <c r="L1504" s="4"/>
    </row>
    <row r="1505" spans="1:12" ht="15.75">
      <c r="A1505" s="28">
        <v>34</v>
      </c>
      <c r="B1505" s="25"/>
      <c r="C1505" s="32">
        <f t="shared" si="126"/>
        <v>1</v>
      </c>
      <c r="D1505" s="36" t="s">
        <v>1614</v>
      </c>
      <c r="E1505" s="36">
        <v>5136</v>
      </c>
      <c r="F1505" s="36">
        <v>3</v>
      </c>
      <c r="G1505" s="36">
        <v>0</v>
      </c>
      <c r="H1505" s="36">
        <v>0</v>
      </c>
      <c r="I1505" s="36">
        <v>0</v>
      </c>
      <c r="J1505" s="36">
        <v>0</v>
      </c>
      <c r="K1505" s="57" t="str">
        <f t="shared" si="125"/>
        <v>0</v>
      </c>
      <c r="L1505" s="4"/>
    </row>
    <row r="1506" spans="1:12" ht="15.75">
      <c r="A1506" s="28">
        <v>34</v>
      </c>
      <c r="B1506" s="25"/>
      <c r="C1506" s="32"/>
      <c r="D1506" s="36" t="s">
        <v>1615</v>
      </c>
      <c r="E1506" s="36">
        <v>126</v>
      </c>
      <c r="F1506" s="36">
        <v>0</v>
      </c>
      <c r="G1506" s="36">
        <v>0</v>
      </c>
      <c r="H1506" s="36">
        <v>0</v>
      </c>
      <c r="I1506" s="36">
        <v>0</v>
      </c>
      <c r="J1506" s="36">
        <v>0</v>
      </c>
      <c r="K1506" s="57" t="str">
        <f t="shared" si="125"/>
        <v>0</v>
      </c>
      <c r="L1506" s="4"/>
    </row>
    <row r="1507" spans="1:12" ht="15.75">
      <c r="A1507" s="28">
        <v>34</v>
      </c>
      <c r="B1507" s="25"/>
      <c r="C1507" s="32">
        <f>IF(D1507="",0,1)</f>
        <v>1</v>
      </c>
      <c r="D1507" s="36" t="s">
        <v>1616</v>
      </c>
      <c r="E1507" s="36">
        <v>23028</v>
      </c>
      <c r="F1507" s="36">
        <v>22</v>
      </c>
      <c r="G1507" s="36">
        <v>4</v>
      </c>
      <c r="H1507" s="36">
        <v>1</v>
      </c>
      <c r="I1507" s="36">
        <v>0</v>
      </c>
      <c r="J1507" s="36">
        <v>0</v>
      </c>
      <c r="K1507" s="57" t="str">
        <f t="shared" si="125"/>
        <v>0</v>
      </c>
      <c r="L1507" s="4"/>
    </row>
    <row r="1508" spans="1:12" ht="15.75">
      <c r="A1508" s="28">
        <v>34</v>
      </c>
      <c r="B1508" s="25"/>
      <c r="C1508" s="32"/>
      <c r="D1508" s="36" t="s">
        <v>1617</v>
      </c>
      <c r="E1508" s="36">
        <v>863</v>
      </c>
      <c r="F1508" s="36">
        <v>0</v>
      </c>
      <c r="G1508" s="36">
        <v>0</v>
      </c>
      <c r="H1508" s="36">
        <v>0</v>
      </c>
      <c r="I1508" s="36">
        <v>0</v>
      </c>
      <c r="J1508" s="36">
        <v>0</v>
      </c>
      <c r="K1508" s="57" t="str">
        <f t="shared" si="125"/>
        <v>0</v>
      </c>
      <c r="L1508" s="4"/>
    </row>
    <row r="1509" spans="1:12" ht="15.75">
      <c r="A1509" s="28">
        <v>34</v>
      </c>
      <c r="B1509" s="25"/>
      <c r="C1509" s="32">
        <f t="shared" ref="C1509:C1526" si="127">IF(D1509="",0,1)</f>
        <v>1</v>
      </c>
      <c r="D1509" s="36" t="s">
        <v>1618</v>
      </c>
      <c r="E1509" s="36">
        <v>4200</v>
      </c>
      <c r="F1509" s="36">
        <v>4</v>
      </c>
      <c r="G1509" s="36">
        <v>0</v>
      </c>
      <c r="H1509" s="36">
        <v>0</v>
      </c>
      <c r="I1509" s="36">
        <v>0</v>
      </c>
      <c r="J1509" s="36">
        <v>0</v>
      </c>
      <c r="K1509" s="57" t="str">
        <f t="shared" si="125"/>
        <v>0</v>
      </c>
      <c r="L1509" s="4"/>
    </row>
    <row r="1510" spans="1:12" ht="15.75">
      <c r="A1510" s="28">
        <v>34</v>
      </c>
      <c r="B1510" s="25"/>
      <c r="C1510" s="32">
        <f t="shared" si="127"/>
        <v>1</v>
      </c>
      <c r="D1510" s="36" t="s">
        <v>1619</v>
      </c>
      <c r="E1510" s="36">
        <v>207</v>
      </c>
      <c r="F1510" s="36">
        <v>0</v>
      </c>
      <c r="G1510" s="36">
        <v>0</v>
      </c>
      <c r="H1510" s="36">
        <v>1</v>
      </c>
      <c r="I1510" s="36">
        <v>0</v>
      </c>
      <c r="J1510" s="36">
        <v>0</v>
      </c>
      <c r="K1510" s="57" t="str">
        <f t="shared" si="125"/>
        <v>0</v>
      </c>
      <c r="L1510" s="4"/>
    </row>
    <row r="1511" spans="1:12" ht="15.75">
      <c r="A1511" s="28">
        <v>34</v>
      </c>
      <c r="B1511" s="25"/>
      <c r="C1511" s="32">
        <f t="shared" si="127"/>
        <v>1</v>
      </c>
      <c r="D1511" s="36" t="s">
        <v>1620</v>
      </c>
      <c r="E1511" s="36">
        <v>6507</v>
      </c>
      <c r="F1511" s="36">
        <v>8</v>
      </c>
      <c r="G1511" s="36">
        <v>1</v>
      </c>
      <c r="H1511" s="36">
        <v>0</v>
      </c>
      <c r="I1511" s="36">
        <v>0</v>
      </c>
      <c r="J1511" s="36">
        <v>0</v>
      </c>
      <c r="K1511" s="57" t="str">
        <f t="shared" si="125"/>
        <v>0</v>
      </c>
      <c r="L1511" s="4"/>
    </row>
    <row r="1512" spans="1:12" ht="15.75">
      <c r="A1512" s="28">
        <v>34</v>
      </c>
      <c r="B1512" s="25"/>
      <c r="C1512" s="32">
        <f t="shared" si="127"/>
        <v>1</v>
      </c>
      <c r="D1512" s="36" t="s">
        <v>1621</v>
      </c>
      <c r="E1512" s="36">
        <v>6594</v>
      </c>
      <c r="F1512" s="36">
        <v>8</v>
      </c>
      <c r="G1512" s="36">
        <v>0</v>
      </c>
      <c r="H1512" s="36">
        <v>0</v>
      </c>
      <c r="I1512" s="36">
        <v>0</v>
      </c>
      <c r="J1512" s="36">
        <v>0</v>
      </c>
      <c r="K1512" s="57" t="str">
        <f t="shared" si="125"/>
        <v>0</v>
      </c>
      <c r="L1512" s="4"/>
    </row>
    <row r="1513" spans="1:12" ht="15.75">
      <c r="A1513" s="28">
        <v>34</v>
      </c>
      <c r="B1513" s="25"/>
      <c r="C1513" s="32">
        <f t="shared" si="127"/>
        <v>1</v>
      </c>
      <c r="D1513" s="36" t="s">
        <v>1622</v>
      </c>
      <c r="E1513" s="36">
        <v>8798</v>
      </c>
      <c r="F1513" s="36">
        <v>7</v>
      </c>
      <c r="G1513" s="36">
        <v>0</v>
      </c>
      <c r="H1513" s="36">
        <v>0</v>
      </c>
      <c r="I1513" s="36">
        <v>0</v>
      </c>
      <c r="J1513" s="36">
        <v>0</v>
      </c>
      <c r="K1513" s="57" t="str">
        <f t="shared" si="125"/>
        <v>0</v>
      </c>
      <c r="L1513" s="4"/>
    </row>
    <row r="1514" spans="1:12" ht="15.75">
      <c r="A1514" s="28">
        <v>34</v>
      </c>
      <c r="B1514" s="25"/>
      <c r="C1514" s="32">
        <f t="shared" si="127"/>
        <v>1</v>
      </c>
      <c r="D1514" s="36" t="s">
        <v>1623</v>
      </c>
      <c r="E1514" s="36">
        <v>8696</v>
      </c>
      <c r="F1514" s="36">
        <v>27</v>
      </c>
      <c r="G1514" s="36">
        <v>2</v>
      </c>
      <c r="H1514" s="36">
        <v>0</v>
      </c>
      <c r="I1514" s="36">
        <v>0</v>
      </c>
      <c r="J1514" s="36">
        <v>0</v>
      </c>
      <c r="K1514" s="57" t="str">
        <f t="shared" si="125"/>
        <v>0</v>
      </c>
      <c r="L1514" s="4"/>
    </row>
    <row r="1515" spans="1:12" ht="15.75">
      <c r="A1515" s="28">
        <v>34</v>
      </c>
      <c r="B1515" s="25"/>
      <c r="C1515" s="32">
        <f t="shared" si="127"/>
        <v>1</v>
      </c>
      <c r="D1515" s="36" t="s">
        <v>1624</v>
      </c>
      <c r="E1515" s="36">
        <v>6808</v>
      </c>
      <c r="F1515" s="36">
        <v>4</v>
      </c>
      <c r="G1515" s="36">
        <v>1</v>
      </c>
      <c r="H1515" s="36">
        <v>0</v>
      </c>
      <c r="I1515" s="36">
        <v>0</v>
      </c>
      <c r="J1515" s="36">
        <v>0</v>
      </c>
      <c r="K1515" s="57" t="str">
        <f t="shared" si="125"/>
        <v>0</v>
      </c>
      <c r="L1515" s="4"/>
    </row>
    <row r="1516" spans="1:12" ht="15.75">
      <c r="A1516" s="28">
        <v>34</v>
      </c>
      <c r="B1516" s="25"/>
      <c r="C1516" s="32">
        <f t="shared" si="127"/>
        <v>1</v>
      </c>
      <c r="D1516" s="36" t="s">
        <v>1625</v>
      </c>
      <c r="E1516" s="36">
        <v>11344</v>
      </c>
      <c r="F1516" s="36">
        <v>14</v>
      </c>
      <c r="G1516" s="36">
        <v>1</v>
      </c>
      <c r="H1516" s="36">
        <v>0</v>
      </c>
      <c r="I1516" s="36">
        <v>0</v>
      </c>
      <c r="J1516" s="36">
        <v>0</v>
      </c>
      <c r="K1516" s="57" t="str">
        <f t="shared" si="125"/>
        <v>0</v>
      </c>
      <c r="L1516" s="4"/>
    </row>
    <row r="1517" spans="1:12" ht="15.75">
      <c r="A1517" s="28">
        <v>34</v>
      </c>
      <c r="B1517" s="25"/>
      <c r="C1517" s="32">
        <f t="shared" si="127"/>
        <v>1</v>
      </c>
      <c r="D1517" s="36" t="s">
        <v>1626</v>
      </c>
      <c r="E1517" s="36">
        <v>2517</v>
      </c>
      <c r="F1517" s="36">
        <v>2</v>
      </c>
      <c r="G1517" s="36">
        <v>0</v>
      </c>
      <c r="H1517" s="36">
        <v>0</v>
      </c>
      <c r="I1517" s="36">
        <v>0</v>
      </c>
      <c r="J1517" s="36">
        <v>0</v>
      </c>
      <c r="K1517" s="57" t="str">
        <f t="shared" si="125"/>
        <v>0</v>
      </c>
      <c r="L1517" s="4"/>
    </row>
    <row r="1518" spans="1:12" ht="15.75">
      <c r="A1518" s="28">
        <v>34</v>
      </c>
      <c r="B1518" s="25"/>
      <c r="C1518" s="32">
        <f t="shared" si="127"/>
        <v>1</v>
      </c>
      <c r="D1518" s="36" t="s">
        <v>1627</v>
      </c>
      <c r="E1518" s="36">
        <v>3099</v>
      </c>
      <c r="F1518" s="36">
        <v>0</v>
      </c>
      <c r="G1518" s="36">
        <v>2</v>
      </c>
      <c r="H1518" s="36">
        <v>0</v>
      </c>
      <c r="I1518" s="36">
        <v>0</v>
      </c>
      <c r="J1518" s="36">
        <v>0</v>
      </c>
      <c r="K1518" s="57" t="str">
        <f t="shared" si="125"/>
        <v>0</v>
      </c>
      <c r="L1518" s="4"/>
    </row>
    <row r="1519" spans="1:12" ht="15.75">
      <c r="A1519" s="28">
        <v>34</v>
      </c>
      <c r="B1519" s="25"/>
      <c r="C1519" s="32">
        <f t="shared" si="127"/>
        <v>1</v>
      </c>
      <c r="D1519" s="36" t="s">
        <v>1628</v>
      </c>
      <c r="E1519" s="36">
        <v>1656</v>
      </c>
      <c r="F1519" s="36">
        <v>0</v>
      </c>
      <c r="G1519" s="36">
        <v>1</v>
      </c>
      <c r="H1519" s="36">
        <v>0</v>
      </c>
      <c r="I1519" s="36">
        <v>0</v>
      </c>
      <c r="J1519" s="36">
        <v>0</v>
      </c>
      <c r="K1519" s="57" t="str">
        <f t="shared" si="125"/>
        <v>0</v>
      </c>
      <c r="L1519" s="4"/>
    </row>
    <row r="1520" spans="1:12" ht="15.75">
      <c r="A1520" s="28">
        <v>34</v>
      </c>
      <c r="B1520" s="25"/>
      <c r="C1520" s="32">
        <f t="shared" si="127"/>
        <v>1</v>
      </c>
      <c r="D1520" s="36" t="s">
        <v>1629</v>
      </c>
      <c r="E1520" s="36">
        <v>17453</v>
      </c>
      <c r="F1520" s="36">
        <v>22</v>
      </c>
      <c r="G1520" s="36">
        <v>5</v>
      </c>
      <c r="H1520" s="36">
        <v>0</v>
      </c>
      <c r="I1520" s="36">
        <v>0</v>
      </c>
      <c r="J1520" s="36">
        <v>0</v>
      </c>
      <c r="K1520" s="57" t="str">
        <f t="shared" si="125"/>
        <v>0</v>
      </c>
      <c r="L1520" s="4"/>
    </row>
    <row r="1521" spans="1:12" ht="15.75">
      <c r="A1521" s="28">
        <v>34</v>
      </c>
      <c r="B1521" s="25"/>
      <c r="C1521" s="32">
        <f t="shared" si="127"/>
        <v>1</v>
      </c>
      <c r="D1521" s="36" t="s">
        <v>1630</v>
      </c>
      <c r="E1521" s="36">
        <v>1799</v>
      </c>
      <c r="F1521" s="36">
        <v>1</v>
      </c>
      <c r="G1521" s="36">
        <v>0</v>
      </c>
      <c r="H1521" s="36">
        <v>0</v>
      </c>
      <c r="I1521" s="36">
        <v>0</v>
      </c>
      <c r="J1521" s="36">
        <v>0</v>
      </c>
      <c r="K1521" s="57" t="str">
        <f t="shared" si="125"/>
        <v>0</v>
      </c>
      <c r="L1521" s="4"/>
    </row>
    <row r="1522" spans="1:12" ht="15.75">
      <c r="A1522" s="28">
        <v>34</v>
      </c>
      <c r="B1522" s="25"/>
      <c r="C1522" s="32">
        <f t="shared" si="127"/>
        <v>1</v>
      </c>
      <c r="D1522" s="36" t="s">
        <v>1631</v>
      </c>
      <c r="E1522" s="36">
        <v>3328</v>
      </c>
      <c r="F1522" s="36">
        <v>3</v>
      </c>
      <c r="G1522" s="36">
        <v>0</v>
      </c>
      <c r="H1522" s="36">
        <v>0</v>
      </c>
      <c r="I1522" s="36">
        <v>0</v>
      </c>
      <c r="J1522" s="36">
        <v>0</v>
      </c>
      <c r="K1522" s="57" t="str">
        <f t="shared" si="125"/>
        <v>0</v>
      </c>
      <c r="L1522" s="4"/>
    </row>
    <row r="1523" spans="1:12" ht="15.75">
      <c r="A1523" s="28">
        <v>34</v>
      </c>
      <c r="B1523" s="25"/>
      <c r="C1523" s="32">
        <f t="shared" si="127"/>
        <v>1</v>
      </c>
      <c r="D1523" s="36" t="s">
        <v>1632</v>
      </c>
      <c r="E1523" s="36">
        <v>2128</v>
      </c>
      <c r="F1523" s="36">
        <v>2</v>
      </c>
      <c r="G1523" s="36">
        <v>0</v>
      </c>
      <c r="H1523" s="36">
        <v>0</v>
      </c>
      <c r="I1523" s="36">
        <v>0</v>
      </c>
      <c r="J1523" s="36">
        <v>0</v>
      </c>
      <c r="K1523" s="57" t="str">
        <f t="shared" si="125"/>
        <v>0</v>
      </c>
      <c r="L1523" s="4"/>
    </row>
    <row r="1524" spans="1:12" ht="15.75">
      <c r="A1524" s="28">
        <v>34</v>
      </c>
      <c r="B1524" s="25"/>
      <c r="C1524" s="32">
        <f t="shared" si="127"/>
        <v>1</v>
      </c>
      <c r="D1524" s="36" t="s">
        <v>1633</v>
      </c>
      <c r="E1524" s="36">
        <v>2046</v>
      </c>
      <c r="F1524" s="36">
        <v>1</v>
      </c>
      <c r="G1524" s="36">
        <v>0</v>
      </c>
      <c r="H1524" s="36">
        <v>0</v>
      </c>
      <c r="I1524" s="36">
        <v>0</v>
      </c>
      <c r="J1524" s="36">
        <v>0</v>
      </c>
      <c r="K1524" s="57" t="str">
        <f t="shared" si="125"/>
        <v>0</v>
      </c>
      <c r="L1524" s="4"/>
    </row>
    <row r="1525" spans="1:12" ht="15.75">
      <c r="A1525" s="28">
        <v>34</v>
      </c>
      <c r="B1525" s="25"/>
      <c r="C1525" s="32">
        <f t="shared" si="127"/>
        <v>1</v>
      </c>
      <c r="D1525" s="36" t="s">
        <v>1634</v>
      </c>
      <c r="E1525" s="36">
        <v>3353</v>
      </c>
      <c r="F1525" s="36">
        <v>2</v>
      </c>
      <c r="G1525" s="36">
        <v>1</v>
      </c>
      <c r="H1525" s="36">
        <v>0</v>
      </c>
      <c r="I1525" s="36">
        <v>0</v>
      </c>
      <c r="J1525" s="36">
        <v>0</v>
      </c>
      <c r="K1525" s="57" t="str">
        <f t="shared" si="125"/>
        <v>0</v>
      </c>
      <c r="L1525" s="4"/>
    </row>
    <row r="1526" spans="1:12" ht="15.75">
      <c r="A1526" s="28">
        <v>34</v>
      </c>
      <c r="B1526" s="25"/>
      <c r="C1526" s="32">
        <f t="shared" si="127"/>
        <v>1</v>
      </c>
      <c r="D1526" s="36" t="s">
        <v>1635</v>
      </c>
      <c r="E1526" s="36">
        <v>1596</v>
      </c>
      <c r="F1526" s="36">
        <v>1</v>
      </c>
      <c r="G1526" s="36">
        <v>0</v>
      </c>
      <c r="H1526" s="36">
        <v>0</v>
      </c>
      <c r="I1526" s="36">
        <v>0</v>
      </c>
      <c r="J1526" s="36">
        <v>0</v>
      </c>
      <c r="K1526" s="57" t="str">
        <f t="shared" si="125"/>
        <v>0</v>
      </c>
      <c r="L1526" s="4"/>
    </row>
    <row r="1527" spans="1:12" ht="15.75">
      <c r="A1527" s="28">
        <v>34</v>
      </c>
      <c r="B1527" s="25"/>
      <c r="C1527" s="32"/>
      <c r="D1527" s="36" t="s">
        <v>1636</v>
      </c>
      <c r="E1527" s="36">
        <v>155</v>
      </c>
      <c r="F1527" s="36">
        <v>0</v>
      </c>
      <c r="G1527" s="36">
        <v>0</v>
      </c>
      <c r="H1527" s="36">
        <v>0</v>
      </c>
      <c r="I1527" s="36">
        <v>0</v>
      </c>
      <c r="J1527" s="36">
        <v>0</v>
      </c>
      <c r="K1527" s="57" t="str">
        <f t="shared" si="125"/>
        <v>0</v>
      </c>
      <c r="L1527" s="4"/>
    </row>
    <row r="1528" spans="1:12" ht="15.75">
      <c r="A1528" s="28">
        <v>34</v>
      </c>
      <c r="B1528" s="25"/>
      <c r="C1528" s="32">
        <f>IF(D1528="",0,1)</f>
        <v>1</v>
      </c>
      <c r="D1528" s="36" t="s">
        <v>1637</v>
      </c>
      <c r="E1528" s="36">
        <v>7714</v>
      </c>
      <c r="F1528" s="36">
        <v>7</v>
      </c>
      <c r="G1528" s="36">
        <v>2</v>
      </c>
      <c r="H1528" s="36">
        <v>0</v>
      </c>
      <c r="I1528" s="36">
        <v>0</v>
      </c>
      <c r="J1528" s="36">
        <v>0</v>
      </c>
      <c r="K1528" s="57" t="str">
        <f t="shared" si="125"/>
        <v>0</v>
      </c>
      <c r="L1528" s="4"/>
    </row>
    <row r="1529" spans="1:12" ht="15.75">
      <c r="A1529" s="28">
        <v>34</v>
      </c>
      <c r="B1529" s="25"/>
      <c r="C1529" s="32">
        <f>IF(D1529="",0,1)</f>
        <v>1</v>
      </c>
      <c r="D1529" s="36" t="s">
        <v>1638</v>
      </c>
      <c r="E1529" s="36">
        <v>2191</v>
      </c>
      <c r="F1529" s="36">
        <v>1</v>
      </c>
      <c r="G1529" s="36">
        <v>0</v>
      </c>
      <c r="H1529" s="36">
        <v>1</v>
      </c>
      <c r="I1529" s="36">
        <v>0</v>
      </c>
      <c r="J1529" s="36">
        <v>0</v>
      </c>
      <c r="K1529" s="57" t="str">
        <f t="shared" si="125"/>
        <v>0</v>
      </c>
      <c r="L1529" s="4"/>
    </row>
    <row r="1530" spans="1:12" ht="15.75">
      <c r="A1530" s="28">
        <v>34</v>
      </c>
      <c r="B1530" s="25"/>
      <c r="C1530" s="32"/>
      <c r="D1530" s="36" t="s">
        <v>1639</v>
      </c>
      <c r="E1530" s="36">
        <v>674</v>
      </c>
      <c r="F1530" s="36">
        <v>0</v>
      </c>
      <c r="G1530" s="36">
        <v>0</v>
      </c>
      <c r="H1530" s="36">
        <v>0</v>
      </c>
      <c r="I1530" s="36">
        <v>0</v>
      </c>
      <c r="J1530" s="36">
        <v>0</v>
      </c>
      <c r="K1530" s="57" t="str">
        <f t="shared" ref="K1530:K1561" si="128">IF(OR(I1530="",I1530&lt;1),"0","1")</f>
        <v>0</v>
      </c>
      <c r="L1530" s="4"/>
    </row>
    <row r="1531" spans="1:12" ht="15.75">
      <c r="A1531" s="28">
        <v>34</v>
      </c>
      <c r="B1531" s="25"/>
      <c r="C1531" s="32">
        <f t="shared" ref="C1531:C1545" si="129">IF(D1531="",0,1)</f>
        <v>1</v>
      </c>
      <c r="D1531" s="36" t="s">
        <v>1640</v>
      </c>
      <c r="E1531" s="36">
        <v>26385</v>
      </c>
      <c r="F1531" s="36">
        <v>38</v>
      </c>
      <c r="G1531" s="36">
        <v>6</v>
      </c>
      <c r="H1531" s="36">
        <v>0</v>
      </c>
      <c r="I1531" s="36">
        <v>0</v>
      </c>
      <c r="J1531" s="36">
        <v>0</v>
      </c>
      <c r="K1531" s="57" t="str">
        <f t="shared" si="128"/>
        <v>0</v>
      </c>
      <c r="L1531" s="4"/>
    </row>
    <row r="1532" spans="1:12" ht="15.75">
      <c r="A1532" s="28">
        <v>34</v>
      </c>
      <c r="B1532" s="25"/>
      <c r="C1532" s="32">
        <f t="shared" si="129"/>
        <v>1</v>
      </c>
      <c r="D1532" s="36" t="s">
        <v>1641</v>
      </c>
      <c r="E1532" s="36">
        <v>4367</v>
      </c>
      <c r="F1532" s="36">
        <v>3</v>
      </c>
      <c r="G1532" s="36">
        <v>1</v>
      </c>
      <c r="H1532" s="36">
        <v>0</v>
      </c>
      <c r="I1532" s="36">
        <v>0</v>
      </c>
      <c r="J1532" s="36">
        <v>0</v>
      </c>
      <c r="K1532" s="57" t="str">
        <f t="shared" si="128"/>
        <v>0</v>
      </c>
      <c r="L1532" s="4"/>
    </row>
    <row r="1533" spans="1:12" ht="15.75">
      <c r="A1533" s="28">
        <v>34</v>
      </c>
      <c r="B1533" s="25"/>
      <c r="C1533" s="32">
        <f t="shared" si="129"/>
        <v>1</v>
      </c>
      <c r="D1533" s="36" t="s">
        <v>1642</v>
      </c>
      <c r="E1533" s="36">
        <v>3423</v>
      </c>
      <c r="F1533" s="36">
        <v>3</v>
      </c>
      <c r="G1533" s="36">
        <v>1</v>
      </c>
      <c r="H1533" s="36">
        <v>0</v>
      </c>
      <c r="I1533" s="36">
        <v>0</v>
      </c>
      <c r="J1533" s="36">
        <v>0</v>
      </c>
      <c r="K1533" s="57" t="str">
        <f t="shared" si="128"/>
        <v>0</v>
      </c>
      <c r="L1533" s="4"/>
    </row>
    <row r="1534" spans="1:12" ht="15.75">
      <c r="A1534" s="28">
        <v>34</v>
      </c>
      <c r="B1534" s="25"/>
      <c r="C1534" s="32">
        <f t="shared" si="129"/>
        <v>1</v>
      </c>
      <c r="D1534" s="36" t="s">
        <v>1643</v>
      </c>
      <c r="E1534" s="36">
        <v>4713</v>
      </c>
      <c r="F1534" s="36">
        <v>5</v>
      </c>
      <c r="G1534" s="36">
        <v>0</v>
      </c>
      <c r="H1534" s="36">
        <v>0</v>
      </c>
      <c r="I1534" s="36">
        <v>0</v>
      </c>
      <c r="J1534" s="36">
        <v>0</v>
      </c>
      <c r="K1534" s="57" t="str">
        <f t="shared" si="128"/>
        <v>0</v>
      </c>
      <c r="L1534" s="4"/>
    </row>
    <row r="1535" spans="1:12" ht="15.75">
      <c r="A1535" s="28">
        <v>34</v>
      </c>
      <c r="B1535" s="25"/>
      <c r="C1535" s="32">
        <f t="shared" si="129"/>
        <v>1</v>
      </c>
      <c r="D1535" s="36" t="s">
        <v>1644</v>
      </c>
      <c r="E1535" s="36">
        <v>7734</v>
      </c>
      <c r="F1535" s="36">
        <v>13</v>
      </c>
      <c r="G1535" s="36">
        <v>2</v>
      </c>
      <c r="H1535" s="36">
        <v>0</v>
      </c>
      <c r="I1535" s="36">
        <v>0</v>
      </c>
      <c r="J1535" s="36">
        <v>0</v>
      </c>
      <c r="K1535" s="57" t="str">
        <f t="shared" si="128"/>
        <v>0</v>
      </c>
      <c r="L1535" s="4"/>
    </row>
    <row r="1536" spans="1:12" ht="15.75">
      <c r="A1536" s="28">
        <v>34</v>
      </c>
      <c r="B1536" s="25"/>
      <c r="C1536" s="32">
        <f t="shared" si="129"/>
        <v>1</v>
      </c>
      <c r="D1536" s="36" t="s">
        <v>1645</v>
      </c>
      <c r="E1536" s="36">
        <v>6407</v>
      </c>
      <c r="F1536" s="36">
        <v>8</v>
      </c>
      <c r="G1536" s="36">
        <v>1</v>
      </c>
      <c r="H1536" s="36">
        <v>0</v>
      </c>
      <c r="I1536" s="36">
        <v>0</v>
      </c>
      <c r="J1536" s="36">
        <v>0</v>
      </c>
      <c r="K1536" s="57" t="str">
        <f t="shared" si="128"/>
        <v>0</v>
      </c>
      <c r="L1536" s="4"/>
    </row>
    <row r="1537" spans="1:12" ht="15.75">
      <c r="A1537" s="28">
        <v>34</v>
      </c>
      <c r="B1537" s="25"/>
      <c r="C1537" s="32">
        <f t="shared" si="129"/>
        <v>1</v>
      </c>
      <c r="D1537" s="36" t="s">
        <v>1646</v>
      </c>
      <c r="E1537" s="36">
        <v>16705</v>
      </c>
      <c r="F1537" s="36">
        <v>29</v>
      </c>
      <c r="G1537" s="36">
        <v>6</v>
      </c>
      <c r="H1537" s="36">
        <v>0</v>
      </c>
      <c r="I1537" s="36">
        <v>0</v>
      </c>
      <c r="J1537" s="36">
        <v>0</v>
      </c>
      <c r="K1537" s="57" t="str">
        <f t="shared" si="128"/>
        <v>0</v>
      </c>
      <c r="L1537" s="4"/>
    </row>
    <row r="1538" spans="1:12" ht="15.75">
      <c r="A1538" s="28">
        <v>34</v>
      </c>
      <c r="B1538" s="25"/>
      <c r="C1538" s="32">
        <f t="shared" si="129"/>
        <v>1</v>
      </c>
      <c r="D1538" s="36" t="s">
        <v>1647</v>
      </c>
      <c r="E1538" s="36">
        <v>2308</v>
      </c>
      <c r="F1538" s="36">
        <v>2</v>
      </c>
      <c r="G1538" s="36">
        <v>0</v>
      </c>
      <c r="H1538" s="36">
        <v>0</v>
      </c>
      <c r="I1538" s="36">
        <v>0</v>
      </c>
      <c r="J1538" s="36">
        <v>0</v>
      </c>
      <c r="K1538" s="57" t="str">
        <f t="shared" si="128"/>
        <v>0</v>
      </c>
      <c r="L1538" s="4"/>
    </row>
    <row r="1539" spans="1:12" ht="15.75">
      <c r="A1539" s="28">
        <v>34</v>
      </c>
      <c r="B1539" s="25"/>
      <c r="C1539" s="32">
        <f t="shared" si="129"/>
        <v>1</v>
      </c>
      <c r="D1539" s="36" t="s">
        <v>1648</v>
      </c>
      <c r="E1539" s="36">
        <v>12307</v>
      </c>
      <c r="F1539" s="36">
        <v>8</v>
      </c>
      <c r="G1539" s="36">
        <v>5</v>
      </c>
      <c r="H1539" s="36">
        <v>0</v>
      </c>
      <c r="I1539" s="36">
        <v>0</v>
      </c>
      <c r="J1539" s="36">
        <v>0</v>
      </c>
      <c r="K1539" s="57" t="str">
        <f t="shared" si="128"/>
        <v>0</v>
      </c>
      <c r="L1539" s="4"/>
    </row>
    <row r="1540" spans="1:12" ht="15.75">
      <c r="A1540" s="28">
        <v>34</v>
      </c>
      <c r="B1540" s="25"/>
      <c r="C1540" s="32">
        <f t="shared" si="129"/>
        <v>1</v>
      </c>
      <c r="D1540" s="36" t="s">
        <v>1649</v>
      </c>
      <c r="E1540" s="36">
        <v>3310</v>
      </c>
      <c r="F1540" s="36">
        <v>2</v>
      </c>
      <c r="G1540" s="36">
        <v>3</v>
      </c>
      <c r="H1540" s="36">
        <v>0</v>
      </c>
      <c r="I1540" s="36">
        <v>0</v>
      </c>
      <c r="J1540" s="36">
        <v>0</v>
      </c>
      <c r="K1540" s="57" t="str">
        <f t="shared" si="128"/>
        <v>0</v>
      </c>
      <c r="L1540" s="4"/>
    </row>
    <row r="1541" spans="1:12" ht="15.75">
      <c r="A1541" s="28">
        <v>34</v>
      </c>
      <c r="B1541" s="25"/>
      <c r="C1541" s="32">
        <f t="shared" si="129"/>
        <v>1</v>
      </c>
      <c r="D1541" s="36" t="s">
        <v>1650</v>
      </c>
      <c r="E1541" s="36">
        <v>4085</v>
      </c>
      <c r="F1541" s="36">
        <v>3</v>
      </c>
      <c r="G1541" s="36">
        <v>0</v>
      </c>
      <c r="H1541" s="36">
        <v>0</v>
      </c>
      <c r="I1541" s="36">
        <v>0</v>
      </c>
      <c r="J1541" s="36">
        <v>0</v>
      </c>
      <c r="K1541" s="57" t="str">
        <f t="shared" si="128"/>
        <v>0</v>
      </c>
      <c r="L1541" s="4"/>
    </row>
    <row r="1542" spans="1:12" ht="15.75">
      <c r="A1542" s="28">
        <v>34</v>
      </c>
      <c r="B1542" s="25"/>
      <c r="C1542" s="32">
        <f t="shared" si="129"/>
        <v>1</v>
      </c>
      <c r="D1542" s="36" t="s">
        <v>1651</v>
      </c>
      <c r="E1542" s="36">
        <v>4383</v>
      </c>
      <c r="F1542" s="36">
        <v>5</v>
      </c>
      <c r="G1542" s="36">
        <v>0</v>
      </c>
      <c r="H1542" s="36">
        <v>0</v>
      </c>
      <c r="I1542" s="36">
        <v>0</v>
      </c>
      <c r="J1542" s="36">
        <v>0</v>
      </c>
      <c r="K1542" s="57" t="str">
        <f t="shared" si="128"/>
        <v>0</v>
      </c>
      <c r="L1542" s="4"/>
    </row>
    <row r="1543" spans="1:12" ht="15.75">
      <c r="A1543" s="28">
        <v>34</v>
      </c>
      <c r="B1543" s="25"/>
      <c r="C1543" s="32">
        <f t="shared" si="129"/>
        <v>1</v>
      </c>
      <c r="D1543" s="36" t="s">
        <v>1652</v>
      </c>
      <c r="E1543" s="36">
        <v>4099</v>
      </c>
      <c r="F1543" s="36">
        <v>3</v>
      </c>
      <c r="G1543" s="36">
        <v>0</v>
      </c>
      <c r="H1543" s="36">
        <v>0</v>
      </c>
      <c r="I1543" s="36">
        <v>0</v>
      </c>
      <c r="J1543" s="36">
        <v>0</v>
      </c>
      <c r="K1543" s="57" t="str">
        <f t="shared" si="128"/>
        <v>0</v>
      </c>
      <c r="L1543" s="4"/>
    </row>
    <row r="1544" spans="1:12" ht="15.75">
      <c r="A1544" s="28">
        <v>34</v>
      </c>
      <c r="B1544" s="25"/>
      <c r="C1544" s="32">
        <f t="shared" si="129"/>
        <v>1</v>
      </c>
      <c r="D1544" s="36" t="s">
        <v>1653</v>
      </c>
      <c r="E1544" s="36">
        <v>2934</v>
      </c>
      <c r="F1544" s="36">
        <v>3</v>
      </c>
      <c r="G1544" s="36">
        <v>0</v>
      </c>
      <c r="H1544" s="36">
        <v>0</v>
      </c>
      <c r="I1544" s="36">
        <v>0</v>
      </c>
      <c r="J1544" s="36">
        <v>0</v>
      </c>
      <c r="K1544" s="57" t="str">
        <f t="shared" si="128"/>
        <v>0</v>
      </c>
      <c r="L1544" s="4"/>
    </row>
    <row r="1545" spans="1:12" ht="15.75">
      <c r="A1545" s="28">
        <v>34</v>
      </c>
      <c r="B1545" s="25"/>
      <c r="C1545" s="32">
        <f t="shared" si="129"/>
        <v>1</v>
      </c>
      <c r="D1545" s="36" t="s">
        <v>1654</v>
      </c>
      <c r="E1545" s="36">
        <v>2916</v>
      </c>
      <c r="F1545" s="36">
        <v>3</v>
      </c>
      <c r="G1545" s="36">
        <v>0</v>
      </c>
      <c r="H1545" s="36">
        <v>0</v>
      </c>
      <c r="I1545" s="36">
        <v>0</v>
      </c>
      <c r="J1545" s="36">
        <v>0</v>
      </c>
      <c r="K1545" s="57" t="str">
        <f t="shared" si="128"/>
        <v>0</v>
      </c>
      <c r="L1545" s="4"/>
    </row>
    <row r="1546" spans="1:12" ht="15.75">
      <c r="A1546" s="28">
        <v>34</v>
      </c>
      <c r="B1546" s="25"/>
      <c r="C1546" s="32"/>
      <c r="D1546" s="36" t="s">
        <v>1655</v>
      </c>
      <c r="E1546" s="36">
        <v>74</v>
      </c>
      <c r="F1546" s="36">
        <v>0</v>
      </c>
      <c r="G1546" s="36">
        <v>0</v>
      </c>
      <c r="H1546" s="36">
        <v>0</v>
      </c>
      <c r="I1546" s="36">
        <v>0</v>
      </c>
      <c r="J1546" s="36">
        <v>0</v>
      </c>
      <c r="K1546" s="57" t="str">
        <f t="shared" si="128"/>
        <v>0</v>
      </c>
      <c r="L1546" s="4"/>
    </row>
    <row r="1547" spans="1:12" ht="15.75">
      <c r="A1547" s="28">
        <v>34</v>
      </c>
      <c r="B1547" s="25"/>
      <c r="C1547" s="32">
        <f>IF(D1547="",0,1)</f>
        <v>1</v>
      </c>
      <c r="D1547" s="36" t="s">
        <v>1656</v>
      </c>
      <c r="E1547" s="36">
        <v>3960</v>
      </c>
      <c r="F1547" s="36">
        <v>2</v>
      </c>
      <c r="G1547" s="36">
        <v>0</v>
      </c>
      <c r="H1547" s="36">
        <v>0</v>
      </c>
      <c r="I1547" s="36">
        <v>0</v>
      </c>
      <c r="J1547" s="36">
        <v>0</v>
      </c>
      <c r="K1547" s="57" t="str">
        <f t="shared" si="128"/>
        <v>0</v>
      </c>
      <c r="L1547" s="4"/>
    </row>
    <row r="1548" spans="1:12" ht="15.75">
      <c r="A1548" s="28">
        <v>34</v>
      </c>
      <c r="B1548" s="25"/>
      <c r="C1548" s="32">
        <f>IF(D1548="",0,1)</f>
        <v>1</v>
      </c>
      <c r="D1548" s="36" t="s">
        <v>1657</v>
      </c>
      <c r="E1548" s="36">
        <v>295542</v>
      </c>
      <c r="F1548" s="36">
        <v>183</v>
      </c>
      <c r="G1548" s="36">
        <v>50</v>
      </c>
      <c r="H1548" s="36">
        <v>0</v>
      </c>
      <c r="I1548" s="36">
        <v>0</v>
      </c>
      <c r="J1548" s="36">
        <v>0</v>
      </c>
      <c r="K1548" s="57" t="str">
        <f t="shared" si="128"/>
        <v>0</v>
      </c>
      <c r="L1548" s="4"/>
    </row>
    <row r="1549" spans="1:12" ht="15.75">
      <c r="A1549" s="28">
        <v>34</v>
      </c>
      <c r="B1549" s="25"/>
      <c r="C1549" s="32">
        <f>IF(D1549="",0,1)</f>
        <v>1</v>
      </c>
      <c r="D1549" s="36" t="s">
        <v>1658</v>
      </c>
      <c r="E1549" s="36">
        <v>2753</v>
      </c>
      <c r="F1549" s="36">
        <v>0</v>
      </c>
      <c r="G1549" s="36">
        <v>1</v>
      </c>
      <c r="H1549" s="36">
        <v>0</v>
      </c>
      <c r="I1549" s="36">
        <v>0</v>
      </c>
      <c r="J1549" s="36">
        <v>0</v>
      </c>
      <c r="K1549" s="57" t="str">
        <f t="shared" si="128"/>
        <v>0</v>
      </c>
      <c r="L1549" s="4"/>
    </row>
    <row r="1550" spans="1:12" ht="15.75">
      <c r="A1550" s="28">
        <v>34</v>
      </c>
      <c r="B1550" s="25"/>
      <c r="C1550" s="32">
        <f>IF(D1550="",0,1)</f>
        <v>1</v>
      </c>
      <c r="D1550" s="36" t="s">
        <v>1659</v>
      </c>
      <c r="E1550" s="36">
        <v>3159</v>
      </c>
      <c r="F1550" s="36">
        <v>2</v>
      </c>
      <c r="G1550" s="36">
        <v>0</v>
      </c>
      <c r="H1550" s="36">
        <v>0</v>
      </c>
      <c r="I1550" s="36">
        <v>0</v>
      </c>
      <c r="J1550" s="36">
        <v>0</v>
      </c>
      <c r="K1550" s="57" t="str">
        <f t="shared" si="128"/>
        <v>0</v>
      </c>
      <c r="L1550" s="4"/>
    </row>
    <row r="1551" spans="1:12" ht="15.75">
      <c r="A1551" s="28">
        <v>34</v>
      </c>
      <c r="B1551" s="25"/>
      <c r="C1551" s="32">
        <f>IF(D1551="",0,1)</f>
        <v>1</v>
      </c>
      <c r="D1551" s="36" t="s">
        <v>1660</v>
      </c>
      <c r="E1551" s="36">
        <v>1863</v>
      </c>
      <c r="F1551" s="36">
        <v>1</v>
      </c>
      <c r="G1551" s="36">
        <v>0</v>
      </c>
      <c r="H1551" s="36">
        <v>0</v>
      </c>
      <c r="I1551" s="36">
        <v>0</v>
      </c>
      <c r="J1551" s="36">
        <v>0</v>
      </c>
      <c r="K1551" s="57" t="str">
        <f t="shared" si="128"/>
        <v>0</v>
      </c>
      <c r="L1551" s="4"/>
    </row>
    <row r="1552" spans="1:12" ht="15.75">
      <c r="A1552" s="28">
        <v>34</v>
      </c>
      <c r="B1552" s="25"/>
      <c r="C1552" s="32"/>
      <c r="D1552" s="36" t="s">
        <v>1661</v>
      </c>
      <c r="E1552" s="36">
        <v>1064</v>
      </c>
      <c r="F1552" s="36">
        <v>0</v>
      </c>
      <c r="G1552" s="36">
        <v>0</v>
      </c>
      <c r="H1552" s="36">
        <v>0</v>
      </c>
      <c r="I1552" s="36">
        <v>0</v>
      </c>
      <c r="J1552" s="36">
        <v>0</v>
      </c>
      <c r="K1552" s="57" t="str">
        <f t="shared" si="128"/>
        <v>0</v>
      </c>
      <c r="L1552" s="4"/>
    </row>
    <row r="1553" spans="1:12" ht="15.75">
      <c r="A1553" s="28">
        <v>34</v>
      </c>
      <c r="B1553" s="25"/>
      <c r="C1553" s="32">
        <f t="shared" ref="C1553:C1590" si="130">IF(D1553="",0,1)</f>
        <v>1</v>
      </c>
      <c r="D1553" s="36" t="s">
        <v>1662</v>
      </c>
      <c r="E1553" s="36">
        <v>1856</v>
      </c>
      <c r="F1553" s="36">
        <v>2</v>
      </c>
      <c r="G1553" s="36">
        <v>0</v>
      </c>
      <c r="H1553" s="36">
        <v>0</v>
      </c>
      <c r="I1553" s="36">
        <v>0</v>
      </c>
      <c r="J1553" s="36">
        <v>0</v>
      </c>
      <c r="K1553" s="57" t="str">
        <f t="shared" si="128"/>
        <v>0</v>
      </c>
      <c r="L1553" s="4"/>
    </row>
    <row r="1554" spans="1:12" ht="15.75">
      <c r="A1554" s="28">
        <v>34</v>
      </c>
      <c r="B1554" s="25"/>
      <c r="C1554" s="32">
        <f t="shared" si="130"/>
        <v>1</v>
      </c>
      <c r="D1554" s="36" t="s">
        <v>1663</v>
      </c>
      <c r="E1554" s="36">
        <v>4057</v>
      </c>
      <c r="F1554" s="36">
        <v>3</v>
      </c>
      <c r="G1554" s="36">
        <v>1</v>
      </c>
      <c r="H1554" s="36">
        <v>0</v>
      </c>
      <c r="I1554" s="36">
        <v>0</v>
      </c>
      <c r="J1554" s="36">
        <v>0</v>
      </c>
      <c r="K1554" s="57" t="str">
        <f t="shared" si="128"/>
        <v>0</v>
      </c>
      <c r="L1554" s="4"/>
    </row>
    <row r="1555" spans="1:12" ht="15.75">
      <c r="A1555" s="28">
        <v>34</v>
      </c>
      <c r="B1555" s="25"/>
      <c r="C1555" s="32">
        <f t="shared" si="130"/>
        <v>1</v>
      </c>
      <c r="D1555" s="36" t="s">
        <v>1664</v>
      </c>
      <c r="E1555" s="36">
        <v>5844</v>
      </c>
      <c r="F1555" s="36">
        <v>21</v>
      </c>
      <c r="G1555" s="36">
        <v>10</v>
      </c>
      <c r="H1555" s="36">
        <v>0</v>
      </c>
      <c r="I1555" s="36">
        <v>2</v>
      </c>
      <c r="J1555" s="36">
        <v>2</v>
      </c>
      <c r="K1555" s="57" t="str">
        <f t="shared" si="128"/>
        <v>1</v>
      </c>
      <c r="L1555" s="4"/>
    </row>
    <row r="1556" spans="1:12" ht="15.75">
      <c r="A1556" s="28">
        <v>34</v>
      </c>
      <c r="B1556" s="25"/>
      <c r="C1556" s="32">
        <f t="shared" si="130"/>
        <v>1</v>
      </c>
      <c r="D1556" s="36" t="s">
        <v>1665</v>
      </c>
      <c r="E1556" s="36">
        <v>4069</v>
      </c>
      <c r="F1556" s="36">
        <v>4</v>
      </c>
      <c r="G1556" s="36">
        <v>0</v>
      </c>
      <c r="H1556" s="36">
        <v>0</v>
      </c>
      <c r="I1556" s="36">
        <v>0</v>
      </c>
      <c r="J1556" s="36">
        <v>0</v>
      </c>
      <c r="K1556" s="57" t="str">
        <f t="shared" si="128"/>
        <v>0</v>
      </c>
      <c r="L1556" s="4"/>
    </row>
    <row r="1557" spans="1:12" ht="15.75">
      <c r="A1557" s="28">
        <v>34</v>
      </c>
      <c r="B1557" s="25"/>
      <c r="C1557" s="32">
        <f t="shared" si="130"/>
        <v>1</v>
      </c>
      <c r="D1557" s="36" t="s">
        <v>1666</v>
      </c>
      <c r="E1557" s="36">
        <v>9016</v>
      </c>
      <c r="F1557" s="36">
        <v>14</v>
      </c>
      <c r="G1557" s="36">
        <v>3</v>
      </c>
      <c r="H1557" s="36">
        <v>0</v>
      </c>
      <c r="I1557" s="36">
        <v>1</v>
      </c>
      <c r="J1557" s="36">
        <v>1</v>
      </c>
      <c r="K1557" s="57" t="str">
        <f t="shared" si="128"/>
        <v>1</v>
      </c>
      <c r="L1557" s="4"/>
    </row>
    <row r="1558" spans="1:12" ht="15.75">
      <c r="A1558" s="28">
        <v>34</v>
      </c>
      <c r="B1558" s="25"/>
      <c r="C1558" s="32">
        <f t="shared" si="130"/>
        <v>1</v>
      </c>
      <c r="D1558" s="36" t="s">
        <v>1667</v>
      </c>
      <c r="E1558" s="36">
        <v>8273</v>
      </c>
      <c r="F1558" s="36">
        <v>9</v>
      </c>
      <c r="G1558" s="36">
        <v>7</v>
      </c>
      <c r="H1558" s="36">
        <v>0</v>
      </c>
      <c r="I1558" s="36">
        <v>1</v>
      </c>
      <c r="J1558" s="36">
        <v>1</v>
      </c>
      <c r="K1558" s="57" t="str">
        <f t="shared" si="128"/>
        <v>1</v>
      </c>
      <c r="L1558" s="4"/>
    </row>
    <row r="1559" spans="1:12" ht="15.75">
      <c r="A1559" s="28">
        <v>34</v>
      </c>
      <c r="B1559" s="25"/>
      <c r="C1559" s="32">
        <f t="shared" si="130"/>
        <v>1</v>
      </c>
      <c r="D1559" s="36" t="s">
        <v>1668</v>
      </c>
      <c r="E1559" s="36">
        <v>7959</v>
      </c>
      <c r="F1559" s="36">
        <v>5</v>
      </c>
      <c r="G1559" s="36">
        <v>2</v>
      </c>
      <c r="H1559" s="36">
        <v>0</v>
      </c>
      <c r="I1559" s="36">
        <v>0</v>
      </c>
      <c r="J1559" s="36">
        <v>0</v>
      </c>
      <c r="K1559" s="57" t="str">
        <f t="shared" si="128"/>
        <v>0</v>
      </c>
      <c r="L1559" s="4"/>
    </row>
    <row r="1560" spans="1:12" ht="15.75">
      <c r="A1560" s="28">
        <v>34</v>
      </c>
      <c r="B1560" s="25"/>
      <c r="C1560" s="32">
        <f t="shared" si="130"/>
        <v>1</v>
      </c>
      <c r="D1560" s="36" t="s">
        <v>1669</v>
      </c>
      <c r="E1560" s="36">
        <v>1928</v>
      </c>
      <c r="F1560" s="36">
        <v>1</v>
      </c>
      <c r="G1560" s="36">
        <v>0</v>
      </c>
      <c r="H1560" s="36">
        <v>0</v>
      </c>
      <c r="I1560" s="36">
        <v>0</v>
      </c>
      <c r="J1560" s="36">
        <v>0</v>
      </c>
      <c r="K1560" s="57" t="str">
        <f t="shared" si="128"/>
        <v>0</v>
      </c>
      <c r="L1560" s="4"/>
    </row>
    <row r="1561" spans="1:12" ht="15.75">
      <c r="A1561" s="28">
        <v>34</v>
      </c>
      <c r="B1561" s="25"/>
      <c r="C1561" s="32">
        <f t="shared" si="130"/>
        <v>1</v>
      </c>
      <c r="D1561" s="36" t="s">
        <v>1670</v>
      </c>
      <c r="E1561" s="36">
        <v>2240</v>
      </c>
      <c r="F1561" s="36">
        <v>1</v>
      </c>
      <c r="G1561" s="36">
        <v>0</v>
      </c>
      <c r="H1561" s="36">
        <v>0</v>
      </c>
      <c r="I1561" s="36">
        <v>0</v>
      </c>
      <c r="J1561" s="36">
        <v>0</v>
      </c>
      <c r="K1561" s="57" t="str">
        <f t="shared" si="128"/>
        <v>0</v>
      </c>
      <c r="L1561" s="4"/>
    </row>
    <row r="1562" spans="1:12" ht="15.75">
      <c r="A1562" s="28">
        <v>34</v>
      </c>
      <c r="B1562" s="25"/>
      <c r="C1562" s="32">
        <f t="shared" si="130"/>
        <v>1</v>
      </c>
      <c r="D1562" s="36" t="s">
        <v>1671</v>
      </c>
      <c r="E1562" s="36">
        <v>3168</v>
      </c>
      <c r="F1562" s="36">
        <v>5</v>
      </c>
      <c r="G1562" s="36">
        <v>0</v>
      </c>
      <c r="H1562" s="36">
        <v>0</v>
      </c>
      <c r="I1562" s="36">
        <v>0</v>
      </c>
      <c r="J1562" s="36">
        <v>0</v>
      </c>
      <c r="K1562" s="57" t="str">
        <f t="shared" ref="K1562:K1593" si="131">IF(OR(I1562="",I1562&lt;1),"0","1")</f>
        <v>0</v>
      </c>
      <c r="L1562" s="4"/>
    </row>
    <row r="1563" spans="1:12" ht="15.75">
      <c r="A1563" s="28">
        <v>34</v>
      </c>
      <c r="B1563" s="25"/>
      <c r="C1563" s="32">
        <f t="shared" si="130"/>
        <v>1</v>
      </c>
      <c r="D1563" s="36" t="s">
        <v>1672</v>
      </c>
      <c r="E1563" s="36">
        <v>5993</v>
      </c>
      <c r="F1563" s="36">
        <v>7</v>
      </c>
      <c r="G1563" s="36">
        <v>0</v>
      </c>
      <c r="H1563" s="36">
        <v>0</v>
      </c>
      <c r="I1563" s="36">
        <v>0</v>
      </c>
      <c r="J1563" s="36">
        <v>0</v>
      </c>
      <c r="K1563" s="57" t="str">
        <f t="shared" si="131"/>
        <v>0</v>
      </c>
      <c r="L1563" s="4"/>
    </row>
    <row r="1564" spans="1:12" ht="15.75">
      <c r="A1564" s="28">
        <v>34</v>
      </c>
      <c r="B1564" s="25"/>
      <c r="C1564" s="32">
        <f t="shared" si="130"/>
        <v>1</v>
      </c>
      <c r="D1564" s="36" t="s">
        <v>1673</v>
      </c>
      <c r="E1564" s="36">
        <v>1190</v>
      </c>
      <c r="F1564" s="36">
        <v>1</v>
      </c>
      <c r="G1564" s="36">
        <v>0</v>
      </c>
      <c r="H1564" s="36">
        <v>0</v>
      </c>
      <c r="I1564" s="36">
        <v>0</v>
      </c>
      <c r="J1564" s="36">
        <v>0</v>
      </c>
      <c r="K1564" s="57" t="str">
        <f t="shared" si="131"/>
        <v>0</v>
      </c>
      <c r="L1564" s="4"/>
    </row>
    <row r="1565" spans="1:12" ht="15.75">
      <c r="A1565" s="28">
        <v>34</v>
      </c>
      <c r="B1565" s="25"/>
      <c r="C1565" s="32">
        <f t="shared" si="130"/>
        <v>1</v>
      </c>
      <c r="D1565" s="36" t="s">
        <v>1674</v>
      </c>
      <c r="E1565" s="36">
        <v>5908</v>
      </c>
      <c r="F1565" s="36">
        <v>1</v>
      </c>
      <c r="G1565" s="36">
        <v>3</v>
      </c>
      <c r="H1565" s="36">
        <v>0</v>
      </c>
      <c r="I1565" s="36">
        <v>0</v>
      </c>
      <c r="J1565" s="36">
        <v>0</v>
      </c>
      <c r="K1565" s="57" t="str">
        <f t="shared" si="131"/>
        <v>0</v>
      </c>
      <c r="L1565" s="4"/>
    </row>
    <row r="1566" spans="1:12" ht="15.75">
      <c r="A1566" s="28">
        <v>34</v>
      </c>
      <c r="B1566" s="25"/>
      <c r="C1566" s="32">
        <f t="shared" si="130"/>
        <v>1</v>
      </c>
      <c r="D1566" s="36" t="s">
        <v>1675</v>
      </c>
      <c r="E1566" s="36">
        <v>3087</v>
      </c>
      <c r="F1566" s="36">
        <v>1</v>
      </c>
      <c r="G1566" s="36">
        <v>1</v>
      </c>
      <c r="H1566" s="36">
        <v>0</v>
      </c>
      <c r="I1566" s="36">
        <v>0</v>
      </c>
      <c r="J1566" s="36">
        <v>0</v>
      </c>
      <c r="K1566" s="57" t="str">
        <f t="shared" si="131"/>
        <v>0</v>
      </c>
      <c r="L1566" s="4"/>
    </row>
    <row r="1567" spans="1:12" ht="15.75">
      <c r="A1567" s="28">
        <v>34</v>
      </c>
      <c r="B1567" s="25"/>
      <c r="C1567" s="32">
        <f t="shared" si="130"/>
        <v>1</v>
      </c>
      <c r="D1567" s="36" t="s">
        <v>1676</v>
      </c>
      <c r="E1567" s="36">
        <v>1822</v>
      </c>
      <c r="F1567" s="36">
        <v>1</v>
      </c>
      <c r="G1567" s="36">
        <v>0</v>
      </c>
      <c r="H1567" s="36">
        <v>0</v>
      </c>
      <c r="I1567" s="36">
        <v>0</v>
      </c>
      <c r="J1567" s="36">
        <v>0</v>
      </c>
      <c r="K1567" s="57" t="str">
        <f t="shared" si="131"/>
        <v>0</v>
      </c>
      <c r="L1567" s="4"/>
    </row>
    <row r="1568" spans="1:12" ht="15.75">
      <c r="A1568" s="28">
        <v>34</v>
      </c>
      <c r="B1568" s="25"/>
      <c r="C1568" s="32">
        <f t="shared" si="130"/>
        <v>1</v>
      </c>
      <c r="D1568" s="36" t="s">
        <v>1677</v>
      </c>
      <c r="E1568" s="36">
        <v>2216</v>
      </c>
      <c r="F1568" s="36">
        <v>2</v>
      </c>
      <c r="G1568" s="36">
        <v>0</v>
      </c>
      <c r="H1568" s="36">
        <v>0</v>
      </c>
      <c r="I1568" s="36">
        <v>0</v>
      </c>
      <c r="J1568" s="36">
        <v>0</v>
      </c>
      <c r="K1568" s="57" t="str">
        <f t="shared" si="131"/>
        <v>0</v>
      </c>
      <c r="L1568" s="4"/>
    </row>
    <row r="1569" spans="1:12" ht="15.75">
      <c r="A1569" s="28">
        <v>34</v>
      </c>
      <c r="B1569" s="25"/>
      <c r="C1569" s="32">
        <f t="shared" si="130"/>
        <v>1</v>
      </c>
      <c r="D1569" s="36" t="s">
        <v>1678</v>
      </c>
      <c r="E1569" s="36">
        <v>6304</v>
      </c>
      <c r="F1569" s="36">
        <v>6</v>
      </c>
      <c r="G1569" s="36">
        <v>1</v>
      </c>
      <c r="H1569" s="36">
        <v>0</v>
      </c>
      <c r="I1569" s="36">
        <v>0</v>
      </c>
      <c r="J1569" s="36">
        <v>0</v>
      </c>
      <c r="K1569" s="57" t="str">
        <f t="shared" si="131"/>
        <v>0</v>
      </c>
      <c r="L1569" s="4"/>
    </row>
    <row r="1570" spans="1:12" ht="15.75">
      <c r="A1570" s="28">
        <v>34</v>
      </c>
      <c r="B1570" s="25"/>
      <c r="C1570" s="32">
        <f t="shared" si="130"/>
        <v>1</v>
      </c>
      <c r="D1570" s="36" t="s">
        <v>1679</v>
      </c>
      <c r="E1570" s="36">
        <v>3786</v>
      </c>
      <c r="F1570" s="36">
        <v>2</v>
      </c>
      <c r="G1570" s="36">
        <v>0</v>
      </c>
      <c r="H1570" s="36">
        <v>0</v>
      </c>
      <c r="I1570" s="36">
        <v>0</v>
      </c>
      <c r="J1570" s="36">
        <v>0</v>
      </c>
      <c r="K1570" s="57" t="str">
        <f t="shared" si="131"/>
        <v>0</v>
      </c>
      <c r="L1570" s="4"/>
    </row>
    <row r="1571" spans="1:12" ht="15.75">
      <c r="A1571" s="28">
        <v>34</v>
      </c>
      <c r="B1571" s="25"/>
      <c r="C1571" s="32">
        <f t="shared" si="130"/>
        <v>1</v>
      </c>
      <c r="D1571" s="36" t="s">
        <v>1680</v>
      </c>
      <c r="E1571" s="36">
        <v>2032</v>
      </c>
      <c r="F1571" s="36">
        <v>1</v>
      </c>
      <c r="G1571" s="36">
        <v>0</v>
      </c>
      <c r="H1571" s="36">
        <v>0</v>
      </c>
      <c r="I1571" s="36">
        <v>0</v>
      </c>
      <c r="J1571" s="36">
        <v>0</v>
      </c>
      <c r="K1571" s="57" t="str">
        <f t="shared" si="131"/>
        <v>0</v>
      </c>
      <c r="L1571" s="4"/>
    </row>
    <row r="1572" spans="1:12" ht="15.75">
      <c r="A1572" s="28">
        <v>34</v>
      </c>
      <c r="B1572" s="25"/>
      <c r="C1572" s="32">
        <f t="shared" si="130"/>
        <v>1</v>
      </c>
      <c r="D1572" s="36" t="s">
        <v>1681</v>
      </c>
      <c r="E1572" s="36">
        <v>3209</v>
      </c>
      <c r="F1572" s="36">
        <v>2</v>
      </c>
      <c r="G1572" s="36">
        <v>0</v>
      </c>
      <c r="H1572" s="36">
        <v>0</v>
      </c>
      <c r="I1572" s="36">
        <v>0</v>
      </c>
      <c r="J1572" s="36">
        <v>0</v>
      </c>
      <c r="K1572" s="57" t="str">
        <f t="shared" si="131"/>
        <v>0</v>
      </c>
      <c r="L1572" s="4"/>
    </row>
    <row r="1573" spans="1:12" ht="15.75">
      <c r="A1573" s="28">
        <v>34</v>
      </c>
      <c r="B1573" s="25"/>
      <c r="C1573" s="32">
        <f t="shared" si="130"/>
        <v>1</v>
      </c>
      <c r="D1573" s="36" t="s">
        <v>1682</v>
      </c>
      <c r="E1573" s="36">
        <v>1731</v>
      </c>
      <c r="F1573" s="36">
        <v>1</v>
      </c>
      <c r="G1573" s="36">
        <v>1</v>
      </c>
      <c r="H1573" s="36">
        <v>0</v>
      </c>
      <c r="I1573" s="36">
        <v>0</v>
      </c>
      <c r="J1573" s="36">
        <v>0</v>
      </c>
      <c r="K1573" s="57" t="str">
        <f t="shared" si="131"/>
        <v>0</v>
      </c>
      <c r="L1573" s="4"/>
    </row>
    <row r="1574" spans="1:12" ht="15.75">
      <c r="A1574" s="28">
        <v>34</v>
      </c>
      <c r="B1574" s="25"/>
      <c r="C1574" s="32">
        <f t="shared" si="130"/>
        <v>1</v>
      </c>
      <c r="D1574" s="36" t="s">
        <v>1683</v>
      </c>
      <c r="E1574" s="36">
        <v>5260</v>
      </c>
      <c r="F1574" s="36">
        <v>6</v>
      </c>
      <c r="G1574" s="36">
        <v>0</v>
      </c>
      <c r="H1574" s="36">
        <v>0</v>
      </c>
      <c r="I1574" s="36">
        <v>0</v>
      </c>
      <c r="J1574" s="36">
        <v>0</v>
      </c>
      <c r="K1574" s="57" t="str">
        <f t="shared" si="131"/>
        <v>0</v>
      </c>
      <c r="L1574" s="4"/>
    </row>
    <row r="1575" spans="1:12" ht="15.75">
      <c r="A1575" s="28">
        <v>34</v>
      </c>
      <c r="B1575" s="25"/>
      <c r="C1575" s="32">
        <f t="shared" si="130"/>
        <v>1</v>
      </c>
      <c r="D1575" s="36" t="s">
        <v>1684</v>
      </c>
      <c r="E1575" s="36">
        <v>2735</v>
      </c>
      <c r="F1575" s="36">
        <v>0</v>
      </c>
      <c r="G1575" s="36">
        <v>1</v>
      </c>
      <c r="H1575" s="36">
        <v>0</v>
      </c>
      <c r="I1575" s="36">
        <v>0</v>
      </c>
      <c r="J1575" s="36">
        <v>0</v>
      </c>
      <c r="K1575" s="57" t="str">
        <f t="shared" si="131"/>
        <v>0</v>
      </c>
      <c r="L1575" s="4"/>
    </row>
    <row r="1576" spans="1:12" ht="15.75">
      <c r="A1576" s="28">
        <v>34</v>
      </c>
      <c r="B1576" s="25"/>
      <c r="C1576" s="32">
        <f t="shared" si="130"/>
        <v>1</v>
      </c>
      <c r="D1576" s="36" t="s">
        <v>1685</v>
      </c>
      <c r="E1576" s="36">
        <v>10462</v>
      </c>
      <c r="F1576" s="36">
        <v>10</v>
      </c>
      <c r="G1576" s="36">
        <v>0</v>
      </c>
      <c r="H1576" s="36">
        <v>0</v>
      </c>
      <c r="I1576" s="36">
        <v>0</v>
      </c>
      <c r="J1576" s="36">
        <v>0</v>
      </c>
      <c r="K1576" s="57" t="str">
        <f t="shared" si="131"/>
        <v>0</v>
      </c>
      <c r="L1576" s="4"/>
    </row>
    <row r="1577" spans="1:12" ht="15.75">
      <c r="A1577" s="28">
        <v>34</v>
      </c>
      <c r="B1577" s="25"/>
      <c r="C1577" s="32">
        <f t="shared" si="130"/>
        <v>1</v>
      </c>
      <c r="D1577" s="36" t="s">
        <v>1686</v>
      </c>
      <c r="E1577" s="36">
        <v>1699</v>
      </c>
      <c r="F1577" s="36">
        <v>1</v>
      </c>
      <c r="G1577" s="36">
        <v>1</v>
      </c>
      <c r="H1577" s="36">
        <v>0</v>
      </c>
      <c r="I1577" s="36">
        <v>0</v>
      </c>
      <c r="J1577" s="36">
        <v>0</v>
      </c>
      <c r="K1577" s="57" t="str">
        <f t="shared" si="131"/>
        <v>0</v>
      </c>
      <c r="L1577" s="4"/>
    </row>
    <row r="1578" spans="1:12" ht="15.75">
      <c r="A1578" s="28">
        <v>34</v>
      </c>
      <c r="B1578" s="25"/>
      <c r="C1578" s="32">
        <f t="shared" si="130"/>
        <v>1</v>
      </c>
      <c r="D1578" s="36" t="s">
        <v>1687</v>
      </c>
      <c r="E1578" s="36">
        <v>5552</v>
      </c>
      <c r="F1578" s="36">
        <v>5</v>
      </c>
      <c r="G1578" s="36">
        <v>0</v>
      </c>
      <c r="H1578" s="36">
        <v>0</v>
      </c>
      <c r="I1578" s="36">
        <v>1</v>
      </c>
      <c r="J1578" s="36">
        <v>1</v>
      </c>
      <c r="K1578" s="57" t="str">
        <f t="shared" si="131"/>
        <v>1</v>
      </c>
      <c r="L1578" s="4"/>
    </row>
    <row r="1579" spans="1:12" ht="15.75">
      <c r="A1579" s="28">
        <v>34</v>
      </c>
      <c r="B1579" s="25"/>
      <c r="C1579" s="32">
        <f t="shared" si="130"/>
        <v>1</v>
      </c>
      <c r="D1579" s="36" t="s">
        <v>1688</v>
      </c>
      <c r="E1579" s="36">
        <v>253</v>
      </c>
      <c r="F1579" s="36">
        <v>1</v>
      </c>
      <c r="G1579" s="36">
        <v>1</v>
      </c>
      <c r="H1579" s="36">
        <v>0</v>
      </c>
      <c r="I1579" s="36">
        <v>0</v>
      </c>
      <c r="J1579" s="36">
        <v>0</v>
      </c>
      <c r="K1579" s="57" t="str">
        <f t="shared" si="131"/>
        <v>0</v>
      </c>
      <c r="L1579" s="4"/>
    </row>
    <row r="1580" spans="1:12" ht="15.75">
      <c r="A1580" s="28">
        <v>34</v>
      </c>
      <c r="B1580" s="25"/>
      <c r="C1580" s="32">
        <f t="shared" si="130"/>
        <v>1</v>
      </c>
      <c r="D1580" s="36" t="s">
        <v>1689</v>
      </c>
      <c r="E1580" s="36">
        <v>1761</v>
      </c>
      <c r="F1580" s="36">
        <v>0</v>
      </c>
      <c r="G1580" s="36">
        <v>1</v>
      </c>
      <c r="H1580" s="36">
        <v>0</v>
      </c>
      <c r="I1580" s="36">
        <v>0</v>
      </c>
      <c r="J1580" s="36">
        <v>0</v>
      </c>
      <c r="K1580" s="57" t="str">
        <f t="shared" si="131"/>
        <v>0</v>
      </c>
      <c r="L1580" s="4"/>
    </row>
    <row r="1581" spans="1:12" ht="15.75">
      <c r="A1581" s="28">
        <v>34</v>
      </c>
      <c r="B1581" s="25"/>
      <c r="C1581" s="32">
        <f t="shared" si="130"/>
        <v>1</v>
      </c>
      <c r="D1581" s="36" t="s">
        <v>1690</v>
      </c>
      <c r="E1581" s="36">
        <v>11086</v>
      </c>
      <c r="F1581" s="36">
        <v>11</v>
      </c>
      <c r="G1581" s="36">
        <v>3</v>
      </c>
      <c r="H1581" s="36">
        <v>0</v>
      </c>
      <c r="I1581" s="36">
        <v>0</v>
      </c>
      <c r="J1581" s="36">
        <v>0</v>
      </c>
      <c r="K1581" s="57" t="str">
        <f t="shared" si="131"/>
        <v>0</v>
      </c>
      <c r="L1581" s="4"/>
    </row>
    <row r="1582" spans="1:12" ht="15.75">
      <c r="A1582" s="28">
        <v>34</v>
      </c>
      <c r="B1582" s="25"/>
      <c r="C1582" s="32">
        <f t="shared" si="130"/>
        <v>1</v>
      </c>
      <c r="D1582" s="36" t="s">
        <v>1691</v>
      </c>
      <c r="E1582" s="36">
        <v>3278</v>
      </c>
      <c r="F1582" s="36">
        <v>1</v>
      </c>
      <c r="G1582" s="36">
        <v>0</v>
      </c>
      <c r="H1582" s="36">
        <v>0</v>
      </c>
      <c r="I1582" s="36">
        <v>0</v>
      </c>
      <c r="J1582" s="36">
        <v>0</v>
      </c>
      <c r="K1582" s="57" t="str">
        <f t="shared" si="131"/>
        <v>0</v>
      </c>
      <c r="L1582" s="4"/>
    </row>
    <row r="1583" spans="1:12" ht="15.75">
      <c r="A1583" s="28">
        <v>34</v>
      </c>
      <c r="B1583" s="25"/>
      <c r="C1583" s="32">
        <f t="shared" si="130"/>
        <v>1</v>
      </c>
      <c r="D1583" s="36" t="s">
        <v>1692</v>
      </c>
      <c r="E1583" s="36">
        <v>2792</v>
      </c>
      <c r="F1583" s="36">
        <v>1</v>
      </c>
      <c r="G1583" s="36">
        <v>0</v>
      </c>
      <c r="H1583" s="36">
        <v>0</v>
      </c>
      <c r="I1583" s="36">
        <v>0</v>
      </c>
      <c r="J1583" s="36">
        <v>0</v>
      </c>
      <c r="K1583" s="57" t="str">
        <f t="shared" si="131"/>
        <v>0</v>
      </c>
      <c r="L1583" s="4"/>
    </row>
    <row r="1584" spans="1:12" ht="15.75">
      <c r="A1584" s="28">
        <v>34</v>
      </c>
      <c r="B1584" s="25"/>
      <c r="C1584" s="32">
        <f t="shared" si="130"/>
        <v>1</v>
      </c>
      <c r="D1584" s="36" t="s">
        <v>1693</v>
      </c>
      <c r="E1584" s="36">
        <v>4979</v>
      </c>
      <c r="F1584" s="36">
        <v>3</v>
      </c>
      <c r="G1584" s="36">
        <v>1</v>
      </c>
      <c r="H1584" s="36">
        <v>0</v>
      </c>
      <c r="I1584" s="36">
        <v>0</v>
      </c>
      <c r="J1584" s="36">
        <v>0</v>
      </c>
      <c r="K1584" s="57" t="str">
        <f t="shared" si="131"/>
        <v>0</v>
      </c>
      <c r="L1584" s="4"/>
    </row>
    <row r="1585" spans="1:12" ht="15.75">
      <c r="A1585" s="28">
        <v>34</v>
      </c>
      <c r="B1585" s="25"/>
      <c r="C1585" s="32">
        <f t="shared" si="130"/>
        <v>1</v>
      </c>
      <c r="D1585" s="36" t="s">
        <v>1694</v>
      </c>
      <c r="E1585" s="36">
        <v>615</v>
      </c>
      <c r="F1585" s="36">
        <v>0</v>
      </c>
      <c r="G1585" s="36">
        <v>0</v>
      </c>
      <c r="H1585" s="36">
        <v>1</v>
      </c>
      <c r="I1585" s="36">
        <v>0</v>
      </c>
      <c r="J1585" s="36">
        <v>0</v>
      </c>
      <c r="K1585" s="57" t="str">
        <f t="shared" si="131"/>
        <v>0</v>
      </c>
      <c r="L1585" s="4"/>
    </row>
    <row r="1586" spans="1:12" ht="15.75">
      <c r="A1586" s="28">
        <v>34</v>
      </c>
      <c r="B1586" s="25"/>
      <c r="C1586" s="32">
        <f t="shared" si="130"/>
        <v>1</v>
      </c>
      <c r="D1586" s="36" t="s">
        <v>1695</v>
      </c>
      <c r="E1586" s="36">
        <v>2366</v>
      </c>
      <c r="F1586" s="36">
        <v>0</v>
      </c>
      <c r="G1586" s="36">
        <v>0</v>
      </c>
      <c r="H1586" s="36">
        <v>1</v>
      </c>
      <c r="I1586" s="36">
        <v>0</v>
      </c>
      <c r="J1586" s="36">
        <v>0</v>
      </c>
      <c r="K1586" s="57" t="str">
        <f t="shared" si="131"/>
        <v>0</v>
      </c>
      <c r="L1586" s="4"/>
    </row>
    <row r="1587" spans="1:12" ht="15.75">
      <c r="A1587" s="28">
        <v>34</v>
      </c>
      <c r="B1587" s="25"/>
      <c r="C1587" s="32">
        <f t="shared" si="130"/>
        <v>1</v>
      </c>
      <c r="D1587" s="36" t="s">
        <v>1696</v>
      </c>
      <c r="E1587" s="36">
        <v>1979</v>
      </c>
      <c r="F1587" s="36">
        <v>1</v>
      </c>
      <c r="G1587" s="36">
        <v>1</v>
      </c>
      <c r="H1587" s="36">
        <v>0</v>
      </c>
      <c r="I1587" s="36">
        <v>0</v>
      </c>
      <c r="J1587" s="36">
        <v>0</v>
      </c>
      <c r="K1587" s="57" t="str">
        <f t="shared" si="131"/>
        <v>0</v>
      </c>
      <c r="L1587" s="4"/>
    </row>
    <row r="1588" spans="1:12" ht="15.75">
      <c r="A1588" s="28">
        <v>34</v>
      </c>
      <c r="B1588" s="25"/>
      <c r="C1588" s="32">
        <f t="shared" si="130"/>
        <v>1</v>
      </c>
      <c r="D1588" s="36" t="s">
        <v>1697</v>
      </c>
      <c r="E1588" s="36">
        <v>2843</v>
      </c>
      <c r="F1588" s="36">
        <v>2</v>
      </c>
      <c r="G1588" s="36">
        <v>0</v>
      </c>
      <c r="H1588" s="36">
        <v>0</v>
      </c>
      <c r="I1588" s="36">
        <v>0</v>
      </c>
      <c r="J1588" s="36">
        <v>0</v>
      </c>
      <c r="K1588" s="57" t="str">
        <f t="shared" si="131"/>
        <v>0</v>
      </c>
      <c r="L1588" s="4"/>
    </row>
    <row r="1589" spans="1:12" ht="15.75">
      <c r="A1589" s="28">
        <v>34</v>
      </c>
      <c r="B1589" s="25"/>
      <c r="C1589" s="32">
        <f t="shared" si="130"/>
        <v>1</v>
      </c>
      <c r="D1589" s="36" t="s">
        <v>1698</v>
      </c>
      <c r="E1589" s="36">
        <v>1152</v>
      </c>
      <c r="F1589" s="36">
        <v>0</v>
      </c>
      <c r="G1589" s="36">
        <v>1</v>
      </c>
      <c r="H1589" s="36">
        <v>0</v>
      </c>
      <c r="I1589" s="36">
        <v>0</v>
      </c>
      <c r="J1589" s="36">
        <v>0</v>
      </c>
      <c r="K1589" s="57" t="str">
        <f t="shared" si="131"/>
        <v>0</v>
      </c>
      <c r="L1589" s="4"/>
    </row>
    <row r="1590" spans="1:12" ht="15.75">
      <c r="A1590" s="28">
        <v>34</v>
      </c>
      <c r="B1590" s="25"/>
      <c r="C1590" s="32">
        <f t="shared" si="130"/>
        <v>1</v>
      </c>
      <c r="D1590" s="36" t="s">
        <v>1699</v>
      </c>
      <c r="E1590" s="36">
        <v>1616</v>
      </c>
      <c r="F1590" s="36">
        <v>1</v>
      </c>
      <c r="G1590" s="36">
        <v>1</v>
      </c>
      <c r="H1590" s="36">
        <v>0</v>
      </c>
      <c r="I1590" s="36">
        <v>0</v>
      </c>
      <c r="J1590" s="36">
        <v>0</v>
      </c>
      <c r="K1590" s="57" t="str">
        <f t="shared" si="131"/>
        <v>0</v>
      </c>
      <c r="L1590" s="4"/>
    </row>
    <row r="1591" spans="1:12" ht="15.75">
      <c r="A1591" s="28">
        <v>34</v>
      </c>
      <c r="B1591" s="25"/>
      <c r="C1591" s="32"/>
      <c r="D1591" s="36" t="s">
        <v>1700</v>
      </c>
      <c r="E1591" s="36">
        <v>1004</v>
      </c>
      <c r="F1591" s="36">
        <v>0</v>
      </c>
      <c r="G1591" s="36">
        <v>0</v>
      </c>
      <c r="H1591" s="36">
        <v>0</v>
      </c>
      <c r="I1591" s="36">
        <v>0</v>
      </c>
      <c r="J1591" s="36">
        <v>0</v>
      </c>
      <c r="K1591" s="57" t="str">
        <f t="shared" si="131"/>
        <v>0</v>
      </c>
      <c r="L1591" s="4"/>
    </row>
    <row r="1592" spans="1:12" ht="15.75">
      <c r="A1592" s="28">
        <v>34</v>
      </c>
      <c r="B1592" s="25"/>
      <c r="C1592" s="32">
        <f t="shared" ref="C1592:C1610" si="132">IF(D1592="",0,1)</f>
        <v>1</v>
      </c>
      <c r="D1592" s="36" t="s">
        <v>1701</v>
      </c>
      <c r="E1592" s="36">
        <v>5582</v>
      </c>
      <c r="F1592" s="36">
        <v>3</v>
      </c>
      <c r="G1592" s="36">
        <v>0</v>
      </c>
      <c r="H1592" s="36">
        <v>0</v>
      </c>
      <c r="I1592" s="36">
        <v>0</v>
      </c>
      <c r="J1592" s="36">
        <v>0</v>
      </c>
      <c r="K1592" s="57" t="str">
        <f t="shared" si="131"/>
        <v>0</v>
      </c>
      <c r="L1592" s="4"/>
    </row>
    <row r="1593" spans="1:12" ht="15.75">
      <c r="A1593" s="28">
        <v>34</v>
      </c>
      <c r="B1593" s="25"/>
      <c r="C1593" s="32">
        <f t="shared" si="132"/>
        <v>1</v>
      </c>
      <c r="D1593" s="36" t="s">
        <v>1702</v>
      </c>
      <c r="E1593" s="36">
        <v>7662</v>
      </c>
      <c r="F1593" s="36">
        <v>8</v>
      </c>
      <c r="G1593" s="36">
        <v>1</v>
      </c>
      <c r="H1593" s="36">
        <v>0</v>
      </c>
      <c r="I1593" s="36">
        <v>0</v>
      </c>
      <c r="J1593" s="36">
        <v>0</v>
      </c>
      <c r="K1593" s="57" t="str">
        <f t="shared" si="131"/>
        <v>0</v>
      </c>
      <c r="L1593" s="4"/>
    </row>
    <row r="1594" spans="1:12" ht="15.75">
      <c r="A1594" s="28">
        <v>34</v>
      </c>
      <c r="B1594" s="25"/>
      <c r="C1594" s="32">
        <f t="shared" si="132"/>
        <v>1</v>
      </c>
      <c r="D1594" s="36" t="s">
        <v>1703</v>
      </c>
      <c r="E1594" s="36">
        <v>5325</v>
      </c>
      <c r="F1594" s="36">
        <v>4</v>
      </c>
      <c r="G1594" s="36">
        <v>0</v>
      </c>
      <c r="H1594" s="36">
        <v>0</v>
      </c>
      <c r="I1594" s="36">
        <v>0</v>
      </c>
      <c r="J1594" s="36">
        <v>0</v>
      </c>
      <c r="K1594" s="57" t="str">
        <f t="shared" ref="K1594:K1610" si="133">IF(OR(I1594="",I1594&lt;1),"0","1")</f>
        <v>0</v>
      </c>
      <c r="L1594" s="4"/>
    </row>
    <row r="1595" spans="1:12" ht="15.75">
      <c r="A1595" s="28">
        <v>34</v>
      </c>
      <c r="B1595" s="25"/>
      <c r="C1595" s="32">
        <f t="shared" si="132"/>
        <v>1</v>
      </c>
      <c r="D1595" s="36" t="s">
        <v>1704</v>
      </c>
      <c r="E1595" s="36">
        <v>43858</v>
      </c>
      <c r="F1595" s="36">
        <v>43</v>
      </c>
      <c r="G1595" s="36">
        <v>9</v>
      </c>
      <c r="H1595" s="36">
        <v>0</v>
      </c>
      <c r="I1595" s="36">
        <v>0</v>
      </c>
      <c r="J1595" s="36">
        <v>0</v>
      </c>
      <c r="K1595" s="57" t="str">
        <f t="shared" si="133"/>
        <v>0</v>
      </c>
      <c r="L1595" s="4"/>
    </row>
    <row r="1596" spans="1:12" ht="15.75">
      <c r="A1596" s="28">
        <v>34</v>
      </c>
      <c r="B1596" s="25"/>
      <c r="C1596" s="32">
        <f t="shared" si="132"/>
        <v>1</v>
      </c>
      <c r="D1596" s="36" t="s">
        <v>1705</v>
      </c>
      <c r="E1596" s="36">
        <v>128033</v>
      </c>
      <c r="F1596" s="36">
        <v>0</v>
      </c>
      <c r="G1596" s="36">
        <v>0</v>
      </c>
      <c r="H1596" s="36">
        <v>6</v>
      </c>
      <c r="I1596" s="36">
        <v>0</v>
      </c>
      <c r="J1596" s="36">
        <v>0</v>
      </c>
      <c r="K1596" s="57" t="str">
        <f t="shared" si="133"/>
        <v>0</v>
      </c>
      <c r="L1596" s="4"/>
    </row>
    <row r="1597" spans="1:12" ht="15.75">
      <c r="A1597" s="28">
        <v>34</v>
      </c>
      <c r="B1597" s="25"/>
      <c r="C1597" s="32">
        <f t="shared" si="132"/>
        <v>1</v>
      </c>
      <c r="D1597" s="36" t="s">
        <v>1706</v>
      </c>
      <c r="E1597" s="36">
        <v>932</v>
      </c>
      <c r="F1597" s="36">
        <v>0</v>
      </c>
      <c r="G1597" s="36">
        <v>0</v>
      </c>
      <c r="H1597" s="36">
        <v>1</v>
      </c>
      <c r="I1597" s="36">
        <v>0</v>
      </c>
      <c r="J1597" s="36">
        <v>0</v>
      </c>
      <c r="K1597" s="57" t="str">
        <f t="shared" si="133"/>
        <v>0</v>
      </c>
      <c r="L1597" s="4"/>
    </row>
    <row r="1598" spans="1:12" ht="15.75">
      <c r="A1598" s="28">
        <v>34</v>
      </c>
      <c r="B1598" s="25"/>
      <c r="C1598" s="32">
        <f t="shared" si="132"/>
        <v>1</v>
      </c>
      <c r="D1598" s="36" t="s">
        <v>1707</v>
      </c>
      <c r="E1598" s="36">
        <v>2802</v>
      </c>
      <c r="F1598" s="36">
        <v>1</v>
      </c>
      <c r="G1598" s="36">
        <v>0</v>
      </c>
      <c r="H1598" s="36">
        <v>0</v>
      </c>
      <c r="I1598" s="36">
        <v>0</v>
      </c>
      <c r="J1598" s="36">
        <v>0</v>
      </c>
      <c r="K1598" s="57" t="str">
        <f t="shared" si="133"/>
        <v>0</v>
      </c>
      <c r="L1598" s="4"/>
    </row>
    <row r="1599" spans="1:12" ht="15.75">
      <c r="A1599" s="28">
        <v>34</v>
      </c>
      <c r="B1599" s="25"/>
      <c r="C1599" s="32">
        <f t="shared" si="132"/>
        <v>1</v>
      </c>
      <c r="D1599" s="36" t="s">
        <v>1708</v>
      </c>
      <c r="E1599" s="36">
        <v>4702</v>
      </c>
      <c r="F1599" s="36">
        <v>4</v>
      </c>
      <c r="G1599" s="36">
        <v>0</v>
      </c>
      <c r="H1599" s="36">
        <v>0</v>
      </c>
      <c r="I1599" s="36">
        <v>1</v>
      </c>
      <c r="J1599" s="36">
        <v>1</v>
      </c>
      <c r="K1599" s="57" t="str">
        <f t="shared" si="133"/>
        <v>1</v>
      </c>
      <c r="L1599" s="4"/>
    </row>
    <row r="1600" spans="1:12" ht="15.75">
      <c r="A1600" s="28">
        <v>34</v>
      </c>
      <c r="B1600" s="25"/>
      <c r="C1600" s="32">
        <f t="shared" si="132"/>
        <v>1</v>
      </c>
      <c r="D1600" s="36" t="s">
        <v>1709</v>
      </c>
      <c r="E1600" s="36">
        <v>3103</v>
      </c>
      <c r="F1600" s="36">
        <v>2</v>
      </c>
      <c r="G1600" s="36">
        <v>1</v>
      </c>
      <c r="H1600" s="36">
        <v>0</v>
      </c>
      <c r="I1600" s="36">
        <v>0</v>
      </c>
      <c r="J1600" s="36">
        <v>0</v>
      </c>
      <c r="K1600" s="57" t="str">
        <f t="shared" si="133"/>
        <v>0</v>
      </c>
      <c r="L1600" s="4"/>
    </row>
    <row r="1601" spans="1:57" ht="15.75">
      <c r="A1601" s="28">
        <v>34</v>
      </c>
      <c r="B1601" s="25"/>
      <c r="C1601" s="32">
        <f t="shared" si="132"/>
        <v>1</v>
      </c>
      <c r="D1601" s="36" t="s">
        <v>1710</v>
      </c>
      <c r="E1601" s="36">
        <v>2640</v>
      </c>
      <c r="F1601" s="36">
        <v>1</v>
      </c>
      <c r="G1601" s="36">
        <v>0</v>
      </c>
      <c r="H1601" s="36">
        <v>0</v>
      </c>
      <c r="I1601" s="36">
        <v>0</v>
      </c>
      <c r="J1601" s="36">
        <v>0</v>
      </c>
      <c r="K1601" s="57" t="str">
        <f t="shared" si="133"/>
        <v>0</v>
      </c>
      <c r="L1601" s="4"/>
    </row>
    <row r="1602" spans="1:57" ht="15.75">
      <c r="A1602" s="28">
        <v>34</v>
      </c>
      <c r="B1602" s="25"/>
      <c r="C1602" s="32">
        <f t="shared" si="132"/>
        <v>1</v>
      </c>
      <c r="D1602" s="36" t="s">
        <v>1711</v>
      </c>
      <c r="E1602" s="36">
        <v>4264</v>
      </c>
      <c r="F1602" s="36">
        <v>11</v>
      </c>
      <c r="G1602" s="36">
        <v>4</v>
      </c>
      <c r="H1602" s="36">
        <v>0</v>
      </c>
      <c r="I1602" s="36">
        <v>0</v>
      </c>
      <c r="J1602" s="36">
        <v>0</v>
      </c>
      <c r="K1602" s="57" t="str">
        <f t="shared" si="133"/>
        <v>0</v>
      </c>
      <c r="L1602" s="4"/>
    </row>
    <row r="1603" spans="1:57" ht="15.75">
      <c r="A1603" s="28">
        <v>34</v>
      </c>
      <c r="B1603" s="25"/>
      <c r="C1603" s="32">
        <f t="shared" si="132"/>
        <v>1</v>
      </c>
      <c r="D1603" s="36" t="s">
        <v>1712</v>
      </c>
      <c r="E1603" s="36">
        <v>6287</v>
      </c>
      <c r="F1603" s="36">
        <v>4</v>
      </c>
      <c r="G1603" s="36">
        <v>4</v>
      </c>
      <c r="H1603" s="36">
        <v>0</v>
      </c>
      <c r="I1603" s="36">
        <v>0</v>
      </c>
      <c r="J1603" s="36">
        <v>0</v>
      </c>
      <c r="K1603" s="57" t="str">
        <f t="shared" si="133"/>
        <v>0</v>
      </c>
      <c r="L1603" s="4"/>
    </row>
    <row r="1604" spans="1:57" ht="15.75">
      <c r="A1604" s="28">
        <v>34</v>
      </c>
      <c r="B1604" s="25"/>
      <c r="C1604" s="32">
        <f t="shared" si="132"/>
        <v>1</v>
      </c>
      <c r="D1604" s="36" t="s">
        <v>1713</v>
      </c>
      <c r="E1604" s="36">
        <v>1149</v>
      </c>
      <c r="F1604" s="36">
        <v>1</v>
      </c>
      <c r="G1604" s="36">
        <v>0</v>
      </c>
      <c r="H1604" s="36">
        <v>0</v>
      </c>
      <c r="I1604" s="36">
        <v>0</v>
      </c>
      <c r="J1604" s="36">
        <v>0</v>
      </c>
      <c r="K1604" s="57" t="str">
        <f t="shared" si="133"/>
        <v>0</v>
      </c>
      <c r="L1604" s="4"/>
    </row>
    <row r="1605" spans="1:57" ht="15.75">
      <c r="A1605" s="28">
        <v>34</v>
      </c>
      <c r="B1605" s="25"/>
      <c r="C1605" s="32">
        <f t="shared" si="132"/>
        <v>1</v>
      </c>
      <c r="D1605" s="36" t="s">
        <v>1714</v>
      </c>
      <c r="E1605" s="36">
        <v>2804</v>
      </c>
      <c r="F1605" s="36">
        <v>3</v>
      </c>
      <c r="G1605" s="36">
        <v>0</v>
      </c>
      <c r="H1605" s="36">
        <v>0</v>
      </c>
      <c r="I1605" s="36">
        <v>0</v>
      </c>
      <c r="J1605" s="36">
        <v>0</v>
      </c>
      <c r="K1605" s="57" t="str">
        <f t="shared" si="133"/>
        <v>0</v>
      </c>
      <c r="L1605" s="4"/>
    </row>
    <row r="1606" spans="1:57" ht="15.75">
      <c r="A1606" s="28">
        <v>34</v>
      </c>
      <c r="B1606" s="25"/>
      <c r="C1606" s="32">
        <f t="shared" si="132"/>
        <v>1</v>
      </c>
      <c r="D1606" s="36" t="s">
        <v>1715</v>
      </c>
      <c r="E1606" s="36">
        <v>5782</v>
      </c>
      <c r="F1606" s="36">
        <v>10</v>
      </c>
      <c r="G1606" s="36">
        <v>4</v>
      </c>
      <c r="H1606" s="36">
        <v>1</v>
      </c>
      <c r="I1606" s="36">
        <v>0</v>
      </c>
      <c r="J1606" s="36">
        <v>0</v>
      </c>
      <c r="K1606" s="57" t="str">
        <f t="shared" si="133"/>
        <v>0</v>
      </c>
      <c r="L1606" s="4"/>
    </row>
    <row r="1607" spans="1:57" ht="15.75">
      <c r="A1607" s="28">
        <v>34</v>
      </c>
      <c r="B1607" s="25"/>
      <c r="C1607" s="32">
        <f t="shared" si="132"/>
        <v>1</v>
      </c>
      <c r="D1607" s="36" t="s">
        <v>1716</v>
      </c>
      <c r="E1607" s="36">
        <v>3373</v>
      </c>
      <c r="F1607" s="36">
        <v>4</v>
      </c>
      <c r="G1607" s="36">
        <v>0</v>
      </c>
      <c r="H1607" s="36">
        <v>0</v>
      </c>
      <c r="I1607" s="36">
        <v>0</v>
      </c>
      <c r="J1607" s="36">
        <v>0</v>
      </c>
      <c r="K1607" s="57" t="str">
        <f t="shared" si="133"/>
        <v>0</v>
      </c>
      <c r="L1607" s="4"/>
    </row>
    <row r="1608" spans="1:57" ht="15.75">
      <c r="A1608" s="28">
        <v>34</v>
      </c>
      <c r="B1608" s="25"/>
      <c r="C1608" s="32">
        <f t="shared" si="132"/>
        <v>1</v>
      </c>
      <c r="D1608" s="36" t="s">
        <v>1717</v>
      </c>
      <c r="E1608" s="36">
        <v>4155</v>
      </c>
      <c r="F1608" s="36">
        <v>7</v>
      </c>
      <c r="G1608" s="36">
        <v>2</v>
      </c>
      <c r="H1608" s="36">
        <v>0</v>
      </c>
      <c r="I1608" s="36">
        <v>0</v>
      </c>
      <c r="J1608" s="36">
        <v>0</v>
      </c>
      <c r="K1608" s="57" t="str">
        <f t="shared" si="133"/>
        <v>0</v>
      </c>
      <c r="L1608" s="4"/>
    </row>
    <row r="1609" spans="1:57" ht="15.75">
      <c r="A1609" s="28">
        <v>34</v>
      </c>
      <c r="B1609" s="25"/>
      <c r="C1609" s="32">
        <f t="shared" si="132"/>
        <v>1</v>
      </c>
      <c r="D1609" s="36" t="s">
        <v>1718</v>
      </c>
      <c r="E1609" s="36">
        <v>10344</v>
      </c>
      <c r="F1609" s="36">
        <v>7</v>
      </c>
      <c r="G1609" s="36">
        <v>3</v>
      </c>
      <c r="H1609" s="36">
        <v>0</v>
      </c>
      <c r="I1609" s="36">
        <v>0</v>
      </c>
      <c r="J1609" s="36">
        <v>0</v>
      </c>
      <c r="K1609" s="57" t="str">
        <f t="shared" si="133"/>
        <v>0</v>
      </c>
      <c r="L1609" s="4"/>
    </row>
    <row r="1610" spans="1:57" ht="15.75">
      <c r="A1610" s="28">
        <v>34</v>
      </c>
      <c r="B1610" s="25"/>
      <c r="C1610" s="32">
        <f t="shared" si="132"/>
        <v>1</v>
      </c>
      <c r="D1610" s="36" t="s">
        <v>1719</v>
      </c>
      <c r="E1610" s="36">
        <v>3859</v>
      </c>
      <c r="F1610" s="36">
        <v>1</v>
      </c>
      <c r="G1610" s="36">
        <v>2</v>
      </c>
      <c r="H1610" s="36">
        <v>0</v>
      </c>
      <c r="I1610" s="36">
        <v>0</v>
      </c>
      <c r="J1610" s="36">
        <v>0</v>
      </c>
      <c r="K1610" s="57" t="str">
        <f t="shared" si="133"/>
        <v>0</v>
      </c>
      <c r="L1610" s="4"/>
    </row>
    <row r="1611" spans="1:57" ht="15">
      <c r="A1611" s="228" t="s">
        <v>1720</v>
      </c>
      <c r="B1611" s="228"/>
      <c r="C1611" s="228"/>
      <c r="D1611" s="72">
        <f>SUM(C1466:C1610)</f>
        <v>134</v>
      </c>
      <c r="E1611" s="73">
        <f t="shared" ref="E1611:J1611" si="134">SUM(E1466:E1610)</f>
        <v>1247186</v>
      </c>
      <c r="F1611" s="73">
        <f t="shared" si="134"/>
        <v>979</v>
      </c>
      <c r="G1611" s="73">
        <f t="shared" si="134"/>
        <v>228</v>
      </c>
      <c r="H1611" s="73">
        <f t="shared" si="134"/>
        <v>29</v>
      </c>
      <c r="I1611" s="73">
        <f t="shared" si="134"/>
        <v>16</v>
      </c>
      <c r="J1611" s="73">
        <f t="shared" si="134"/>
        <v>16</v>
      </c>
      <c r="K1611" s="73">
        <f>K1466+K1467+K1468+K1469+K1470+K1471+K1472+K1473+K1474+K1475+K1476+K1477+K1478+K1479+K1480+K1481+K1482+K1483+K1484+K1485+K1486+K1487+K1488+K1489+K1490+K1491+K1492+K1493+K1494+K1495+K1496+K1497+K1498+K1499+K1500+K1501+K1502+K1503+K1504+K1505+K1506+K1507+K1508+K1509+K1510+K1511+K1512+K1513+K1514+K1515+K1516+K1517+K1518+K1519+K1520+K1521+K1522+K1523+K1524+K1525+K1526+K1527+K1528+K1529+K1530+K1531+K1532+K1533+K1534+K1535+K1536+K1537+K1538+K1539+K1540+K1541+K1542+K1543+K1544+K1545+K1546+K1547+K1548+K1549+K1550+K1551+K1552+K1553+K1554+K1555+K1556+K1557+K1558+K1559+K1560+K1561+K1562+K1563+K1564+K1565+K1566+K1567+K1568+K1569+K1570+K1571+K1572+K1573+K1574+K1575+K1576+K1577+K1578+K1579+K1580+K1581+K1582+K1583+K1584+K1585+K1586+K1587+K1588+K1589+K1590+K1591+K1592+K1593+K1594+K1595+K1596+K1597+K1598+K1599+K1600+K1601+K1602+K1603+K1604+K1605+K1606+K1607+K1608+K1609+K1610</f>
        <v>8</v>
      </c>
      <c r="L1611" s="4"/>
      <c r="M1611" s="46"/>
      <c r="N1611" s="46"/>
      <c r="O1611" s="46"/>
      <c r="P1611" s="46"/>
      <c r="Q1611" s="46"/>
      <c r="R1611" s="46"/>
      <c r="S1611" s="46"/>
      <c r="T1611" s="46"/>
      <c r="U1611" s="46"/>
      <c r="V1611" s="46"/>
      <c r="W1611" s="46"/>
      <c r="X1611" s="46"/>
      <c r="Y1611" s="46"/>
      <c r="Z1611" s="46"/>
      <c r="AA1611" s="46"/>
      <c r="AB1611" s="46"/>
      <c r="AC1611" s="46"/>
      <c r="AD1611" s="46"/>
      <c r="AE1611" s="46"/>
      <c r="AF1611" s="46"/>
      <c r="AG1611" s="46"/>
      <c r="AH1611" s="46"/>
      <c r="AI1611" s="46"/>
      <c r="AJ1611" s="46"/>
      <c r="AK1611" s="46"/>
      <c r="AL1611" s="46"/>
      <c r="AM1611" s="46"/>
      <c r="AN1611" s="46"/>
      <c r="AO1611" s="46"/>
      <c r="AP1611" s="46"/>
      <c r="AQ1611" s="46"/>
      <c r="AR1611" s="46"/>
      <c r="AS1611" s="46"/>
      <c r="AT1611" s="46"/>
      <c r="AU1611" s="46"/>
      <c r="AV1611" s="46"/>
      <c r="AW1611" s="46"/>
      <c r="AX1611" s="46"/>
      <c r="AY1611" s="46"/>
      <c r="AZ1611" s="46"/>
      <c r="BA1611" s="46"/>
      <c r="BB1611" s="46"/>
      <c r="BC1611" s="46"/>
      <c r="BD1611" s="46"/>
      <c r="BE1611" s="46"/>
    </row>
    <row r="1612" spans="1:57" ht="15.75">
      <c r="A1612" s="28"/>
      <c r="B1612" s="225" t="s">
        <v>70</v>
      </c>
      <c r="C1612" s="225"/>
      <c r="D1612" s="47"/>
      <c r="E1612" s="48"/>
      <c r="F1612" s="47"/>
      <c r="G1612" s="48"/>
      <c r="H1612" s="48"/>
      <c r="I1612" s="48"/>
      <c r="J1612" s="31"/>
      <c r="K1612" s="31"/>
      <c r="L1612" s="4"/>
    </row>
    <row r="1613" spans="1:57" ht="15.75">
      <c r="A1613" s="28">
        <v>35</v>
      </c>
      <c r="B1613" s="25"/>
      <c r="C1613" s="32">
        <f t="shared" ref="C1613:C1659" si="135">IF(D1613="",0,1)</f>
        <v>1</v>
      </c>
      <c r="D1613" s="42" t="s">
        <v>1721</v>
      </c>
      <c r="E1613" s="34">
        <v>6977</v>
      </c>
      <c r="F1613" s="35">
        <v>2</v>
      </c>
      <c r="G1613" s="35">
        <v>0</v>
      </c>
      <c r="H1613" s="35">
        <v>0</v>
      </c>
      <c r="I1613" s="35">
        <v>0</v>
      </c>
      <c r="J1613" s="36">
        <v>0</v>
      </c>
      <c r="K1613" s="57" t="str">
        <f t="shared" ref="K1613:K1659" si="136">IF(OR(I1613="",I1613&lt;1),"0","1")</f>
        <v>0</v>
      </c>
      <c r="L1613" s="4"/>
    </row>
    <row r="1614" spans="1:57" ht="15.75">
      <c r="A1614" s="28">
        <v>35</v>
      </c>
      <c r="B1614" s="25"/>
      <c r="C1614" s="32">
        <f t="shared" si="135"/>
        <v>1</v>
      </c>
      <c r="D1614" s="42" t="s">
        <v>1722</v>
      </c>
      <c r="E1614" s="34">
        <v>4574</v>
      </c>
      <c r="F1614" s="35">
        <v>0</v>
      </c>
      <c r="G1614" s="35">
        <v>0</v>
      </c>
      <c r="H1614" s="35">
        <v>1</v>
      </c>
      <c r="I1614" s="35">
        <v>0</v>
      </c>
      <c r="J1614" s="36">
        <v>0</v>
      </c>
      <c r="K1614" s="57" t="str">
        <f t="shared" si="136"/>
        <v>0</v>
      </c>
      <c r="L1614" s="4"/>
    </row>
    <row r="1615" spans="1:57" ht="15.75">
      <c r="A1615" s="28">
        <v>35</v>
      </c>
      <c r="B1615" s="25"/>
      <c r="C1615" s="32">
        <f t="shared" si="135"/>
        <v>1</v>
      </c>
      <c r="D1615" s="42" t="s">
        <v>1723</v>
      </c>
      <c r="E1615" s="34">
        <v>7498</v>
      </c>
      <c r="F1615" s="35">
        <v>0</v>
      </c>
      <c r="G1615" s="35">
        <v>1</v>
      </c>
      <c r="H1615" s="35">
        <v>0</v>
      </c>
      <c r="I1615" s="35">
        <v>0</v>
      </c>
      <c r="J1615" s="36">
        <v>0</v>
      </c>
      <c r="K1615" s="57" t="str">
        <f t="shared" si="136"/>
        <v>0</v>
      </c>
      <c r="L1615" s="4"/>
    </row>
    <row r="1616" spans="1:57" ht="15.75">
      <c r="A1616" s="28">
        <v>35</v>
      </c>
      <c r="B1616" s="25"/>
      <c r="C1616" s="32">
        <f t="shared" si="135"/>
        <v>1</v>
      </c>
      <c r="D1616" s="42" t="s">
        <v>1724</v>
      </c>
      <c r="E1616" s="34">
        <v>12221</v>
      </c>
      <c r="F1616" s="35">
        <v>2</v>
      </c>
      <c r="G1616" s="35">
        <v>1</v>
      </c>
      <c r="H1616" s="35">
        <v>0</v>
      </c>
      <c r="I1616" s="35">
        <v>0</v>
      </c>
      <c r="J1616" s="36">
        <v>0</v>
      </c>
      <c r="K1616" s="57" t="str">
        <f t="shared" si="136"/>
        <v>0</v>
      </c>
      <c r="L1616" s="4"/>
    </row>
    <row r="1617" spans="1:12" ht="15.75">
      <c r="A1617" s="28">
        <v>35</v>
      </c>
      <c r="B1617" s="25"/>
      <c r="C1617" s="32">
        <f t="shared" si="135"/>
        <v>1</v>
      </c>
      <c r="D1617" s="42" t="s">
        <v>1725</v>
      </c>
      <c r="E1617" s="34">
        <v>18972</v>
      </c>
      <c r="F1617" s="35">
        <v>3</v>
      </c>
      <c r="G1617" s="35">
        <v>2</v>
      </c>
      <c r="H1617" s="35">
        <v>0</v>
      </c>
      <c r="I1617" s="35">
        <v>0</v>
      </c>
      <c r="J1617" s="36">
        <v>0</v>
      </c>
      <c r="K1617" s="57" t="str">
        <f t="shared" si="136"/>
        <v>0</v>
      </c>
      <c r="L1617" s="4"/>
    </row>
    <row r="1618" spans="1:12" ht="15.75">
      <c r="A1618" s="28">
        <v>35</v>
      </c>
      <c r="B1618" s="25"/>
      <c r="C1618" s="32">
        <f t="shared" si="135"/>
        <v>1</v>
      </c>
      <c r="D1618" s="42" t="s">
        <v>1726</v>
      </c>
      <c r="E1618" s="34">
        <v>5237</v>
      </c>
      <c r="F1618" s="35">
        <v>2</v>
      </c>
      <c r="G1618" s="35">
        <v>4</v>
      </c>
      <c r="H1618" s="35">
        <v>0</v>
      </c>
      <c r="I1618" s="35">
        <v>0</v>
      </c>
      <c r="J1618" s="36">
        <v>0</v>
      </c>
      <c r="K1618" s="57" t="str">
        <f t="shared" si="136"/>
        <v>0</v>
      </c>
      <c r="L1618" s="4"/>
    </row>
    <row r="1619" spans="1:12" ht="15.75">
      <c r="A1619" s="28">
        <v>35</v>
      </c>
      <c r="B1619" s="25"/>
      <c r="C1619" s="32">
        <f t="shared" si="135"/>
        <v>1</v>
      </c>
      <c r="D1619" s="42" t="s">
        <v>1727</v>
      </c>
      <c r="E1619" s="34">
        <v>17853</v>
      </c>
      <c r="F1619" s="35">
        <v>8</v>
      </c>
      <c r="G1619" s="35">
        <v>0</v>
      </c>
      <c r="H1619" s="35">
        <v>0</v>
      </c>
      <c r="I1619" s="35">
        <v>0</v>
      </c>
      <c r="J1619" s="36">
        <v>0</v>
      </c>
      <c r="K1619" s="57" t="str">
        <f t="shared" si="136"/>
        <v>0</v>
      </c>
      <c r="L1619" s="4"/>
    </row>
    <row r="1620" spans="1:12" ht="15.75">
      <c r="A1620" s="28">
        <v>35</v>
      </c>
      <c r="B1620" s="25"/>
      <c r="C1620" s="32">
        <f t="shared" si="135"/>
        <v>1</v>
      </c>
      <c r="D1620" s="42" t="s">
        <v>1728</v>
      </c>
      <c r="E1620" s="34">
        <v>10655</v>
      </c>
      <c r="F1620" s="36">
        <v>4</v>
      </c>
      <c r="G1620" s="35">
        <v>0</v>
      </c>
      <c r="H1620" s="35">
        <v>0</v>
      </c>
      <c r="I1620" s="35">
        <v>0</v>
      </c>
      <c r="J1620" s="36">
        <v>0</v>
      </c>
      <c r="K1620" s="57" t="str">
        <f t="shared" si="136"/>
        <v>0</v>
      </c>
      <c r="L1620" s="4"/>
    </row>
    <row r="1621" spans="1:12" ht="15.75">
      <c r="A1621" s="28">
        <v>35</v>
      </c>
      <c r="B1621" s="25"/>
      <c r="C1621" s="32">
        <f t="shared" si="135"/>
        <v>1</v>
      </c>
      <c r="D1621" s="42" t="s">
        <v>1729</v>
      </c>
      <c r="E1621" s="36">
        <v>8154</v>
      </c>
      <c r="F1621" s="36">
        <v>2</v>
      </c>
      <c r="G1621" s="36">
        <v>0</v>
      </c>
      <c r="H1621" s="36">
        <v>0</v>
      </c>
      <c r="I1621" s="35">
        <v>0</v>
      </c>
      <c r="J1621" s="36">
        <v>0</v>
      </c>
      <c r="K1621" s="57" t="str">
        <f t="shared" si="136"/>
        <v>0</v>
      </c>
      <c r="L1621" s="4"/>
    </row>
    <row r="1622" spans="1:12" ht="15.75">
      <c r="A1622" s="28">
        <v>35</v>
      </c>
      <c r="B1622" s="25"/>
      <c r="C1622" s="32">
        <f t="shared" si="135"/>
        <v>1</v>
      </c>
      <c r="D1622" s="42" t="s">
        <v>1730</v>
      </c>
      <c r="E1622" s="36">
        <v>7393</v>
      </c>
      <c r="F1622" s="36">
        <v>1</v>
      </c>
      <c r="G1622" s="36">
        <v>0</v>
      </c>
      <c r="H1622" s="36">
        <v>0</v>
      </c>
      <c r="I1622" s="35">
        <v>0</v>
      </c>
      <c r="J1622" s="36">
        <v>0</v>
      </c>
      <c r="K1622" s="57" t="str">
        <f t="shared" si="136"/>
        <v>0</v>
      </c>
      <c r="L1622" s="4"/>
    </row>
    <row r="1623" spans="1:12" ht="15.75">
      <c r="A1623" s="28">
        <v>35</v>
      </c>
      <c r="B1623" s="25"/>
      <c r="C1623" s="32">
        <f t="shared" si="135"/>
        <v>1</v>
      </c>
      <c r="D1623" s="42" t="s">
        <v>1731</v>
      </c>
      <c r="E1623" s="36">
        <v>10384</v>
      </c>
      <c r="F1623" s="36">
        <v>1</v>
      </c>
      <c r="G1623" s="36">
        <v>1</v>
      </c>
      <c r="H1623" s="36">
        <v>0</v>
      </c>
      <c r="I1623" s="35">
        <v>0</v>
      </c>
      <c r="J1623" s="36">
        <v>0</v>
      </c>
      <c r="K1623" s="57" t="str">
        <f t="shared" si="136"/>
        <v>0</v>
      </c>
      <c r="L1623" s="4"/>
    </row>
    <row r="1624" spans="1:12" ht="15.75">
      <c r="A1624" s="28">
        <v>35</v>
      </c>
      <c r="B1624" s="25"/>
      <c r="C1624" s="32">
        <f t="shared" si="135"/>
        <v>1</v>
      </c>
      <c r="D1624" s="42" t="s">
        <v>1732</v>
      </c>
      <c r="E1624" s="36">
        <v>6088</v>
      </c>
      <c r="F1624" s="36">
        <v>0</v>
      </c>
      <c r="G1624" s="36">
        <v>0</v>
      </c>
      <c r="H1624" s="36">
        <v>1</v>
      </c>
      <c r="I1624" s="35">
        <v>0</v>
      </c>
      <c r="J1624" s="36">
        <v>0</v>
      </c>
      <c r="K1624" s="57" t="str">
        <f t="shared" si="136"/>
        <v>0</v>
      </c>
      <c r="L1624" s="4"/>
    </row>
    <row r="1625" spans="1:12" ht="15.75">
      <c r="A1625" s="28">
        <v>35</v>
      </c>
      <c r="B1625" s="25"/>
      <c r="C1625" s="32">
        <f t="shared" si="135"/>
        <v>1</v>
      </c>
      <c r="D1625" s="42" t="s">
        <v>1733</v>
      </c>
      <c r="E1625" s="42">
        <v>10674</v>
      </c>
      <c r="F1625" s="42">
        <v>19</v>
      </c>
      <c r="G1625" s="42">
        <v>2</v>
      </c>
      <c r="H1625" s="36">
        <v>0</v>
      </c>
      <c r="I1625" s="35">
        <v>0</v>
      </c>
      <c r="J1625" s="36">
        <v>0</v>
      </c>
      <c r="K1625" s="57" t="str">
        <f t="shared" si="136"/>
        <v>0</v>
      </c>
      <c r="L1625" s="4"/>
    </row>
    <row r="1626" spans="1:12" ht="15.75">
      <c r="A1626" s="28">
        <v>35</v>
      </c>
      <c r="B1626" s="25"/>
      <c r="C1626" s="32">
        <f t="shared" si="135"/>
        <v>1</v>
      </c>
      <c r="D1626" s="42" t="s">
        <v>1734</v>
      </c>
      <c r="E1626" s="36">
        <v>6027</v>
      </c>
      <c r="F1626" s="36">
        <v>1</v>
      </c>
      <c r="G1626" s="36">
        <v>2</v>
      </c>
      <c r="H1626" s="36">
        <v>0</v>
      </c>
      <c r="I1626" s="35">
        <v>0</v>
      </c>
      <c r="J1626" s="36">
        <v>0</v>
      </c>
      <c r="K1626" s="57" t="str">
        <f t="shared" si="136"/>
        <v>0</v>
      </c>
      <c r="L1626" s="4"/>
    </row>
    <row r="1627" spans="1:12" ht="15.75">
      <c r="A1627" s="28">
        <v>35</v>
      </c>
      <c r="B1627" s="25"/>
      <c r="C1627" s="32">
        <f t="shared" si="135"/>
        <v>1</v>
      </c>
      <c r="D1627" s="42" t="s">
        <v>1735</v>
      </c>
      <c r="E1627" s="36">
        <v>21186</v>
      </c>
      <c r="F1627" s="36">
        <v>2</v>
      </c>
      <c r="G1627" s="36">
        <v>1</v>
      </c>
      <c r="H1627" s="36">
        <v>0</v>
      </c>
      <c r="I1627" s="35">
        <v>0</v>
      </c>
      <c r="J1627" s="36">
        <v>0</v>
      </c>
      <c r="K1627" s="57" t="str">
        <f t="shared" si="136"/>
        <v>0</v>
      </c>
      <c r="L1627" s="4"/>
    </row>
    <row r="1628" spans="1:12" ht="15.75">
      <c r="A1628" s="28">
        <v>35</v>
      </c>
      <c r="B1628" s="25"/>
      <c r="C1628" s="32">
        <f t="shared" si="135"/>
        <v>1</v>
      </c>
      <c r="D1628" s="42" t="s">
        <v>1736</v>
      </c>
      <c r="E1628" s="42">
        <v>8847</v>
      </c>
      <c r="F1628" s="42">
        <v>1</v>
      </c>
      <c r="G1628" s="36">
        <v>0</v>
      </c>
      <c r="H1628" s="36">
        <v>0</v>
      </c>
      <c r="I1628" s="35">
        <v>0</v>
      </c>
      <c r="J1628" s="36">
        <v>0</v>
      </c>
      <c r="K1628" s="57" t="str">
        <f t="shared" si="136"/>
        <v>0</v>
      </c>
      <c r="L1628" s="4"/>
    </row>
    <row r="1629" spans="1:12" ht="15.75">
      <c r="A1629" s="28">
        <v>35</v>
      </c>
      <c r="B1629" s="25"/>
      <c r="C1629" s="32">
        <f t="shared" si="135"/>
        <v>1</v>
      </c>
      <c r="D1629" s="42" t="s">
        <v>1737</v>
      </c>
      <c r="E1629" s="36">
        <v>8485</v>
      </c>
      <c r="F1629" s="36">
        <v>2</v>
      </c>
      <c r="G1629" s="36">
        <v>0</v>
      </c>
      <c r="H1629" s="36">
        <v>0</v>
      </c>
      <c r="I1629" s="35">
        <v>0</v>
      </c>
      <c r="J1629" s="36">
        <v>0</v>
      </c>
      <c r="K1629" s="57" t="str">
        <f t="shared" si="136"/>
        <v>0</v>
      </c>
      <c r="L1629" s="4"/>
    </row>
    <row r="1630" spans="1:12" ht="15.75">
      <c r="A1630" s="28">
        <v>35</v>
      </c>
      <c r="B1630" s="25"/>
      <c r="C1630" s="32">
        <f t="shared" si="135"/>
        <v>1</v>
      </c>
      <c r="D1630" s="42" t="s">
        <v>1738</v>
      </c>
      <c r="E1630" s="36">
        <v>4592</v>
      </c>
      <c r="F1630" s="36">
        <v>2</v>
      </c>
      <c r="G1630" s="36">
        <v>0</v>
      </c>
      <c r="H1630" s="36">
        <v>0</v>
      </c>
      <c r="I1630" s="35">
        <v>0</v>
      </c>
      <c r="J1630" s="36">
        <v>0</v>
      </c>
      <c r="K1630" s="57" t="str">
        <f t="shared" si="136"/>
        <v>0</v>
      </c>
      <c r="L1630" s="4"/>
    </row>
    <row r="1631" spans="1:12" ht="15.75">
      <c r="A1631" s="28">
        <v>35</v>
      </c>
      <c r="B1631" s="25"/>
      <c r="C1631" s="32">
        <f t="shared" si="135"/>
        <v>1</v>
      </c>
      <c r="D1631" s="42" t="s">
        <v>1739</v>
      </c>
      <c r="E1631" s="36">
        <v>4380</v>
      </c>
      <c r="F1631" s="36">
        <v>1</v>
      </c>
      <c r="G1631" s="36">
        <v>0</v>
      </c>
      <c r="H1631" s="36">
        <v>0</v>
      </c>
      <c r="I1631" s="35">
        <v>0</v>
      </c>
      <c r="J1631" s="36">
        <v>0</v>
      </c>
      <c r="K1631" s="57" t="str">
        <f t="shared" si="136"/>
        <v>0</v>
      </c>
      <c r="L1631" s="4"/>
    </row>
    <row r="1632" spans="1:12" ht="15.75">
      <c r="A1632" s="28">
        <v>35</v>
      </c>
      <c r="B1632" s="25"/>
      <c r="C1632" s="32">
        <f t="shared" si="135"/>
        <v>1</v>
      </c>
      <c r="D1632" s="42" t="s">
        <v>1740</v>
      </c>
      <c r="E1632" s="36">
        <v>2432</v>
      </c>
      <c r="F1632" s="36">
        <v>1</v>
      </c>
      <c r="G1632" s="36">
        <v>1</v>
      </c>
      <c r="H1632" s="36">
        <v>0</v>
      </c>
      <c r="I1632" s="35">
        <v>0</v>
      </c>
      <c r="J1632" s="36">
        <v>0</v>
      </c>
      <c r="K1632" s="57" t="str">
        <f t="shared" si="136"/>
        <v>0</v>
      </c>
      <c r="L1632" s="4"/>
    </row>
    <row r="1633" spans="1:12" ht="15.75">
      <c r="A1633" s="28">
        <v>35</v>
      </c>
      <c r="B1633" s="25"/>
      <c r="C1633" s="32">
        <f t="shared" si="135"/>
        <v>1</v>
      </c>
      <c r="D1633" s="42" t="s">
        <v>1741</v>
      </c>
      <c r="E1633" s="36">
        <v>5216</v>
      </c>
      <c r="F1633" s="36">
        <v>1</v>
      </c>
      <c r="G1633" s="36">
        <v>0</v>
      </c>
      <c r="H1633" s="36">
        <v>0</v>
      </c>
      <c r="I1633" s="35">
        <v>0</v>
      </c>
      <c r="J1633" s="36">
        <v>0</v>
      </c>
      <c r="K1633" s="57" t="str">
        <f t="shared" si="136"/>
        <v>0</v>
      </c>
      <c r="L1633" s="4"/>
    </row>
    <row r="1634" spans="1:12" ht="15.75">
      <c r="A1634" s="28">
        <v>35</v>
      </c>
      <c r="B1634" s="25"/>
      <c r="C1634" s="32">
        <f t="shared" si="135"/>
        <v>1</v>
      </c>
      <c r="D1634" s="42" t="s">
        <v>1742</v>
      </c>
      <c r="E1634" s="36">
        <v>9206</v>
      </c>
      <c r="F1634" s="36">
        <v>3</v>
      </c>
      <c r="G1634" s="36">
        <v>0</v>
      </c>
      <c r="H1634" s="36">
        <v>0</v>
      </c>
      <c r="I1634" s="35">
        <v>0</v>
      </c>
      <c r="J1634" s="36">
        <v>0</v>
      </c>
      <c r="K1634" s="57" t="str">
        <f t="shared" si="136"/>
        <v>0</v>
      </c>
      <c r="L1634" s="4"/>
    </row>
    <row r="1635" spans="1:12" ht="15.75">
      <c r="A1635" s="28">
        <v>35</v>
      </c>
      <c r="B1635" s="25"/>
      <c r="C1635" s="32">
        <f t="shared" si="135"/>
        <v>1</v>
      </c>
      <c r="D1635" s="42" t="s">
        <v>1743</v>
      </c>
      <c r="E1635" s="36">
        <v>7902</v>
      </c>
      <c r="F1635" s="36">
        <v>3</v>
      </c>
      <c r="G1635" s="36">
        <v>1</v>
      </c>
      <c r="H1635" s="36">
        <v>0</v>
      </c>
      <c r="I1635" s="35">
        <v>0</v>
      </c>
      <c r="J1635" s="36">
        <v>0</v>
      </c>
      <c r="K1635" s="57" t="str">
        <f t="shared" si="136"/>
        <v>0</v>
      </c>
      <c r="L1635" s="4"/>
    </row>
    <row r="1636" spans="1:12" ht="15.75">
      <c r="A1636" s="28">
        <v>35</v>
      </c>
      <c r="B1636" s="25"/>
      <c r="C1636" s="32">
        <f t="shared" si="135"/>
        <v>1</v>
      </c>
      <c r="D1636" s="42" t="s">
        <v>1744</v>
      </c>
      <c r="E1636" s="36">
        <v>3405</v>
      </c>
      <c r="F1636" s="36">
        <v>1</v>
      </c>
      <c r="G1636" s="36">
        <v>0</v>
      </c>
      <c r="H1636" s="36">
        <v>0</v>
      </c>
      <c r="I1636" s="35">
        <v>0</v>
      </c>
      <c r="J1636" s="36">
        <v>0</v>
      </c>
      <c r="K1636" s="57" t="str">
        <f t="shared" si="136"/>
        <v>0</v>
      </c>
      <c r="L1636" s="4"/>
    </row>
    <row r="1637" spans="1:12" ht="15.75">
      <c r="A1637" s="28">
        <v>35</v>
      </c>
      <c r="B1637" s="25"/>
      <c r="C1637" s="32">
        <f t="shared" si="135"/>
        <v>1</v>
      </c>
      <c r="D1637" s="42" t="s">
        <v>1745</v>
      </c>
      <c r="E1637" s="36">
        <v>6907</v>
      </c>
      <c r="F1637" s="36">
        <v>1</v>
      </c>
      <c r="G1637" s="36">
        <v>0</v>
      </c>
      <c r="H1637" s="36">
        <v>0</v>
      </c>
      <c r="I1637" s="35">
        <v>0</v>
      </c>
      <c r="J1637" s="36">
        <v>0</v>
      </c>
      <c r="K1637" s="57" t="str">
        <f t="shared" si="136"/>
        <v>0</v>
      </c>
      <c r="L1637" s="4"/>
    </row>
    <row r="1638" spans="1:12" ht="15.75">
      <c r="A1638" s="28">
        <v>35</v>
      </c>
      <c r="B1638" s="25"/>
      <c r="C1638" s="32">
        <f t="shared" si="135"/>
        <v>1</v>
      </c>
      <c r="D1638" s="42" t="s">
        <v>1746</v>
      </c>
      <c r="E1638" s="36">
        <v>4118</v>
      </c>
      <c r="F1638" s="36">
        <v>1</v>
      </c>
      <c r="G1638" s="36">
        <v>0</v>
      </c>
      <c r="H1638" s="36">
        <v>0</v>
      </c>
      <c r="I1638" s="35">
        <v>0</v>
      </c>
      <c r="J1638" s="36">
        <v>0</v>
      </c>
      <c r="K1638" s="57" t="str">
        <f t="shared" si="136"/>
        <v>0</v>
      </c>
      <c r="L1638" s="4"/>
    </row>
    <row r="1639" spans="1:12" ht="15.75">
      <c r="A1639" s="28">
        <v>35</v>
      </c>
      <c r="B1639" s="25"/>
      <c r="C1639" s="32">
        <f t="shared" si="135"/>
        <v>1</v>
      </c>
      <c r="D1639" s="42" t="s">
        <v>1747</v>
      </c>
      <c r="E1639" s="36">
        <v>6189</v>
      </c>
      <c r="F1639" s="36">
        <v>2</v>
      </c>
      <c r="G1639" s="36">
        <v>0</v>
      </c>
      <c r="H1639" s="36">
        <v>0</v>
      </c>
      <c r="I1639" s="35">
        <v>0</v>
      </c>
      <c r="J1639" s="36">
        <v>0</v>
      </c>
      <c r="K1639" s="57" t="str">
        <f t="shared" si="136"/>
        <v>0</v>
      </c>
      <c r="L1639" s="4"/>
    </row>
    <row r="1640" spans="1:12" ht="15.75">
      <c r="A1640" s="28">
        <v>35</v>
      </c>
      <c r="B1640" s="25"/>
      <c r="C1640" s="32">
        <f t="shared" si="135"/>
        <v>1</v>
      </c>
      <c r="D1640" s="42" t="s">
        <v>1748</v>
      </c>
      <c r="E1640" s="36">
        <v>6863</v>
      </c>
      <c r="F1640" s="36">
        <v>2</v>
      </c>
      <c r="G1640" s="36">
        <v>0</v>
      </c>
      <c r="H1640" s="36">
        <v>0</v>
      </c>
      <c r="I1640" s="35">
        <v>0</v>
      </c>
      <c r="J1640" s="36">
        <v>0</v>
      </c>
      <c r="K1640" s="57" t="str">
        <f t="shared" si="136"/>
        <v>0</v>
      </c>
      <c r="L1640" s="4"/>
    </row>
    <row r="1641" spans="1:12" ht="15.75">
      <c r="A1641" s="28">
        <v>35</v>
      </c>
      <c r="B1641" s="25"/>
      <c r="C1641" s="32">
        <f t="shared" si="135"/>
        <v>1</v>
      </c>
      <c r="D1641" s="42" t="s">
        <v>1749</v>
      </c>
      <c r="E1641" s="36">
        <v>7497</v>
      </c>
      <c r="F1641" s="36">
        <v>1</v>
      </c>
      <c r="G1641" s="36">
        <v>0</v>
      </c>
      <c r="H1641" s="36">
        <v>0</v>
      </c>
      <c r="I1641" s="35">
        <v>0</v>
      </c>
      <c r="J1641" s="36">
        <v>0</v>
      </c>
      <c r="K1641" s="57" t="str">
        <f t="shared" si="136"/>
        <v>0</v>
      </c>
      <c r="L1641" s="4"/>
    </row>
    <row r="1642" spans="1:12" ht="15.75">
      <c r="A1642" s="28">
        <v>35</v>
      </c>
      <c r="B1642" s="25"/>
      <c r="C1642" s="32">
        <f t="shared" si="135"/>
        <v>1</v>
      </c>
      <c r="D1642" s="42" t="s">
        <v>1750</v>
      </c>
      <c r="E1642" s="36">
        <v>7010</v>
      </c>
      <c r="F1642" s="36">
        <v>2</v>
      </c>
      <c r="G1642" s="36">
        <v>0</v>
      </c>
      <c r="H1642" s="36">
        <v>0</v>
      </c>
      <c r="I1642" s="35">
        <v>0</v>
      </c>
      <c r="J1642" s="36">
        <v>0</v>
      </c>
      <c r="K1642" s="57" t="str">
        <f t="shared" si="136"/>
        <v>0</v>
      </c>
      <c r="L1642" s="4"/>
    </row>
    <row r="1643" spans="1:12" ht="15.75">
      <c r="A1643" s="28">
        <v>35</v>
      </c>
      <c r="B1643" s="25"/>
      <c r="C1643" s="32">
        <f t="shared" si="135"/>
        <v>1</v>
      </c>
      <c r="D1643" s="42" t="s">
        <v>1751</v>
      </c>
      <c r="E1643" s="42">
        <v>6218</v>
      </c>
      <c r="F1643" s="42">
        <v>1</v>
      </c>
      <c r="G1643" s="36">
        <v>0</v>
      </c>
      <c r="H1643" s="36">
        <v>0</v>
      </c>
      <c r="I1643" s="35">
        <v>0</v>
      </c>
      <c r="J1643" s="36">
        <v>0</v>
      </c>
      <c r="K1643" s="57" t="str">
        <f t="shared" si="136"/>
        <v>0</v>
      </c>
      <c r="L1643" s="4"/>
    </row>
    <row r="1644" spans="1:12" ht="15.75">
      <c r="A1644" s="28">
        <v>35</v>
      </c>
      <c r="B1644" s="25"/>
      <c r="C1644" s="32">
        <f t="shared" si="135"/>
        <v>1</v>
      </c>
      <c r="D1644" s="42" t="s">
        <v>1752</v>
      </c>
      <c r="E1644" s="36">
        <v>12151</v>
      </c>
      <c r="F1644" s="36">
        <v>4</v>
      </c>
      <c r="G1644" s="36">
        <v>0</v>
      </c>
      <c r="H1644" s="36">
        <v>0</v>
      </c>
      <c r="I1644" s="35">
        <v>0</v>
      </c>
      <c r="J1644" s="36">
        <v>0</v>
      </c>
      <c r="K1644" s="57" t="str">
        <f t="shared" si="136"/>
        <v>0</v>
      </c>
      <c r="L1644" s="4"/>
    </row>
    <row r="1645" spans="1:12" ht="15.75">
      <c r="A1645" s="28">
        <v>35</v>
      </c>
      <c r="B1645" s="25"/>
      <c r="C1645" s="32">
        <f t="shared" si="135"/>
        <v>1</v>
      </c>
      <c r="D1645" s="42" t="s">
        <v>1753</v>
      </c>
      <c r="E1645" s="36">
        <v>7032</v>
      </c>
      <c r="F1645" s="36">
        <v>1</v>
      </c>
      <c r="G1645" s="36">
        <v>1</v>
      </c>
      <c r="H1645" s="36">
        <v>0</v>
      </c>
      <c r="I1645" s="35">
        <v>0</v>
      </c>
      <c r="J1645" s="36">
        <v>0</v>
      </c>
      <c r="K1645" s="57" t="str">
        <f t="shared" si="136"/>
        <v>0</v>
      </c>
      <c r="L1645" s="4"/>
    </row>
    <row r="1646" spans="1:12" ht="15.75">
      <c r="A1646" s="28">
        <v>35</v>
      </c>
      <c r="B1646" s="25"/>
      <c r="C1646" s="32">
        <f t="shared" si="135"/>
        <v>1</v>
      </c>
      <c r="D1646" s="42" t="s">
        <v>1754</v>
      </c>
      <c r="E1646" s="36">
        <v>9922</v>
      </c>
      <c r="F1646" s="36">
        <v>6</v>
      </c>
      <c r="G1646" s="36">
        <v>0</v>
      </c>
      <c r="H1646" s="36">
        <v>0</v>
      </c>
      <c r="I1646" s="35">
        <v>0</v>
      </c>
      <c r="J1646" s="36">
        <v>0</v>
      </c>
      <c r="K1646" s="57" t="str">
        <f t="shared" si="136"/>
        <v>0</v>
      </c>
      <c r="L1646" s="4"/>
    </row>
    <row r="1647" spans="1:12" ht="15.75">
      <c r="A1647" s="28">
        <v>35</v>
      </c>
      <c r="B1647" s="25"/>
      <c r="C1647" s="32">
        <f t="shared" si="135"/>
        <v>1</v>
      </c>
      <c r="D1647" s="42" t="s">
        <v>1755</v>
      </c>
      <c r="E1647" s="36">
        <v>221898</v>
      </c>
      <c r="F1647" s="36">
        <v>80</v>
      </c>
      <c r="G1647" s="36">
        <v>20</v>
      </c>
      <c r="H1647" s="36">
        <v>0</v>
      </c>
      <c r="I1647" s="35">
        <v>3</v>
      </c>
      <c r="J1647" s="36">
        <v>6</v>
      </c>
      <c r="K1647" s="57" t="str">
        <f t="shared" si="136"/>
        <v>1</v>
      </c>
      <c r="L1647" s="4"/>
    </row>
    <row r="1648" spans="1:12" ht="15.75">
      <c r="A1648" s="28">
        <v>35</v>
      </c>
      <c r="B1648" s="25"/>
      <c r="C1648" s="32">
        <f t="shared" si="135"/>
        <v>1</v>
      </c>
      <c r="D1648" s="77" t="s">
        <v>1756</v>
      </c>
      <c r="E1648" s="36">
        <v>3941</v>
      </c>
      <c r="F1648" s="36">
        <v>0</v>
      </c>
      <c r="G1648" s="36">
        <v>1</v>
      </c>
      <c r="H1648" s="36">
        <v>0</v>
      </c>
      <c r="I1648" s="36">
        <v>0</v>
      </c>
      <c r="J1648" s="36">
        <v>0</v>
      </c>
      <c r="K1648" s="57" t="str">
        <f t="shared" si="136"/>
        <v>0</v>
      </c>
      <c r="L1648" s="4"/>
    </row>
    <row r="1649" spans="1:57" ht="15.75">
      <c r="A1649" s="28">
        <v>35</v>
      </c>
      <c r="B1649" s="25"/>
      <c r="C1649" s="32">
        <f t="shared" si="135"/>
        <v>1</v>
      </c>
      <c r="D1649" s="42" t="s">
        <v>1757</v>
      </c>
      <c r="E1649" s="36">
        <v>2194</v>
      </c>
      <c r="F1649" s="36">
        <v>1</v>
      </c>
      <c r="G1649" s="36">
        <v>1</v>
      </c>
      <c r="H1649" s="36">
        <v>0</v>
      </c>
      <c r="I1649" s="36">
        <v>0</v>
      </c>
      <c r="J1649" s="36">
        <v>0</v>
      </c>
      <c r="K1649" s="57" t="str">
        <f t="shared" si="136"/>
        <v>0</v>
      </c>
      <c r="L1649" s="4"/>
    </row>
    <row r="1650" spans="1:57" ht="15.75">
      <c r="A1650" s="28">
        <v>35</v>
      </c>
      <c r="B1650" s="25"/>
      <c r="C1650" s="32">
        <f t="shared" si="135"/>
        <v>1</v>
      </c>
      <c r="D1650" s="42" t="s">
        <v>1758</v>
      </c>
      <c r="E1650" s="36">
        <v>10135</v>
      </c>
      <c r="F1650" s="36">
        <v>5</v>
      </c>
      <c r="G1650" s="36">
        <v>3</v>
      </c>
      <c r="H1650" s="36">
        <v>0</v>
      </c>
      <c r="I1650" s="36">
        <v>0</v>
      </c>
      <c r="J1650" s="36">
        <v>0</v>
      </c>
      <c r="K1650" s="57" t="str">
        <f t="shared" si="136"/>
        <v>0</v>
      </c>
      <c r="L1650" s="4"/>
    </row>
    <row r="1651" spans="1:57" ht="15.75">
      <c r="A1651" s="28">
        <v>35</v>
      </c>
      <c r="B1651" s="25"/>
      <c r="C1651" s="32">
        <f t="shared" si="135"/>
        <v>1</v>
      </c>
      <c r="D1651" s="42" t="s">
        <v>1759</v>
      </c>
      <c r="E1651" s="36">
        <v>13687</v>
      </c>
      <c r="F1651" s="36">
        <v>3</v>
      </c>
      <c r="G1651" s="36">
        <v>0</v>
      </c>
      <c r="H1651" s="36">
        <v>0</v>
      </c>
      <c r="I1651" s="36">
        <v>0</v>
      </c>
      <c r="J1651" s="36">
        <v>0</v>
      </c>
      <c r="K1651" s="57" t="str">
        <f t="shared" si="136"/>
        <v>0</v>
      </c>
      <c r="L1651" s="4"/>
    </row>
    <row r="1652" spans="1:57" ht="15.75">
      <c r="A1652" s="28">
        <v>35</v>
      </c>
      <c r="B1652" s="25"/>
      <c r="C1652" s="32">
        <f t="shared" si="135"/>
        <v>1</v>
      </c>
      <c r="D1652" s="42" t="s">
        <v>1760</v>
      </c>
      <c r="E1652" s="36">
        <v>2739</v>
      </c>
      <c r="F1652" s="36">
        <v>1</v>
      </c>
      <c r="G1652" s="36">
        <v>0</v>
      </c>
      <c r="H1652" s="36">
        <v>0</v>
      </c>
      <c r="I1652" s="36">
        <v>0</v>
      </c>
      <c r="J1652" s="36">
        <v>0</v>
      </c>
      <c r="K1652" s="57" t="str">
        <f t="shared" si="136"/>
        <v>0</v>
      </c>
      <c r="L1652" s="4"/>
    </row>
    <row r="1653" spans="1:57" ht="15.75">
      <c r="A1653" s="28">
        <v>35</v>
      </c>
      <c r="B1653" s="25"/>
      <c r="C1653" s="32">
        <f t="shared" si="135"/>
        <v>1</v>
      </c>
      <c r="D1653" s="42" t="s">
        <v>1761</v>
      </c>
      <c r="E1653" s="36">
        <v>2482</v>
      </c>
      <c r="F1653" s="36">
        <v>1</v>
      </c>
      <c r="G1653" s="36">
        <v>1</v>
      </c>
      <c r="H1653" s="36">
        <v>0</v>
      </c>
      <c r="I1653" s="36">
        <v>0</v>
      </c>
      <c r="J1653" s="36">
        <v>0</v>
      </c>
      <c r="K1653" s="57" t="str">
        <f t="shared" si="136"/>
        <v>0</v>
      </c>
      <c r="L1653" s="4"/>
    </row>
    <row r="1654" spans="1:57" ht="15.75">
      <c r="A1654" s="28">
        <v>35</v>
      </c>
      <c r="B1654" s="25"/>
      <c r="C1654" s="32">
        <f t="shared" si="135"/>
        <v>1</v>
      </c>
      <c r="D1654" s="42" t="s">
        <v>1762</v>
      </c>
      <c r="E1654" s="36">
        <v>47817</v>
      </c>
      <c r="F1654" s="36">
        <v>39</v>
      </c>
      <c r="G1654" s="36">
        <v>1</v>
      </c>
      <c r="H1654" s="36">
        <v>0</v>
      </c>
      <c r="I1654" s="36">
        <v>2</v>
      </c>
      <c r="J1654" s="36">
        <v>2</v>
      </c>
      <c r="K1654" s="57" t="str">
        <f t="shared" si="136"/>
        <v>1</v>
      </c>
      <c r="L1654" s="4"/>
    </row>
    <row r="1655" spans="1:57" ht="15.75">
      <c r="A1655" s="28">
        <v>35</v>
      </c>
      <c r="B1655" s="25"/>
      <c r="C1655" s="32">
        <f t="shared" si="135"/>
        <v>1</v>
      </c>
      <c r="D1655" s="42" t="s">
        <v>1763</v>
      </c>
      <c r="E1655" s="36">
        <v>8729</v>
      </c>
      <c r="F1655" s="36">
        <v>2</v>
      </c>
      <c r="G1655" s="36">
        <v>0</v>
      </c>
      <c r="H1655" s="36">
        <v>0</v>
      </c>
      <c r="I1655" s="36">
        <v>0</v>
      </c>
      <c r="J1655" s="36">
        <v>0</v>
      </c>
      <c r="K1655" s="57" t="str">
        <f t="shared" si="136"/>
        <v>0</v>
      </c>
      <c r="L1655" s="4"/>
    </row>
    <row r="1656" spans="1:57" ht="15.75">
      <c r="A1656" s="28">
        <v>35</v>
      </c>
      <c r="B1656" s="25"/>
      <c r="C1656" s="32">
        <f t="shared" si="135"/>
        <v>1</v>
      </c>
      <c r="D1656" s="42" t="s">
        <v>1764</v>
      </c>
      <c r="E1656" s="36">
        <v>4247</v>
      </c>
      <c r="F1656" s="36">
        <v>0</v>
      </c>
      <c r="G1656" s="36">
        <v>0</v>
      </c>
      <c r="H1656" s="36">
        <v>1</v>
      </c>
      <c r="I1656" s="36">
        <v>0</v>
      </c>
      <c r="J1656" s="36">
        <v>0</v>
      </c>
      <c r="K1656" s="57" t="str">
        <f t="shared" si="136"/>
        <v>0</v>
      </c>
      <c r="L1656" s="4"/>
    </row>
    <row r="1657" spans="1:57" ht="15.75">
      <c r="A1657" s="28">
        <v>35</v>
      </c>
      <c r="B1657" s="25"/>
      <c r="C1657" s="32">
        <f t="shared" si="135"/>
        <v>1</v>
      </c>
      <c r="D1657" s="42" t="s">
        <v>1765</v>
      </c>
      <c r="E1657" s="36">
        <v>2641</v>
      </c>
      <c r="F1657" s="36">
        <v>0</v>
      </c>
      <c r="G1657" s="36">
        <v>0</v>
      </c>
      <c r="H1657" s="36">
        <v>1</v>
      </c>
      <c r="I1657" s="36">
        <v>0</v>
      </c>
      <c r="J1657" s="36">
        <v>0</v>
      </c>
      <c r="K1657" s="57" t="str">
        <f t="shared" si="136"/>
        <v>0</v>
      </c>
      <c r="L1657" s="4"/>
    </row>
    <row r="1658" spans="1:57" ht="15.75">
      <c r="A1658" s="28">
        <v>35</v>
      </c>
      <c r="B1658" s="25"/>
      <c r="C1658" s="32">
        <f t="shared" si="135"/>
        <v>1</v>
      </c>
      <c r="D1658" s="42" t="s">
        <v>1766</v>
      </c>
      <c r="E1658" s="36">
        <v>8193</v>
      </c>
      <c r="F1658" s="36">
        <v>2</v>
      </c>
      <c r="G1658" s="36">
        <v>0</v>
      </c>
      <c r="H1658" s="36">
        <v>0</v>
      </c>
      <c r="I1658" s="36">
        <v>0</v>
      </c>
      <c r="J1658" s="36">
        <v>0</v>
      </c>
      <c r="K1658" s="57" t="str">
        <f t="shared" si="136"/>
        <v>0</v>
      </c>
      <c r="L1658" s="4"/>
    </row>
    <row r="1659" spans="1:57" ht="15.75">
      <c r="A1659" s="28">
        <v>35</v>
      </c>
      <c r="B1659" s="25"/>
      <c r="C1659" s="32">
        <f t="shared" si="135"/>
        <v>1</v>
      </c>
      <c r="D1659" s="42" t="s">
        <v>1767</v>
      </c>
      <c r="E1659" s="36">
        <v>18815</v>
      </c>
      <c r="F1659" s="36">
        <v>8</v>
      </c>
      <c r="G1659" s="36">
        <v>3</v>
      </c>
      <c r="H1659" s="36">
        <v>0</v>
      </c>
      <c r="I1659" s="36">
        <v>0</v>
      </c>
      <c r="J1659" s="36">
        <v>0</v>
      </c>
      <c r="K1659" s="57" t="str">
        <f t="shared" si="136"/>
        <v>0</v>
      </c>
      <c r="L1659" s="4"/>
    </row>
    <row r="1660" spans="1:57" ht="15">
      <c r="A1660" s="226" t="s">
        <v>1768</v>
      </c>
      <c r="B1660" s="226"/>
      <c r="C1660" s="226"/>
      <c r="D1660" s="44">
        <f>SUM(C1613:C1659)</f>
        <v>47</v>
      </c>
      <c r="E1660" s="45">
        <f t="shared" ref="E1660:J1660" si="137">SUM(E1613:E1659)</f>
        <v>629783</v>
      </c>
      <c r="F1660" s="45">
        <f t="shared" si="137"/>
        <v>225</v>
      </c>
      <c r="G1660" s="45">
        <f t="shared" si="137"/>
        <v>47</v>
      </c>
      <c r="H1660" s="45">
        <f t="shared" si="137"/>
        <v>4</v>
      </c>
      <c r="I1660" s="45">
        <f t="shared" si="137"/>
        <v>5</v>
      </c>
      <c r="J1660" s="45">
        <f t="shared" si="137"/>
        <v>8</v>
      </c>
      <c r="K1660" s="45">
        <f>K1613+K1614+K1615+K1616+K1617+K1618+K1619+K1620+K1621+K1622+K1623+K1624+K1625+K1626+K1627+K1628+K1629+K1630+K1631+K1632+K1633+K1634+K1635+K1636+K1637+K1638+K1639+K1640+K1641+K1642+K1643+K1644+K1645+K1646+K1647+K1648+K1649+K1650+K1651+K1652+K1653+K1654+K1655+K1656+K1657+K1658+K1659</f>
        <v>2</v>
      </c>
      <c r="L1660" s="4"/>
      <c r="M1660" s="46"/>
      <c r="N1660" s="46"/>
      <c r="O1660" s="46"/>
      <c r="P1660" s="46"/>
      <c r="Q1660" s="46"/>
      <c r="R1660" s="46"/>
      <c r="S1660" s="46"/>
      <c r="T1660" s="46"/>
      <c r="U1660" s="46"/>
      <c r="V1660" s="46"/>
      <c r="W1660" s="46"/>
      <c r="X1660" s="46"/>
      <c r="Y1660" s="46"/>
      <c r="Z1660" s="46"/>
      <c r="AA1660" s="46"/>
      <c r="AB1660" s="46"/>
      <c r="AC1660" s="46"/>
      <c r="AD1660" s="46"/>
      <c r="AE1660" s="46"/>
      <c r="AF1660" s="46"/>
      <c r="AG1660" s="46"/>
      <c r="AH1660" s="46"/>
      <c r="AI1660" s="46"/>
      <c r="AJ1660" s="46"/>
      <c r="AK1660" s="46"/>
      <c r="AL1660" s="46"/>
      <c r="AM1660" s="46"/>
      <c r="AN1660" s="46"/>
      <c r="AO1660" s="46"/>
      <c r="AP1660" s="46"/>
      <c r="AQ1660" s="46"/>
      <c r="AR1660" s="46"/>
      <c r="AS1660" s="46"/>
      <c r="AT1660" s="46"/>
      <c r="AU1660" s="46"/>
      <c r="AV1660" s="46"/>
      <c r="AW1660" s="46"/>
      <c r="AX1660" s="46"/>
      <c r="AY1660" s="46"/>
      <c r="AZ1660" s="46"/>
      <c r="BA1660" s="46"/>
      <c r="BB1660" s="46"/>
      <c r="BC1660" s="46"/>
      <c r="BD1660" s="46"/>
      <c r="BE1660" s="46"/>
    </row>
    <row r="1661" spans="1:57" ht="15.75">
      <c r="A1661" s="28"/>
      <c r="B1661" s="225" t="s">
        <v>71</v>
      </c>
      <c r="C1661" s="225"/>
      <c r="D1661" s="47"/>
      <c r="E1661" s="48"/>
      <c r="F1661" s="47"/>
      <c r="G1661" s="48"/>
      <c r="H1661" s="48"/>
      <c r="I1661" s="48"/>
      <c r="J1661" s="31"/>
      <c r="K1661" s="31"/>
      <c r="L1661" s="4"/>
    </row>
    <row r="1662" spans="1:57" ht="15.75">
      <c r="A1662" s="28">
        <v>36</v>
      </c>
      <c r="B1662" s="25"/>
      <c r="C1662" s="32">
        <f t="shared" ref="C1662:C1673" si="138">IF(D1662="",0,1)</f>
        <v>1</v>
      </c>
      <c r="D1662" s="49" t="s">
        <v>1769</v>
      </c>
      <c r="E1662" s="49">
        <v>5140</v>
      </c>
      <c r="F1662" s="38">
        <v>3</v>
      </c>
      <c r="G1662" s="38">
        <v>0</v>
      </c>
      <c r="H1662" s="38">
        <v>0</v>
      </c>
      <c r="I1662" s="38">
        <v>0</v>
      </c>
      <c r="J1662" s="39">
        <v>0</v>
      </c>
      <c r="K1662" s="37" t="str">
        <f t="shared" ref="K1662:K1673" si="139">IF(OR(I1662="",I1662&lt;1),"0","1")</f>
        <v>0</v>
      </c>
      <c r="L1662" s="4"/>
    </row>
    <row r="1663" spans="1:57" ht="15.75">
      <c r="A1663" s="28">
        <v>36</v>
      </c>
      <c r="B1663" s="25"/>
      <c r="C1663" s="32">
        <f t="shared" si="138"/>
        <v>1</v>
      </c>
      <c r="D1663" s="49" t="s">
        <v>1770</v>
      </c>
      <c r="E1663" s="49">
        <v>4580</v>
      </c>
      <c r="F1663" s="38">
        <v>3</v>
      </c>
      <c r="G1663" s="38">
        <v>0</v>
      </c>
      <c r="H1663" s="38">
        <v>0</v>
      </c>
      <c r="I1663" s="38">
        <v>0</v>
      </c>
      <c r="J1663" s="39">
        <v>0</v>
      </c>
      <c r="K1663" s="37" t="str">
        <f t="shared" si="139"/>
        <v>0</v>
      </c>
      <c r="L1663" s="4"/>
    </row>
    <row r="1664" spans="1:57" ht="15.75">
      <c r="A1664" s="28">
        <v>36</v>
      </c>
      <c r="B1664" s="25"/>
      <c r="C1664" s="32">
        <f t="shared" si="138"/>
        <v>1</v>
      </c>
      <c r="D1664" s="49" t="s">
        <v>1771</v>
      </c>
      <c r="E1664" s="49">
        <v>45318</v>
      </c>
      <c r="F1664" s="38">
        <v>23</v>
      </c>
      <c r="G1664" s="38">
        <v>5</v>
      </c>
      <c r="H1664" s="38">
        <v>0</v>
      </c>
      <c r="I1664" s="38">
        <v>1</v>
      </c>
      <c r="J1664" s="39">
        <v>1</v>
      </c>
      <c r="K1664" s="37" t="str">
        <f t="shared" si="139"/>
        <v>1</v>
      </c>
      <c r="L1664" s="4"/>
    </row>
    <row r="1665" spans="1:57" ht="15.75">
      <c r="A1665" s="28">
        <v>36</v>
      </c>
      <c r="B1665" s="25"/>
      <c r="C1665" s="32">
        <f t="shared" si="138"/>
        <v>1</v>
      </c>
      <c r="D1665" s="49" t="s">
        <v>1772</v>
      </c>
      <c r="E1665" s="49">
        <v>2622</v>
      </c>
      <c r="F1665" s="38">
        <v>1</v>
      </c>
      <c r="G1665" s="38">
        <v>0</v>
      </c>
      <c r="H1665" s="38">
        <v>0</v>
      </c>
      <c r="I1665" s="38">
        <v>0</v>
      </c>
      <c r="J1665" s="39">
        <v>0</v>
      </c>
      <c r="K1665" s="37" t="str">
        <f t="shared" si="139"/>
        <v>0</v>
      </c>
      <c r="L1665" s="4"/>
    </row>
    <row r="1666" spans="1:57" ht="15.75">
      <c r="A1666" s="28">
        <v>36</v>
      </c>
      <c r="B1666" s="25"/>
      <c r="C1666" s="32">
        <f t="shared" si="138"/>
        <v>1</v>
      </c>
      <c r="D1666" s="49" t="s">
        <v>1773</v>
      </c>
      <c r="E1666" s="49">
        <v>7665</v>
      </c>
      <c r="F1666" s="38">
        <v>2</v>
      </c>
      <c r="G1666" s="38">
        <v>0</v>
      </c>
      <c r="H1666" s="38">
        <v>0</v>
      </c>
      <c r="I1666" s="38">
        <v>0</v>
      </c>
      <c r="J1666" s="39">
        <v>0</v>
      </c>
      <c r="K1666" s="37" t="str">
        <f t="shared" si="139"/>
        <v>0</v>
      </c>
      <c r="L1666" s="4"/>
    </row>
    <row r="1667" spans="1:57" ht="15.75">
      <c r="A1667" s="28">
        <v>36</v>
      </c>
      <c r="B1667" s="25"/>
      <c r="C1667" s="32">
        <f t="shared" si="138"/>
        <v>1</v>
      </c>
      <c r="D1667" s="49" t="s">
        <v>1774</v>
      </c>
      <c r="E1667" s="49">
        <v>12199</v>
      </c>
      <c r="F1667" s="38">
        <v>3</v>
      </c>
      <c r="G1667" s="38">
        <v>1</v>
      </c>
      <c r="H1667" s="38">
        <v>0</v>
      </c>
      <c r="I1667" s="38">
        <v>0</v>
      </c>
      <c r="J1667" s="39">
        <v>0</v>
      </c>
      <c r="K1667" s="37" t="str">
        <f t="shared" si="139"/>
        <v>0</v>
      </c>
      <c r="L1667" s="4"/>
    </row>
    <row r="1668" spans="1:57" ht="15.75">
      <c r="A1668" s="28">
        <v>36</v>
      </c>
      <c r="B1668" s="25"/>
      <c r="C1668" s="32">
        <f t="shared" si="138"/>
        <v>1</v>
      </c>
      <c r="D1668" s="49" t="s">
        <v>1775</v>
      </c>
      <c r="E1668" s="49">
        <v>4229</v>
      </c>
      <c r="F1668" s="38">
        <v>1</v>
      </c>
      <c r="G1668" s="38">
        <v>0</v>
      </c>
      <c r="H1668" s="38">
        <v>1</v>
      </c>
      <c r="I1668" s="38">
        <v>0</v>
      </c>
      <c r="J1668" s="39">
        <v>0</v>
      </c>
      <c r="K1668" s="37" t="str">
        <f t="shared" si="139"/>
        <v>0</v>
      </c>
      <c r="L1668" s="4"/>
    </row>
    <row r="1669" spans="1:57" ht="15.75">
      <c r="A1669" s="28">
        <v>36</v>
      </c>
      <c r="B1669" s="25"/>
      <c r="C1669" s="32">
        <f t="shared" si="138"/>
        <v>1</v>
      </c>
      <c r="D1669" s="49" t="s">
        <v>1776</v>
      </c>
      <c r="E1669" s="49">
        <v>6611</v>
      </c>
      <c r="F1669" s="38">
        <v>2</v>
      </c>
      <c r="G1669" s="38">
        <v>0</v>
      </c>
      <c r="H1669" s="38">
        <v>0</v>
      </c>
      <c r="I1669" s="38">
        <v>0</v>
      </c>
      <c r="J1669" s="39">
        <v>0</v>
      </c>
      <c r="K1669" s="37" t="str">
        <f t="shared" si="139"/>
        <v>0</v>
      </c>
      <c r="L1669" s="4"/>
    </row>
    <row r="1670" spans="1:57" ht="15.75">
      <c r="A1670" s="28">
        <v>36</v>
      </c>
      <c r="B1670" s="25"/>
      <c r="C1670" s="32">
        <f t="shared" si="138"/>
        <v>1</v>
      </c>
      <c r="D1670" s="39" t="s">
        <v>1777</v>
      </c>
      <c r="E1670" s="39">
        <v>6021</v>
      </c>
      <c r="F1670" s="39">
        <v>1</v>
      </c>
      <c r="G1670" s="39">
        <v>0</v>
      </c>
      <c r="H1670" s="39">
        <v>0</v>
      </c>
      <c r="I1670" s="39">
        <v>0</v>
      </c>
      <c r="J1670" s="39">
        <v>0</v>
      </c>
      <c r="K1670" s="37" t="str">
        <f t="shared" si="139"/>
        <v>0</v>
      </c>
      <c r="L1670" s="4"/>
    </row>
    <row r="1671" spans="1:57" ht="15.75">
      <c r="A1671" s="28">
        <v>36</v>
      </c>
      <c r="B1671" s="25"/>
      <c r="C1671" s="32">
        <f t="shared" si="138"/>
        <v>1</v>
      </c>
      <c r="D1671" s="39" t="s">
        <v>1778</v>
      </c>
      <c r="E1671" s="39">
        <v>2983</v>
      </c>
      <c r="F1671" s="39">
        <v>1</v>
      </c>
      <c r="G1671" s="39">
        <v>0</v>
      </c>
      <c r="H1671" s="39">
        <v>0</v>
      </c>
      <c r="I1671" s="39">
        <v>0</v>
      </c>
      <c r="J1671" s="39">
        <v>0</v>
      </c>
      <c r="K1671" s="37" t="str">
        <f t="shared" si="139"/>
        <v>0</v>
      </c>
      <c r="L1671" s="4"/>
    </row>
    <row r="1672" spans="1:57" ht="15.75">
      <c r="A1672" s="28">
        <v>36</v>
      </c>
      <c r="B1672" s="25"/>
      <c r="C1672" s="32">
        <f t="shared" si="138"/>
        <v>1</v>
      </c>
      <c r="D1672" s="39" t="s">
        <v>1779</v>
      </c>
      <c r="E1672" s="39">
        <v>2475</v>
      </c>
      <c r="F1672" s="39">
        <v>1</v>
      </c>
      <c r="G1672" s="39">
        <v>0</v>
      </c>
      <c r="H1672" s="39">
        <v>0</v>
      </c>
      <c r="I1672" s="39">
        <v>0</v>
      </c>
      <c r="J1672" s="39">
        <v>0</v>
      </c>
      <c r="K1672" s="37" t="str">
        <f t="shared" si="139"/>
        <v>0</v>
      </c>
      <c r="L1672" s="4"/>
    </row>
    <row r="1673" spans="1:57" ht="15.75">
      <c r="A1673" s="28">
        <v>36</v>
      </c>
      <c r="B1673" s="25"/>
      <c r="C1673" s="32">
        <f t="shared" si="138"/>
        <v>1</v>
      </c>
      <c r="D1673" s="39" t="s">
        <v>1780</v>
      </c>
      <c r="E1673" s="39">
        <v>2029</v>
      </c>
      <c r="F1673" s="39">
        <v>1</v>
      </c>
      <c r="G1673" s="39">
        <v>1</v>
      </c>
      <c r="H1673" s="39">
        <v>0</v>
      </c>
      <c r="I1673" s="39">
        <v>0</v>
      </c>
      <c r="J1673" s="39">
        <v>0</v>
      </c>
      <c r="K1673" s="37" t="str">
        <f t="shared" si="139"/>
        <v>0</v>
      </c>
      <c r="L1673" s="4"/>
    </row>
    <row r="1674" spans="1:57" ht="15">
      <c r="A1674" s="226" t="s">
        <v>1781</v>
      </c>
      <c r="B1674" s="226"/>
      <c r="C1674" s="226"/>
      <c r="D1674" s="44">
        <f>SUM(C1662:C1673)</f>
        <v>12</v>
      </c>
      <c r="E1674" s="45">
        <f t="shared" ref="E1674:J1674" si="140">SUM(E1662:E1673)</f>
        <v>101872</v>
      </c>
      <c r="F1674" s="45">
        <f t="shared" si="140"/>
        <v>42</v>
      </c>
      <c r="G1674" s="45">
        <f t="shared" si="140"/>
        <v>7</v>
      </c>
      <c r="H1674" s="45">
        <f t="shared" si="140"/>
        <v>1</v>
      </c>
      <c r="I1674" s="45">
        <f t="shared" si="140"/>
        <v>1</v>
      </c>
      <c r="J1674" s="45">
        <f t="shared" si="140"/>
        <v>1</v>
      </c>
      <c r="K1674" s="45">
        <f>K1662+K1663+K1664+K1665+K1666+K1667+K1668+K1669+K1670+K1671+K1672+K1673</f>
        <v>1</v>
      </c>
      <c r="L1674" s="4"/>
      <c r="M1674" s="46"/>
      <c r="N1674" s="46"/>
      <c r="O1674" s="46"/>
      <c r="P1674" s="46"/>
      <c r="Q1674" s="46"/>
      <c r="R1674" s="46"/>
      <c r="S1674" s="46"/>
      <c r="T1674" s="46"/>
      <c r="U1674" s="46"/>
      <c r="V1674" s="46"/>
      <c r="W1674" s="46"/>
      <c r="X1674" s="46"/>
      <c r="Y1674" s="46"/>
      <c r="Z1674" s="46"/>
      <c r="AA1674" s="46"/>
      <c r="AB1674" s="46"/>
      <c r="AC1674" s="46"/>
      <c r="AD1674" s="46"/>
      <c r="AE1674" s="46"/>
      <c r="AF1674" s="46"/>
      <c r="AG1674" s="46"/>
      <c r="AH1674" s="46"/>
      <c r="AI1674" s="46"/>
      <c r="AJ1674" s="46"/>
      <c r="AK1674" s="46"/>
      <c r="AL1674" s="46"/>
      <c r="AM1674" s="46"/>
      <c r="AN1674" s="46"/>
      <c r="AO1674" s="46"/>
      <c r="AP1674" s="46"/>
      <c r="AQ1674" s="46"/>
      <c r="AR1674" s="46"/>
      <c r="AS1674" s="46"/>
      <c r="AT1674" s="46"/>
      <c r="AU1674" s="46"/>
      <c r="AV1674" s="46"/>
      <c r="AW1674" s="46"/>
      <c r="AX1674" s="46"/>
      <c r="AY1674" s="46"/>
      <c r="AZ1674" s="46"/>
      <c r="BA1674" s="46"/>
      <c r="BB1674" s="46"/>
      <c r="BC1674" s="46"/>
      <c r="BD1674" s="46"/>
      <c r="BE1674" s="46"/>
    </row>
    <row r="1675" spans="1:57" ht="15.75">
      <c r="A1675" s="28"/>
      <c r="B1675" s="225" t="s">
        <v>1782</v>
      </c>
      <c r="C1675" s="225"/>
      <c r="D1675" s="47"/>
      <c r="E1675" s="48"/>
      <c r="F1675" s="47"/>
      <c r="G1675" s="48"/>
      <c r="H1675" s="48"/>
      <c r="I1675" s="48"/>
      <c r="J1675" s="31"/>
      <c r="K1675" s="31"/>
      <c r="L1675" s="4"/>
    </row>
    <row r="1676" spans="1:57" ht="15.75">
      <c r="A1676" s="28">
        <v>37</v>
      </c>
      <c r="B1676" s="25"/>
      <c r="C1676" s="32">
        <f t="shared" ref="C1676:C1720" si="141">IF(D1676="",0,1)</f>
        <v>1</v>
      </c>
      <c r="D1676" s="34" t="s">
        <v>1783</v>
      </c>
      <c r="E1676" s="34">
        <v>12600</v>
      </c>
      <c r="F1676" s="35">
        <v>5</v>
      </c>
      <c r="G1676" s="35">
        <v>2</v>
      </c>
      <c r="H1676" s="35">
        <v>0</v>
      </c>
      <c r="I1676" s="35">
        <v>0</v>
      </c>
      <c r="J1676" s="36">
        <v>0</v>
      </c>
      <c r="K1676" s="37" t="str">
        <f t="shared" ref="K1676:K1720" si="142">IF(OR(I1676="",I1676&lt;1),"0","1")</f>
        <v>0</v>
      </c>
      <c r="L1676" s="4"/>
    </row>
    <row r="1677" spans="1:57" ht="15.75">
      <c r="A1677" s="28">
        <v>37</v>
      </c>
      <c r="B1677" s="25"/>
      <c r="C1677" s="32">
        <f t="shared" si="141"/>
        <v>1</v>
      </c>
      <c r="D1677" s="34" t="s">
        <v>1784</v>
      </c>
      <c r="E1677" s="34">
        <v>3500</v>
      </c>
      <c r="F1677" s="35">
        <v>0</v>
      </c>
      <c r="G1677" s="35">
        <v>0</v>
      </c>
      <c r="H1677" s="35">
        <v>1</v>
      </c>
      <c r="I1677" s="35">
        <v>0</v>
      </c>
      <c r="J1677" s="36">
        <v>0</v>
      </c>
      <c r="K1677" s="37" t="str">
        <f t="shared" si="142"/>
        <v>0</v>
      </c>
      <c r="L1677" s="4"/>
    </row>
    <row r="1678" spans="1:57" ht="15.75">
      <c r="A1678" s="28">
        <v>37</v>
      </c>
      <c r="B1678" s="25"/>
      <c r="C1678" s="32">
        <f t="shared" si="141"/>
        <v>1</v>
      </c>
      <c r="D1678" s="34" t="s">
        <v>1785</v>
      </c>
      <c r="E1678" s="34">
        <v>8000</v>
      </c>
      <c r="F1678" s="35">
        <v>2</v>
      </c>
      <c r="G1678" s="35">
        <v>0</v>
      </c>
      <c r="H1678" s="35">
        <v>0</v>
      </c>
      <c r="I1678" s="35">
        <v>0</v>
      </c>
      <c r="J1678" s="36">
        <v>0</v>
      </c>
      <c r="K1678" s="37" t="str">
        <f t="shared" si="142"/>
        <v>0</v>
      </c>
      <c r="L1678" s="4"/>
    </row>
    <row r="1679" spans="1:57" ht="15.75">
      <c r="A1679" s="28">
        <v>37</v>
      </c>
      <c r="B1679" s="25"/>
      <c r="C1679" s="32">
        <f t="shared" si="141"/>
        <v>1</v>
      </c>
      <c r="D1679" s="34" t="s">
        <v>1786</v>
      </c>
      <c r="E1679" s="34">
        <v>5322</v>
      </c>
      <c r="F1679" s="35">
        <v>0</v>
      </c>
      <c r="G1679" s="35">
        <v>1</v>
      </c>
      <c r="H1679" s="35">
        <v>0</v>
      </c>
      <c r="I1679" s="35">
        <v>0</v>
      </c>
      <c r="J1679" s="36">
        <v>0</v>
      </c>
      <c r="K1679" s="37" t="str">
        <f t="shared" si="142"/>
        <v>0</v>
      </c>
      <c r="L1679" s="4"/>
    </row>
    <row r="1680" spans="1:57" ht="15.75">
      <c r="A1680" s="28">
        <v>37</v>
      </c>
      <c r="B1680" s="25"/>
      <c r="C1680" s="32">
        <f t="shared" si="141"/>
        <v>1</v>
      </c>
      <c r="D1680" s="34" t="s">
        <v>1787</v>
      </c>
      <c r="E1680" s="34">
        <v>3947</v>
      </c>
      <c r="F1680" s="35">
        <v>2</v>
      </c>
      <c r="G1680" s="35">
        <v>0</v>
      </c>
      <c r="H1680" s="35">
        <v>0</v>
      </c>
      <c r="I1680" s="35">
        <v>0</v>
      </c>
      <c r="J1680" s="36">
        <v>0</v>
      </c>
      <c r="K1680" s="37" t="str">
        <f t="shared" si="142"/>
        <v>0</v>
      </c>
      <c r="L1680" s="4"/>
    </row>
    <row r="1681" spans="1:12" ht="15.75">
      <c r="A1681" s="28">
        <v>37</v>
      </c>
      <c r="B1681" s="25"/>
      <c r="C1681" s="32">
        <f t="shared" si="141"/>
        <v>1</v>
      </c>
      <c r="D1681" s="34" t="s">
        <v>1788</v>
      </c>
      <c r="E1681" s="34">
        <v>12106</v>
      </c>
      <c r="F1681" s="35">
        <v>4</v>
      </c>
      <c r="G1681" s="35">
        <v>1</v>
      </c>
      <c r="H1681" s="35">
        <v>0</v>
      </c>
      <c r="I1681" s="35">
        <v>0</v>
      </c>
      <c r="J1681" s="36">
        <v>0</v>
      </c>
      <c r="K1681" s="37" t="str">
        <f t="shared" si="142"/>
        <v>0</v>
      </c>
      <c r="L1681" s="4"/>
    </row>
    <row r="1682" spans="1:12" ht="15.75">
      <c r="A1682" s="28">
        <v>37</v>
      </c>
      <c r="B1682" s="25"/>
      <c r="C1682" s="32">
        <f t="shared" si="141"/>
        <v>1</v>
      </c>
      <c r="D1682" s="34" t="s">
        <v>1789</v>
      </c>
      <c r="E1682" s="34">
        <v>5001</v>
      </c>
      <c r="F1682" s="35">
        <v>2</v>
      </c>
      <c r="G1682" s="35">
        <v>1</v>
      </c>
      <c r="H1682" s="35">
        <v>0</v>
      </c>
      <c r="I1682" s="35">
        <v>0</v>
      </c>
      <c r="J1682" s="36">
        <v>0</v>
      </c>
      <c r="K1682" s="37" t="str">
        <f t="shared" si="142"/>
        <v>0</v>
      </c>
      <c r="L1682" s="4"/>
    </row>
    <row r="1683" spans="1:12" ht="15.75">
      <c r="A1683" s="28">
        <v>37</v>
      </c>
      <c r="B1683" s="25"/>
      <c r="C1683" s="32">
        <f t="shared" si="141"/>
        <v>1</v>
      </c>
      <c r="D1683" s="34" t="s">
        <v>1790</v>
      </c>
      <c r="E1683" s="34">
        <v>8242</v>
      </c>
      <c r="F1683" s="35">
        <v>5</v>
      </c>
      <c r="G1683" s="35">
        <v>1</v>
      </c>
      <c r="H1683" s="35">
        <v>0</v>
      </c>
      <c r="I1683" s="35">
        <v>0</v>
      </c>
      <c r="J1683" s="36">
        <v>0</v>
      </c>
      <c r="K1683" s="37" t="str">
        <f t="shared" si="142"/>
        <v>0</v>
      </c>
      <c r="L1683" s="4"/>
    </row>
    <row r="1684" spans="1:12" ht="15.75">
      <c r="A1684" s="28">
        <v>37</v>
      </c>
      <c r="B1684" s="25"/>
      <c r="C1684" s="32">
        <f t="shared" si="141"/>
        <v>1</v>
      </c>
      <c r="D1684" s="34" t="s">
        <v>1791</v>
      </c>
      <c r="E1684" s="34">
        <v>2109</v>
      </c>
      <c r="F1684" s="35">
        <v>1</v>
      </c>
      <c r="G1684" s="35">
        <v>0</v>
      </c>
      <c r="H1684" s="35">
        <v>0</v>
      </c>
      <c r="I1684" s="35">
        <v>0</v>
      </c>
      <c r="J1684" s="36">
        <v>0</v>
      </c>
      <c r="K1684" s="37" t="str">
        <f t="shared" si="142"/>
        <v>0</v>
      </c>
      <c r="L1684" s="4"/>
    </row>
    <row r="1685" spans="1:12" ht="15.75">
      <c r="A1685" s="28">
        <v>37</v>
      </c>
      <c r="B1685" s="25"/>
      <c r="C1685" s="32">
        <f t="shared" si="141"/>
        <v>1</v>
      </c>
      <c r="D1685" s="34" t="s">
        <v>1792</v>
      </c>
      <c r="E1685" s="34">
        <v>3600</v>
      </c>
      <c r="F1685" s="35">
        <v>1</v>
      </c>
      <c r="G1685" s="35">
        <v>0</v>
      </c>
      <c r="H1685" s="35">
        <v>0</v>
      </c>
      <c r="I1685" s="35">
        <v>0</v>
      </c>
      <c r="J1685" s="36">
        <v>0</v>
      </c>
      <c r="K1685" s="37" t="str">
        <f t="shared" si="142"/>
        <v>0</v>
      </c>
      <c r="L1685" s="4"/>
    </row>
    <row r="1686" spans="1:12" ht="15.75">
      <c r="A1686" s="28">
        <v>37</v>
      </c>
      <c r="B1686" s="25"/>
      <c r="C1686" s="32">
        <f t="shared" si="141"/>
        <v>1</v>
      </c>
      <c r="D1686" s="34" t="s">
        <v>1793</v>
      </c>
      <c r="E1686" s="34">
        <v>1805</v>
      </c>
      <c r="F1686" s="35">
        <v>0</v>
      </c>
      <c r="G1686" s="35">
        <v>0</v>
      </c>
      <c r="H1686" s="35">
        <v>1</v>
      </c>
      <c r="I1686" s="35">
        <v>0</v>
      </c>
      <c r="J1686" s="36">
        <v>0</v>
      </c>
      <c r="K1686" s="37" t="str">
        <f t="shared" si="142"/>
        <v>0</v>
      </c>
      <c r="L1686" s="4"/>
    </row>
    <row r="1687" spans="1:12" ht="15.75">
      <c r="A1687" s="28">
        <v>37</v>
      </c>
      <c r="B1687" s="25"/>
      <c r="C1687" s="32">
        <f t="shared" si="141"/>
        <v>1</v>
      </c>
      <c r="D1687" s="34" t="s">
        <v>1794</v>
      </c>
      <c r="E1687" s="34">
        <v>2400</v>
      </c>
      <c r="F1687" s="35">
        <v>0</v>
      </c>
      <c r="G1687" s="35">
        <v>1</v>
      </c>
      <c r="H1687" s="35">
        <v>0</v>
      </c>
      <c r="I1687" s="35">
        <v>0</v>
      </c>
      <c r="J1687" s="36">
        <v>0</v>
      </c>
      <c r="K1687" s="37" t="str">
        <f t="shared" si="142"/>
        <v>0</v>
      </c>
      <c r="L1687" s="4"/>
    </row>
    <row r="1688" spans="1:12" ht="15.75">
      <c r="A1688" s="28">
        <v>37</v>
      </c>
      <c r="B1688" s="25"/>
      <c r="C1688" s="32">
        <f t="shared" si="141"/>
        <v>1</v>
      </c>
      <c r="D1688" s="34" t="s">
        <v>1795</v>
      </c>
      <c r="E1688" s="34">
        <v>3311</v>
      </c>
      <c r="F1688" s="35">
        <v>2</v>
      </c>
      <c r="G1688" s="35">
        <v>0</v>
      </c>
      <c r="H1688" s="35">
        <v>0</v>
      </c>
      <c r="I1688" s="35">
        <v>0</v>
      </c>
      <c r="J1688" s="36">
        <v>0</v>
      </c>
      <c r="K1688" s="37" t="str">
        <f t="shared" si="142"/>
        <v>0</v>
      </c>
      <c r="L1688" s="4"/>
    </row>
    <row r="1689" spans="1:12" ht="15.75">
      <c r="A1689" s="28">
        <v>37</v>
      </c>
      <c r="B1689" s="25"/>
      <c r="C1689" s="32">
        <f t="shared" si="141"/>
        <v>1</v>
      </c>
      <c r="D1689" s="34" t="s">
        <v>1796</v>
      </c>
      <c r="E1689" s="34">
        <v>6500</v>
      </c>
      <c r="F1689" s="35">
        <v>2</v>
      </c>
      <c r="G1689" s="35">
        <v>2</v>
      </c>
      <c r="H1689" s="35">
        <v>0</v>
      </c>
      <c r="I1689" s="35">
        <v>0</v>
      </c>
      <c r="J1689" s="36">
        <v>0</v>
      </c>
      <c r="K1689" s="37" t="str">
        <f t="shared" si="142"/>
        <v>0</v>
      </c>
      <c r="L1689" s="4"/>
    </row>
    <row r="1690" spans="1:12" ht="15.75">
      <c r="A1690" s="28">
        <v>37</v>
      </c>
      <c r="B1690" s="25"/>
      <c r="C1690" s="32">
        <f t="shared" si="141"/>
        <v>1</v>
      </c>
      <c r="D1690" s="34" t="s">
        <v>1797</v>
      </c>
      <c r="E1690" s="34">
        <v>10431</v>
      </c>
      <c r="F1690" s="35">
        <v>5</v>
      </c>
      <c r="G1690" s="35">
        <v>0</v>
      </c>
      <c r="H1690" s="35">
        <v>0</v>
      </c>
      <c r="I1690" s="35">
        <v>0</v>
      </c>
      <c r="J1690" s="36">
        <v>0</v>
      </c>
      <c r="K1690" s="37" t="str">
        <f t="shared" si="142"/>
        <v>0</v>
      </c>
      <c r="L1690" s="4"/>
    </row>
    <row r="1691" spans="1:12" ht="15.75">
      <c r="A1691" s="28">
        <v>37</v>
      </c>
      <c r="B1691" s="25"/>
      <c r="C1691" s="32">
        <f t="shared" si="141"/>
        <v>1</v>
      </c>
      <c r="D1691" s="34" t="s">
        <v>1798</v>
      </c>
      <c r="E1691" s="34">
        <v>38444</v>
      </c>
      <c r="F1691" s="35">
        <v>43</v>
      </c>
      <c r="G1691" s="35">
        <v>0</v>
      </c>
      <c r="H1691" s="35">
        <v>0</v>
      </c>
      <c r="I1691" s="35">
        <v>4</v>
      </c>
      <c r="J1691" s="36">
        <v>4</v>
      </c>
      <c r="K1691" s="37" t="str">
        <f t="shared" si="142"/>
        <v>1</v>
      </c>
      <c r="L1691" s="4"/>
    </row>
    <row r="1692" spans="1:12" ht="15.75">
      <c r="A1692" s="28">
        <v>37</v>
      </c>
      <c r="B1692" s="25"/>
      <c r="C1692" s="32">
        <f t="shared" si="141"/>
        <v>1</v>
      </c>
      <c r="D1692" s="34" t="s">
        <v>1799</v>
      </c>
      <c r="E1692" s="34">
        <v>4600</v>
      </c>
      <c r="F1692" s="35">
        <v>2</v>
      </c>
      <c r="G1692" s="35">
        <v>1</v>
      </c>
      <c r="H1692" s="35">
        <v>0</v>
      </c>
      <c r="I1692" s="35">
        <v>0</v>
      </c>
      <c r="J1692" s="36">
        <v>0</v>
      </c>
      <c r="K1692" s="37" t="str">
        <f t="shared" si="142"/>
        <v>0</v>
      </c>
      <c r="L1692" s="4"/>
    </row>
    <row r="1693" spans="1:12" ht="15.75">
      <c r="A1693" s="28">
        <v>37</v>
      </c>
      <c r="B1693" s="25"/>
      <c r="C1693" s="32">
        <f t="shared" si="141"/>
        <v>1</v>
      </c>
      <c r="D1693" s="34" t="s">
        <v>1800</v>
      </c>
      <c r="E1693" s="34">
        <v>2160</v>
      </c>
      <c r="F1693" s="35">
        <v>1</v>
      </c>
      <c r="G1693" s="35">
        <v>0</v>
      </c>
      <c r="H1693" s="35">
        <v>0</v>
      </c>
      <c r="I1693" s="35">
        <v>0</v>
      </c>
      <c r="J1693" s="36">
        <v>0</v>
      </c>
      <c r="K1693" s="37" t="str">
        <f t="shared" si="142"/>
        <v>0</v>
      </c>
      <c r="L1693" s="4"/>
    </row>
    <row r="1694" spans="1:12" ht="15.75">
      <c r="A1694" s="28">
        <v>37</v>
      </c>
      <c r="B1694" s="25"/>
      <c r="C1694" s="32">
        <f t="shared" si="141"/>
        <v>1</v>
      </c>
      <c r="D1694" s="34" t="s">
        <v>1801</v>
      </c>
      <c r="E1694" s="34">
        <v>1579</v>
      </c>
      <c r="F1694" s="35">
        <v>0</v>
      </c>
      <c r="G1694" s="35">
        <v>1</v>
      </c>
      <c r="H1694" s="35">
        <v>0</v>
      </c>
      <c r="I1694" s="35">
        <v>0</v>
      </c>
      <c r="J1694" s="36">
        <v>0</v>
      </c>
      <c r="K1694" s="37" t="str">
        <f t="shared" si="142"/>
        <v>0</v>
      </c>
      <c r="L1694" s="4"/>
    </row>
    <row r="1695" spans="1:12" ht="15.75">
      <c r="A1695" s="28">
        <v>37</v>
      </c>
      <c r="B1695" s="25"/>
      <c r="C1695" s="32">
        <f t="shared" si="141"/>
        <v>1</v>
      </c>
      <c r="D1695" s="34" t="s">
        <v>1802</v>
      </c>
      <c r="E1695" s="34">
        <v>9620</v>
      </c>
      <c r="F1695" s="35">
        <v>4</v>
      </c>
      <c r="G1695" s="35">
        <v>0</v>
      </c>
      <c r="H1695" s="35">
        <v>0</v>
      </c>
      <c r="I1695" s="35">
        <v>0</v>
      </c>
      <c r="J1695" s="36">
        <v>0</v>
      </c>
      <c r="K1695" s="37" t="str">
        <f t="shared" si="142"/>
        <v>0</v>
      </c>
      <c r="L1695" s="4"/>
    </row>
    <row r="1696" spans="1:12" ht="15.75">
      <c r="A1696" s="28">
        <v>37</v>
      </c>
      <c r="B1696" s="25"/>
      <c r="C1696" s="32">
        <f t="shared" si="141"/>
        <v>1</v>
      </c>
      <c r="D1696" s="34" t="s">
        <v>1803</v>
      </c>
      <c r="E1696" s="34">
        <v>5244</v>
      </c>
      <c r="F1696" s="35">
        <v>0</v>
      </c>
      <c r="G1696" s="35">
        <v>2</v>
      </c>
      <c r="H1696" s="35">
        <v>0</v>
      </c>
      <c r="I1696" s="35">
        <v>0</v>
      </c>
      <c r="J1696" s="36">
        <v>0</v>
      </c>
      <c r="K1696" s="37" t="str">
        <f t="shared" si="142"/>
        <v>0</v>
      </c>
      <c r="L1696" s="4"/>
    </row>
    <row r="1697" spans="1:12" ht="15.75">
      <c r="A1697" s="28">
        <v>37</v>
      </c>
      <c r="B1697" s="25"/>
      <c r="C1697" s="32">
        <f t="shared" si="141"/>
        <v>1</v>
      </c>
      <c r="D1697" s="34" t="s">
        <v>1804</v>
      </c>
      <c r="E1697" s="34">
        <v>4800</v>
      </c>
      <c r="F1697" s="35">
        <v>0</v>
      </c>
      <c r="G1697" s="35">
        <v>0</v>
      </c>
      <c r="H1697" s="35">
        <v>1</v>
      </c>
      <c r="I1697" s="35">
        <v>0</v>
      </c>
      <c r="J1697" s="36">
        <v>0</v>
      </c>
      <c r="K1697" s="37" t="str">
        <f t="shared" si="142"/>
        <v>0</v>
      </c>
      <c r="L1697" s="4"/>
    </row>
    <row r="1698" spans="1:12" ht="15.75">
      <c r="A1698" s="28">
        <v>37</v>
      </c>
      <c r="B1698" s="25"/>
      <c r="C1698" s="32">
        <f t="shared" si="141"/>
        <v>1</v>
      </c>
      <c r="D1698" s="34" t="s">
        <v>1805</v>
      </c>
      <c r="E1698" s="34">
        <v>4542</v>
      </c>
      <c r="F1698" s="35">
        <v>2</v>
      </c>
      <c r="G1698" s="35">
        <v>0</v>
      </c>
      <c r="H1698" s="35">
        <v>0</v>
      </c>
      <c r="I1698" s="35">
        <v>0</v>
      </c>
      <c r="J1698" s="36">
        <v>0</v>
      </c>
      <c r="K1698" s="37" t="str">
        <f t="shared" si="142"/>
        <v>0</v>
      </c>
      <c r="L1698" s="4"/>
    </row>
    <row r="1699" spans="1:12" ht="15.75">
      <c r="A1699" s="28">
        <v>37</v>
      </c>
      <c r="B1699" s="25"/>
      <c r="C1699" s="32">
        <f t="shared" si="141"/>
        <v>1</v>
      </c>
      <c r="D1699" s="34" t="s">
        <v>1806</v>
      </c>
      <c r="E1699" s="34">
        <v>8000</v>
      </c>
      <c r="F1699" s="35">
        <v>3</v>
      </c>
      <c r="G1699" s="35">
        <v>2</v>
      </c>
      <c r="H1699" s="35">
        <v>0</v>
      </c>
      <c r="I1699" s="35">
        <v>0</v>
      </c>
      <c r="J1699" s="36">
        <v>0</v>
      </c>
      <c r="K1699" s="37" t="str">
        <f t="shared" si="142"/>
        <v>0</v>
      </c>
      <c r="L1699" s="4"/>
    </row>
    <row r="1700" spans="1:12" ht="15.75">
      <c r="A1700" s="28">
        <v>37</v>
      </c>
      <c r="B1700" s="25"/>
      <c r="C1700" s="32">
        <f t="shared" si="141"/>
        <v>1</v>
      </c>
      <c r="D1700" s="34" t="s">
        <v>1807</v>
      </c>
      <c r="E1700" s="34">
        <v>2028</v>
      </c>
      <c r="F1700" s="35">
        <v>1</v>
      </c>
      <c r="G1700" s="35">
        <v>0</v>
      </c>
      <c r="H1700" s="35">
        <v>0</v>
      </c>
      <c r="I1700" s="35">
        <v>0</v>
      </c>
      <c r="J1700" s="36">
        <v>0</v>
      </c>
      <c r="K1700" s="37" t="str">
        <f t="shared" si="142"/>
        <v>0</v>
      </c>
      <c r="L1700" s="4"/>
    </row>
    <row r="1701" spans="1:12" ht="15.75">
      <c r="A1701" s="28">
        <v>37</v>
      </c>
      <c r="B1701" s="25"/>
      <c r="C1701" s="32">
        <f t="shared" si="141"/>
        <v>1</v>
      </c>
      <c r="D1701" s="34" t="s">
        <v>1808</v>
      </c>
      <c r="E1701" s="34">
        <v>1160</v>
      </c>
      <c r="F1701" s="35">
        <v>0</v>
      </c>
      <c r="G1701" s="35">
        <v>0</v>
      </c>
      <c r="H1701" s="35">
        <v>1</v>
      </c>
      <c r="I1701" s="35">
        <v>0</v>
      </c>
      <c r="J1701" s="36">
        <v>0</v>
      </c>
      <c r="K1701" s="37" t="str">
        <f t="shared" si="142"/>
        <v>0</v>
      </c>
      <c r="L1701" s="4"/>
    </row>
    <row r="1702" spans="1:12" ht="15.75">
      <c r="A1702" s="28">
        <v>37</v>
      </c>
      <c r="B1702" s="25"/>
      <c r="C1702" s="32">
        <f t="shared" si="141"/>
        <v>1</v>
      </c>
      <c r="D1702" s="34" t="s">
        <v>1809</v>
      </c>
      <c r="E1702" s="34">
        <v>4317</v>
      </c>
      <c r="F1702" s="35">
        <v>1</v>
      </c>
      <c r="G1702" s="35">
        <v>0</v>
      </c>
      <c r="H1702" s="35">
        <v>0</v>
      </c>
      <c r="I1702" s="35">
        <v>0</v>
      </c>
      <c r="J1702" s="36">
        <v>0</v>
      </c>
      <c r="K1702" s="37" t="str">
        <f t="shared" si="142"/>
        <v>0</v>
      </c>
      <c r="L1702" s="4"/>
    </row>
    <row r="1703" spans="1:12" ht="15.75">
      <c r="A1703" s="28">
        <v>37</v>
      </c>
      <c r="B1703" s="25"/>
      <c r="C1703" s="32">
        <f t="shared" si="141"/>
        <v>1</v>
      </c>
      <c r="D1703" s="34" t="s">
        <v>1810</v>
      </c>
      <c r="E1703" s="34">
        <v>1748</v>
      </c>
      <c r="F1703" s="35">
        <v>0</v>
      </c>
      <c r="G1703" s="35">
        <v>0</v>
      </c>
      <c r="H1703" s="35">
        <v>1</v>
      </c>
      <c r="I1703" s="35">
        <v>0</v>
      </c>
      <c r="J1703" s="36">
        <v>0</v>
      </c>
      <c r="K1703" s="37" t="str">
        <f t="shared" si="142"/>
        <v>0</v>
      </c>
      <c r="L1703" s="4"/>
    </row>
    <row r="1704" spans="1:12" ht="15.75">
      <c r="A1704" s="28">
        <v>37</v>
      </c>
      <c r="B1704" s="25"/>
      <c r="C1704" s="32">
        <f t="shared" si="141"/>
        <v>1</v>
      </c>
      <c r="D1704" s="34" t="s">
        <v>1811</v>
      </c>
      <c r="E1704" s="34">
        <v>10397</v>
      </c>
      <c r="F1704" s="35">
        <v>3</v>
      </c>
      <c r="G1704" s="35">
        <v>0</v>
      </c>
      <c r="H1704" s="35">
        <v>0</v>
      </c>
      <c r="I1704" s="35">
        <v>0</v>
      </c>
      <c r="J1704" s="36">
        <v>0</v>
      </c>
      <c r="K1704" s="37" t="str">
        <f t="shared" si="142"/>
        <v>0</v>
      </c>
      <c r="L1704" s="4"/>
    </row>
    <row r="1705" spans="1:12" ht="15.75">
      <c r="A1705" s="28">
        <v>37</v>
      </c>
      <c r="B1705" s="25"/>
      <c r="C1705" s="32">
        <f t="shared" si="141"/>
        <v>1</v>
      </c>
      <c r="D1705" s="34" t="s">
        <v>1812</v>
      </c>
      <c r="E1705" s="34">
        <v>1682</v>
      </c>
      <c r="F1705" s="35">
        <v>0</v>
      </c>
      <c r="G1705" s="35">
        <v>1</v>
      </c>
      <c r="H1705" s="35">
        <v>0</v>
      </c>
      <c r="I1705" s="35">
        <v>0</v>
      </c>
      <c r="J1705" s="36">
        <v>0</v>
      </c>
      <c r="K1705" s="37" t="str">
        <f t="shared" si="142"/>
        <v>0</v>
      </c>
      <c r="L1705" s="4"/>
    </row>
    <row r="1706" spans="1:12" ht="15.75">
      <c r="A1706" s="28">
        <v>37</v>
      </c>
      <c r="B1706" s="25"/>
      <c r="C1706" s="32">
        <f t="shared" si="141"/>
        <v>1</v>
      </c>
      <c r="D1706" s="34" t="s">
        <v>1813</v>
      </c>
      <c r="E1706" s="34">
        <v>3325</v>
      </c>
      <c r="F1706" s="35">
        <v>1</v>
      </c>
      <c r="G1706" s="35">
        <v>0</v>
      </c>
      <c r="H1706" s="35">
        <v>0</v>
      </c>
      <c r="I1706" s="35">
        <v>0</v>
      </c>
      <c r="J1706" s="36">
        <v>0</v>
      </c>
      <c r="K1706" s="37" t="str">
        <f t="shared" si="142"/>
        <v>0</v>
      </c>
      <c r="L1706" s="4"/>
    </row>
    <row r="1707" spans="1:12" ht="15.75">
      <c r="A1707" s="28">
        <v>37</v>
      </c>
      <c r="B1707" s="25"/>
      <c r="C1707" s="32">
        <f t="shared" si="141"/>
        <v>1</v>
      </c>
      <c r="D1707" s="34" t="s">
        <v>1814</v>
      </c>
      <c r="E1707" s="34">
        <v>15449</v>
      </c>
      <c r="F1707" s="35">
        <v>6</v>
      </c>
      <c r="G1707" s="35">
        <v>0</v>
      </c>
      <c r="H1707" s="35">
        <v>0</v>
      </c>
      <c r="I1707" s="35">
        <v>0</v>
      </c>
      <c r="J1707" s="36">
        <v>0</v>
      </c>
      <c r="K1707" s="37" t="str">
        <f t="shared" si="142"/>
        <v>0</v>
      </c>
      <c r="L1707" s="4"/>
    </row>
    <row r="1708" spans="1:12" ht="15.75">
      <c r="A1708" s="28">
        <v>37</v>
      </c>
      <c r="B1708" s="25"/>
      <c r="C1708" s="32">
        <f t="shared" si="141"/>
        <v>1</v>
      </c>
      <c r="D1708" s="34" t="s">
        <v>1815</v>
      </c>
      <c r="E1708" s="34">
        <v>2614</v>
      </c>
      <c r="F1708" s="35">
        <v>0</v>
      </c>
      <c r="G1708" s="35">
        <v>0</v>
      </c>
      <c r="H1708" s="35">
        <v>1</v>
      </c>
      <c r="I1708" s="35">
        <v>0</v>
      </c>
      <c r="J1708" s="36">
        <v>0</v>
      </c>
      <c r="K1708" s="37" t="str">
        <f t="shared" si="142"/>
        <v>0</v>
      </c>
      <c r="L1708" s="4"/>
    </row>
    <row r="1709" spans="1:12" ht="15.75">
      <c r="A1709" s="28">
        <v>37</v>
      </c>
      <c r="B1709" s="25"/>
      <c r="C1709" s="32">
        <f t="shared" si="141"/>
        <v>1</v>
      </c>
      <c r="D1709" s="34" t="s">
        <v>1816</v>
      </c>
      <c r="E1709" s="34">
        <v>16419</v>
      </c>
      <c r="F1709" s="35">
        <v>5</v>
      </c>
      <c r="G1709" s="35">
        <v>0</v>
      </c>
      <c r="H1709" s="35">
        <v>0</v>
      </c>
      <c r="I1709" s="35">
        <v>0</v>
      </c>
      <c r="J1709" s="36">
        <v>0</v>
      </c>
      <c r="K1709" s="37" t="str">
        <f t="shared" si="142"/>
        <v>0</v>
      </c>
      <c r="L1709" s="4"/>
    </row>
    <row r="1710" spans="1:12" ht="15.75">
      <c r="A1710" s="28">
        <v>37</v>
      </c>
      <c r="B1710" s="25"/>
      <c r="C1710" s="32">
        <f t="shared" si="141"/>
        <v>1</v>
      </c>
      <c r="D1710" s="34" t="s">
        <v>1817</v>
      </c>
      <c r="E1710" s="34">
        <v>1651</v>
      </c>
      <c r="F1710" s="35">
        <v>0</v>
      </c>
      <c r="G1710" s="35">
        <v>1</v>
      </c>
      <c r="H1710" s="35">
        <v>0</v>
      </c>
      <c r="I1710" s="35">
        <v>0</v>
      </c>
      <c r="J1710" s="36">
        <v>0</v>
      </c>
      <c r="K1710" s="37" t="str">
        <f t="shared" si="142"/>
        <v>0</v>
      </c>
      <c r="L1710" s="4"/>
    </row>
    <row r="1711" spans="1:12" ht="15.75">
      <c r="A1711" s="28">
        <v>37</v>
      </c>
      <c r="B1711" s="25"/>
      <c r="C1711" s="32">
        <f t="shared" si="141"/>
        <v>1</v>
      </c>
      <c r="D1711" s="34" t="s">
        <v>1818</v>
      </c>
      <c r="E1711" s="34">
        <v>3500</v>
      </c>
      <c r="F1711" s="35">
        <v>2</v>
      </c>
      <c r="G1711" s="35">
        <v>0</v>
      </c>
      <c r="H1711" s="35">
        <v>0</v>
      </c>
      <c r="I1711" s="35">
        <v>0</v>
      </c>
      <c r="J1711" s="36">
        <v>0</v>
      </c>
      <c r="K1711" s="37" t="str">
        <f t="shared" si="142"/>
        <v>0</v>
      </c>
      <c r="L1711" s="4"/>
    </row>
    <row r="1712" spans="1:12" ht="15.75">
      <c r="A1712" s="28">
        <v>37</v>
      </c>
      <c r="B1712" s="25"/>
      <c r="C1712" s="32">
        <f t="shared" si="141"/>
        <v>1</v>
      </c>
      <c r="D1712" s="34" t="s">
        <v>1819</v>
      </c>
      <c r="E1712" s="34">
        <v>16000</v>
      </c>
      <c r="F1712" s="35">
        <v>4</v>
      </c>
      <c r="G1712" s="35">
        <v>2</v>
      </c>
      <c r="H1712" s="35">
        <v>0</v>
      </c>
      <c r="I1712" s="35">
        <v>0</v>
      </c>
      <c r="J1712" s="36">
        <v>0</v>
      </c>
      <c r="K1712" s="37" t="str">
        <f t="shared" si="142"/>
        <v>0</v>
      </c>
      <c r="L1712" s="4"/>
    </row>
    <row r="1713" spans="1:57" ht="15.75">
      <c r="A1713" s="28">
        <v>37</v>
      </c>
      <c r="B1713" s="25"/>
      <c r="C1713" s="32">
        <f t="shared" si="141"/>
        <v>1</v>
      </c>
      <c r="D1713" s="34" t="s">
        <v>1820</v>
      </c>
      <c r="E1713" s="34">
        <v>1272</v>
      </c>
      <c r="F1713" s="35">
        <v>0</v>
      </c>
      <c r="G1713" s="35">
        <v>1</v>
      </c>
      <c r="H1713" s="35">
        <v>0</v>
      </c>
      <c r="I1713" s="35">
        <v>0</v>
      </c>
      <c r="J1713" s="36">
        <v>0</v>
      </c>
      <c r="K1713" s="37" t="str">
        <f t="shared" si="142"/>
        <v>0</v>
      </c>
      <c r="L1713" s="4"/>
    </row>
    <row r="1714" spans="1:57" ht="15.75">
      <c r="A1714" s="28">
        <v>37</v>
      </c>
      <c r="B1714" s="25"/>
      <c r="C1714" s="32">
        <f t="shared" si="141"/>
        <v>1</v>
      </c>
      <c r="D1714" s="34" t="s">
        <v>1821</v>
      </c>
      <c r="E1714" s="34">
        <v>4300</v>
      </c>
      <c r="F1714" s="35">
        <v>2</v>
      </c>
      <c r="G1714" s="35">
        <v>0</v>
      </c>
      <c r="H1714" s="35">
        <v>0</v>
      </c>
      <c r="I1714" s="35">
        <v>0</v>
      </c>
      <c r="J1714" s="36">
        <v>0</v>
      </c>
      <c r="K1714" s="37" t="str">
        <f t="shared" si="142"/>
        <v>0</v>
      </c>
      <c r="L1714" s="4"/>
    </row>
    <row r="1715" spans="1:57" ht="15.75">
      <c r="A1715" s="28">
        <v>37</v>
      </c>
      <c r="B1715" s="25"/>
      <c r="C1715" s="32">
        <f t="shared" si="141"/>
        <v>1</v>
      </c>
      <c r="D1715" s="34" t="s">
        <v>1822</v>
      </c>
      <c r="E1715" s="34">
        <v>3228</v>
      </c>
      <c r="F1715" s="35">
        <v>0</v>
      </c>
      <c r="G1715" s="35">
        <v>1</v>
      </c>
      <c r="H1715" s="35">
        <v>0</v>
      </c>
      <c r="I1715" s="35">
        <v>0</v>
      </c>
      <c r="J1715" s="36">
        <v>0</v>
      </c>
      <c r="K1715" s="37" t="str">
        <f t="shared" si="142"/>
        <v>0</v>
      </c>
      <c r="L1715" s="4"/>
    </row>
    <row r="1716" spans="1:57" ht="15.75">
      <c r="A1716" s="28">
        <v>37</v>
      </c>
      <c r="B1716" s="25"/>
      <c r="C1716" s="32">
        <f t="shared" si="141"/>
        <v>1</v>
      </c>
      <c r="D1716" s="34" t="s">
        <v>1823</v>
      </c>
      <c r="E1716" s="34">
        <v>137424</v>
      </c>
      <c r="F1716" s="35">
        <v>151</v>
      </c>
      <c r="G1716" s="35">
        <v>10</v>
      </c>
      <c r="H1716" s="35">
        <v>0</v>
      </c>
      <c r="I1716" s="35">
        <v>6</v>
      </c>
      <c r="J1716" s="36">
        <v>6</v>
      </c>
      <c r="K1716" s="37" t="str">
        <f t="shared" si="142"/>
        <v>1</v>
      </c>
      <c r="L1716" s="4"/>
    </row>
    <row r="1717" spans="1:57" ht="15.75">
      <c r="A1717" s="28">
        <v>37</v>
      </c>
      <c r="B1717" s="25"/>
      <c r="C1717" s="32">
        <f t="shared" si="141"/>
        <v>1</v>
      </c>
      <c r="D1717" s="34" t="s">
        <v>1824</v>
      </c>
      <c r="E1717" s="34">
        <v>6400</v>
      </c>
      <c r="F1717" s="35">
        <v>1</v>
      </c>
      <c r="G1717" s="35">
        <v>2</v>
      </c>
      <c r="H1717" s="35">
        <v>0</v>
      </c>
      <c r="I1717" s="35">
        <v>0</v>
      </c>
      <c r="J1717" s="36">
        <v>0</v>
      </c>
      <c r="K1717" s="37" t="str">
        <f t="shared" si="142"/>
        <v>0</v>
      </c>
      <c r="L1717" s="4"/>
    </row>
    <row r="1718" spans="1:57" ht="15.75">
      <c r="A1718" s="28">
        <v>37</v>
      </c>
      <c r="B1718" s="25"/>
      <c r="C1718" s="32">
        <f t="shared" si="141"/>
        <v>1</v>
      </c>
      <c r="D1718" s="34" t="s">
        <v>1825</v>
      </c>
      <c r="E1718" s="34">
        <v>4650</v>
      </c>
      <c r="F1718" s="35">
        <v>1</v>
      </c>
      <c r="G1718" s="35">
        <v>0</v>
      </c>
      <c r="H1718" s="35">
        <v>0</v>
      </c>
      <c r="I1718" s="35">
        <v>0</v>
      </c>
      <c r="J1718" s="36">
        <v>0</v>
      </c>
      <c r="K1718" s="37" t="str">
        <f t="shared" si="142"/>
        <v>0</v>
      </c>
      <c r="L1718" s="4"/>
    </row>
    <row r="1719" spans="1:57" ht="15.75">
      <c r="A1719" s="28">
        <v>37</v>
      </c>
      <c r="B1719" s="25"/>
      <c r="C1719" s="32">
        <f t="shared" si="141"/>
        <v>1</v>
      </c>
      <c r="D1719" s="34" t="s">
        <v>1826</v>
      </c>
      <c r="E1719" s="34">
        <v>2713</v>
      </c>
      <c r="F1719" s="35">
        <v>0</v>
      </c>
      <c r="G1719" s="35">
        <v>1</v>
      </c>
      <c r="H1719" s="35">
        <v>0</v>
      </c>
      <c r="I1719" s="35">
        <v>0</v>
      </c>
      <c r="J1719" s="36">
        <v>0</v>
      </c>
      <c r="K1719" s="37" t="str">
        <f t="shared" si="142"/>
        <v>0</v>
      </c>
      <c r="L1719" s="4"/>
    </row>
    <row r="1720" spans="1:57" ht="15.75">
      <c r="A1720" s="28">
        <v>37</v>
      </c>
      <c r="B1720" s="25"/>
      <c r="C1720" s="32">
        <f t="shared" si="141"/>
        <v>1</v>
      </c>
      <c r="D1720" s="34" t="s">
        <v>1827</v>
      </c>
      <c r="E1720" s="34">
        <v>5600</v>
      </c>
      <c r="F1720" s="35">
        <v>2</v>
      </c>
      <c r="G1720" s="35">
        <v>0</v>
      </c>
      <c r="H1720" s="35">
        <v>0</v>
      </c>
      <c r="I1720" s="35">
        <v>0</v>
      </c>
      <c r="J1720" s="36">
        <v>0</v>
      </c>
      <c r="K1720" s="37" t="str">
        <f t="shared" si="142"/>
        <v>0</v>
      </c>
      <c r="L1720" s="4"/>
    </row>
    <row r="1721" spans="1:57" ht="15">
      <c r="A1721" s="226" t="s">
        <v>1828</v>
      </c>
      <c r="B1721" s="226"/>
      <c r="C1721" s="226"/>
      <c r="D1721" s="44">
        <f>SUM(C1676:C1720)</f>
        <v>45</v>
      </c>
      <c r="E1721" s="45">
        <f t="shared" ref="E1721:J1721" si="143">SUM(E1676:E1720)</f>
        <v>413740</v>
      </c>
      <c r="F1721" s="45">
        <f t="shared" si="143"/>
        <v>266</v>
      </c>
      <c r="G1721" s="45">
        <f t="shared" si="143"/>
        <v>34</v>
      </c>
      <c r="H1721" s="45">
        <f t="shared" si="143"/>
        <v>6</v>
      </c>
      <c r="I1721" s="45">
        <f t="shared" si="143"/>
        <v>10</v>
      </c>
      <c r="J1721" s="45">
        <f t="shared" si="143"/>
        <v>10</v>
      </c>
      <c r="K1721" s="45">
        <f>K1676+K1677+K1678+K1679+K1680+K1681+K1682+K1683+K1684+K1685+K1686+K1687+K1688+K1689+K1690+K1691+K1692+K1693+K1694+K1695+K1696+K1697+K1698+K1699+K1700+K1701+K1702+K1703+K1704+K1705+K1706+K1707+K1708+K1709+K1710+K1711+K1712+K1713+K1714+K1715+K1716+K1717+K1718+K1719+K1720</f>
        <v>2</v>
      </c>
      <c r="L1721" s="4"/>
      <c r="M1721" s="46"/>
      <c r="N1721" s="46"/>
      <c r="O1721" s="46"/>
      <c r="P1721" s="46"/>
      <c r="Q1721" s="46"/>
      <c r="R1721" s="46"/>
      <c r="S1721" s="46"/>
      <c r="T1721" s="46"/>
      <c r="U1721" s="46"/>
      <c r="V1721" s="46"/>
      <c r="W1721" s="46"/>
      <c r="X1721" s="46"/>
      <c r="Y1721" s="46"/>
      <c r="Z1721" s="46"/>
      <c r="AA1721" s="46"/>
      <c r="AB1721" s="46"/>
      <c r="AC1721" s="46"/>
      <c r="AD1721" s="46"/>
      <c r="AE1721" s="46"/>
      <c r="AF1721" s="46"/>
      <c r="AG1721" s="46"/>
      <c r="AH1721" s="46"/>
      <c r="AI1721" s="46"/>
      <c r="AJ1721" s="46"/>
      <c r="AK1721" s="46"/>
      <c r="AL1721" s="46"/>
      <c r="AM1721" s="46"/>
      <c r="AN1721" s="46"/>
      <c r="AO1721" s="46"/>
      <c r="AP1721" s="46"/>
      <c r="AQ1721" s="46"/>
      <c r="AR1721" s="46"/>
      <c r="AS1721" s="46"/>
      <c r="AT1721" s="46"/>
      <c r="AU1721" s="46"/>
      <c r="AV1721" s="46"/>
      <c r="AW1721" s="46"/>
      <c r="AX1721" s="46"/>
      <c r="AY1721" s="46"/>
      <c r="AZ1721" s="46"/>
      <c r="BA1721" s="46"/>
      <c r="BB1721" s="46"/>
      <c r="BC1721" s="46"/>
      <c r="BD1721" s="46"/>
      <c r="BE1721" s="46"/>
    </row>
    <row r="1722" spans="1:57" ht="15.75">
      <c r="A1722" s="28"/>
      <c r="B1722" s="225" t="s">
        <v>72</v>
      </c>
      <c r="C1722" s="225"/>
      <c r="D1722" s="47"/>
      <c r="E1722" s="48"/>
      <c r="F1722" s="47"/>
      <c r="G1722" s="48"/>
      <c r="H1722" s="48"/>
      <c r="I1722" s="48"/>
      <c r="J1722" s="31"/>
      <c r="K1722" s="31"/>
      <c r="L1722" s="4"/>
    </row>
    <row r="1723" spans="1:57" ht="15.75">
      <c r="A1723" s="28">
        <v>38</v>
      </c>
      <c r="B1723" s="25"/>
      <c r="C1723" s="32">
        <f t="shared" ref="C1723:C1754" si="144">IF(D1723="",0,1)</f>
        <v>1</v>
      </c>
      <c r="D1723" s="34" t="s">
        <v>1829</v>
      </c>
      <c r="E1723" s="34">
        <v>4102</v>
      </c>
      <c r="F1723" s="35">
        <v>1</v>
      </c>
      <c r="G1723" s="35">
        <v>0</v>
      </c>
      <c r="H1723" s="35">
        <v>0</v>
      </c>
      <c r="I1723" s="35">
        <v>0</v>
      </c>
      <c r="J1723" s="36">
        <v>0</v>
      </c>
      <c r="K1723" s="37" t="str">
        <f t="shared" ref="K1723:K1754" si="145">IF(OR(I1723="",I1723&lt;1),"0","1")</f>
        <v>0</v>
      </c>
      <c r="L1723" s="4"/>
    </row>
    <row r="1724" spans="1:57" ht="15.75">
      <c r="A1724" s="28">
        <v>38</v>
      </c>
      <c r="B1724" s="25"/>
      <c r="C1724" s="32">
        <f t="shared" si="144"/>
        <v>1</v>
      </c>
      <c r="D1724" s="34" t="s">
        <v>1830</v>
      </c>
      <c r="E1724" s="34">
        <v>3471</v>
      </c>
      <c r="F1724" s="35">
        <v>0</v>
      </c>
      <c r="G1724" s="35">
        <v>1</v>
      </c>
      <c r="H1724" s="35">
        <v>0</v>
      </c>
      <c r="I1724" s="35">
        <v>0</v>
      </c>
      <c r="J1724" s="36">
        <v>0</v>
      </c>
      <c r="K1724" s="37" t="str">
        <f t="shared" si="145"/>
        <v>0</v>
      </c>
      <c r="L1724" s="4"/>
    </row>
    <row r="1725" spans="1:57" ht="15.75">
      <c r="A1725" s="28">
        <v>38</v>
      </c>
      <c r="B1725" s="25"/>
      <c r="C1725" s="32">
        <f t="shared" si="144"/>
        <v>1</v>
      </c>
      <c r="D1725" s="34" t="s">
        <v>1831</v>
      </c>
      <c r="E1725" s="34">
        <v>3096</v>
      </c>
      <c r="F1725" s="35">
        <v>2</v>
      </c>
      <c r="G1725" s="35">
        <v>0</v>
      </c>
      <c r="H1725" s="35">
        <v>1</v>
      </c>
      <c r="I1725" s="35">
        <v>0</v>
      </c>
      <c r="J1725" s="36">
        <v>0</v>
      </c>
      <c r="K1725" s="37" t="str">
        <f t="shared" si="145"/>
        <v>0</v>
      </c>
      <c r="L1725" s="4"/>
    </row>
    <row r="1726" spans="1:57" ht="15.75">
      <c r="A1726" s="28">
        <v>38</v>
      </c>
      <c r="B1726" s="25"/>
      <c r="C1726" s="32">
        <f t="shared" si="144"/>
        <v>1</v>
      </c>
      <c r="D1726" s="34" t="s">
        <v>1832</v>
      </c>
      <c r="E1726" s="34">
        <v>4953</v>
      </c>
      <c r="F1726" s="35">
        <v>2</v>
      </c>
      <c r="G1726" s="35">
        <v>0</v>
      </c>
      <c r="H1726" s="35">
        <v>0</v>
      </c>
      <c r="I1726" s="35">
        <v>0</v>
      </c>
      <c r="J1726" s="36">
        <v>0</v>
      </c>
      <c r="K1726" s="37" t="str">
        <f t="shared" si="145"/>
        <v>0</v>
      </c>
      <c r="L1726" s="4"/>
    </row>
    <row r="1727" spans="1:57" ht="15.75">
      <c r="A1727" s="28">
        <v>38</v>
      </c>
      <c r="B1727" s="25"/>
      <c r="C1727" s="32">
        <f t="shared" si="144"/>
        <v>1</v>
      </c>
      <c r="D1727" s="34" t="s">
        <v>1833</v>
      </c>
      <c r="E1727" s="34">
        <v>3122</v>
      </c>
      <c r="F1727" s="35">
        <v>3</v>
      </c>
      <c r="G1727" s="35">
        <v>0</v>
      </c>
      <c r="H1727" s="35">
        <v>0</v>
      </c>
      <c r="I1727" s="35">
        <v>0</v>
      </c>
      <c r="J1727" s="36">
        <v>0</v>
      </c>
      <c r="K1727" s="37" t="str">
        <f t="shared" si="145"/>
        <v>0</v>
      </c>
      <c r="L1727" s="4"/>
    </row>
    <row r="1728" spans="1:57" ht="15.75">
      <c r="A1728" s="28">
        <v>38</v>
      </c>
      <c r="B1728" s="25"/>
      <c r="C1728" s="32">
        <f t="shared" si="144"/>
        <v>1</v>
      </c>
      <c r="D1728" s="34" t="s">
        <v>1834</v>
      </c>
      <c r="E1728" s="34">
        <v>2386</v>
      </c>
      <c r="F1728" s="35">
        <v>1</v>
      </c>
      <c r="G1728" s="35">
        <v>0</v>
      </c>
      <c r="H1728" s="35">
        <v>0</v>
      </c>
      <c r="I1728" s="35">
        <v>0</v>
      </c>
      <c r="J1728" s="36">
        <v>0</v>
      </c>
      <c r="K1728" s="37" t="str">
        <f t="shared" si="145"/>
        <v>0</v>
      </c>
      <c r="L1728" s="4"/>
    </row>
    <row r="1729" spans="1:12" ht="15.75">
      <c r="A1729" s="28">
        <v>38</v>
      </c>
      <c r="B1729" s="25"/>
      <c r="C1729" s="32">
        <f t="shared" si="144"/>
        <v>1</v>
      </c>
      <c r="D1729" s="34" t="s">
        <v>1835</v>
      </c>
      <c r="E1729" s="34">
        <v>29443</v>
      </c>
      <c r="F1729" s="35">
        <v>12</v>
      </c>
      <c r="G1729" s="35">
        <v>1</v>
      </c>
      <c r="H1729" s="35">
        <v>0</v>
      </c>
      <c r="I1729" s="35">
        <v>0</v>
      </c>
      <c r="J1729" s="36">
        <v>0</v>
      </c>
      <c r="K1729" s="37" t="str">
        <f t="shared" si="145"/>
        <v>0</v>
      </c>
      <c r="L1729" s="4"/>
    </row>
    <row r="1730" spans="1:12" ht="15.75">
      <c r="A1730" s="28">
        <v>38</v>
      </c>
      <c r="B1730" s="25"/>
      <c r="C1730" s="32">
        <f t="shared" si="144"/>
        <v>1</v>
      </c>
      <c r="D1730" s="36" t="s">
        <v>1836</v>
      </c>
      <c r="E1730" s="36">
        <v>3183</v>
      </c>
      <c r="F1730" s="36">
        <v>0</v>
      </c>
      <c r="G1730" s="36">
        <v>1</v>
      </c>
      <c r="H1730" s="36">
        <v>0</v>
      </c>
      <c r="I1730" s="35">
        <v>0</v>
      </c>
      <c r="J1730" s="36">
        <v>0</v>
      </c>
      <c r="K1730" s="37" t="str">
        <f t="shared" si="145"/>
        <v>0</v>
      </c>
      <c r="L1730" s="4"/>
    </row>
    <row r="1731" spans="1:12" ht="15.75">
      <c r="A1731" s="28">
        <v>38</v>
      </c>
      <c r="B1731" s="25"/>
      <c r="C1731" s="32">
        <f t="shared" si="144"/>
        <v>1</v>
      </c>
      <c r="D1731" s="36" t="s">
        <v>1837</v>
      </c>
      <c r="E1731" s="36">
        <v>3053</v>
      </c>
      <c r="F1731" s="36">
        <v>1</v>
      </c>
      <c r="G1731" s="36">
        <v>0</v>
      </c>
      <c r="H1731" s="36">
        <v>0</v>
      </c>
      <c r="I1731" s="35">
        <v>0</v>
      </c>
      <c r="J1731" s="36">
        <v>0</v>
      </c>
      <c r="K1731" s="37" t="str">
        <f t="shared" si="145"/>
        <v>0</v>
      </c>
      <c r="L1731" s="4"/>
    </row>
    <row r="1732" spans="1:12" ht="15.75">
      <c r="A1732" s="28">
        <v>38</v>
      </c>
      <c r="B1732" s="25"/>
      <c r="C1732" s="32">
        <f t="shared" si="144"/>
        <v>1</v>
      </c>
      <c r="D1732" s="36" t="s">
        <v>1838</v>
      </c>
      <c r="E1732" s="36">
        <v>1265</v>
      </c>
      <c r="F1732" s="36">
        <v>1</v>
      </c>
      <c r="G1732" s="36">
        <v>0</v>
      </c>
      <c r="H1732" s="36">
        <v>0</v>
      </c>
      <c r="I1732" s="35">
        <v>0</v>
      </c>
      <c r="J1732" s="36">
        <v>0</v>
      </c>
      <c r="K1732" s="37" t="str">
        <f t="shared" si="145"/>
        <v>0</v>
      </c>
      <c r="L1732" s="4"/>
    </row>
    <row r="1733" spans="1:12" ht="15.75">
      <c r="A1733" s="28">
        <v>38</v>
      </c>
      <c r="B1733" s="25"/>
      <c r="C1733" s="32">
        <f t="shared" si="144"/>
        <v>1</v>
      </c>
      <c r="D1733" s="36" t="s">
        <v>1839</v>
      </c>
      <c r="E1733" s="36">
        <v>3073</v>
      </c>
      <c r="F1733" s="36">
        <v>0</v>
      </c>
      <c r="G1733" s="36">
        <v>0</v>
      </c>
      <c r="H1733" s="36">
        <v>1</v>
      </c>
      <c r="I1733" s="35">
        <v>0</v>
      </c>
      <c r="J1733" s="36">
        <v>0</v>
      </c>
      <c r="K1733" s="37" t="str">
        <f t="shared" si="145"/>
        <v>0</v>
      </c>
      <c r="L1733" s="4"/>
    </row>
    <row r="1734" spans="1:12" ht="15.75">
      <c r="A1734" s="28">
        <v>38</v>
      </c>
      <c r="B1734" s="25"/>
      <c r="C1734" s="32">
        <f t="shared" si="144"/>
        <v>1</v>
      </c>
      <c r="D1734" s="36" t="s">
        <v>1840</v>
      </c>
      <c r="E1734" s="36">
        <v>10186</v>
      </c>
      <c r="F1734" s="36">
        <v>4</v>
      </c>
      <c r="G1734" s="36">
        <v>1</v>
      </c>
      <c r="H1734" s="36">
        <v>0</v>
      </c>
      <c r="I1734" s="35">
        <v>0</v>
      </c>
      <c r="J1734" s="36">
        <v>0</v>
      </c>
      <c r="K1734" s="37" t="str">
        <f t="shared" si="145"/>
        <v>0</v>
      </c>
      <c r="L1734" s="4"/>
    </row>
    <row r="1735" spans="1:12" ht="15.75">
      <c r="A1735" s="28">
        <v>38</v>
      </c>
      <c r="B1735" s="25"/>
      <c r="C1735" s="32">
        <f t="shared" si="144"/>
        <v>1</v>
      </c>
      <c r="D1735" s="36" t="s">
        <v>1841</v>
      </c>
      <c r="E1735" s="36">
        <v>6128</v>
      </c>
      <c r="F1735" s="36">
        <v>2</v>
      </c>
      <c r="G1735" s="36">
        <v>0</v>
      </c>
      <c r="H1735" s="36">
        <v>0</v>
      </c>
      <c r="I1735" s="35">
        <v>0</v>
      </c>
      <c r="J1735" s="36">
        <v>0</v>
      </c>
      <c r="K1735" s="37" t="str">
        <f t="shared" si="145"/>
        <v>0</v>
      </c>
      <c r="L1735" s="4"/>
    </row>
    <row r="1736" spans="1:12" ht="15.75">
      <c r="A1736" s="28">
        <v>38</v>
      </c>
      <c r="B1736" s="25"/>
      <c r="C1736" s="32">
        <f t="shared" si="144"/>
        <v>1</v>
      </c>
      <c r="D1736" s="36" t="s">
        <v>1842</v>
      </c>
      <c r="E1736" s="36">
        <v>2700</v>
      </c>
      <c r="F1736" s="36">
        <v>2</v>
      </c>
      <c r="G1736" s="36">
        <v>0</v>
      </c>
      <c r="H1736" s="36">
        <v>0</v>
      </c>
      <c r="I1736" s="35">
        <v>0</v>
      </c>
      <c r="J1736" s="36">
        <v>0</v>
      </c>
      <c r="K1736" s="37" t="str">
        <f t="shared" si="145"/>
        <v>0</v>
      </c>
      <c r="L1736" s="4"/>
    </row>
    <row r="1737" spans="1:12" ht="15.75">
      <c r="A1737" s="28">
        <v>38</v>
      </c>
      <c r="B1737" s="25"/>
      <c r="C1737" s="32">
        <f t="shared" si="144"/>
        <v>1</v>
      </c>
      <c r="D1737" s="36" t="s">
        <v>1843</v>
      </c>
      <c r="E1737" s="36">
        <v>2378</v>
      </c>
      <c r="F1737" s="36">
        <v>1</v>
      </c>
      <c r="G1737" s="36">
        <v>0</v>
      </c>
      <c r="H1737" s="36">
        <v>0</v>
      </c>
      <c r="I1737" s="35">
        <v>0</v>
      </c>
      <c r="J1737" s="36">
        <v>0</v>
      </c>
      <c r="K1737" s="37" t="str">
        <f t="shared" si="145"/>
        <v>0</v>
      </c>
      <c r="L1737" s="4"/>
    </row>
    <row r="1738" spans="1:12" ht="15.75">
      <c r="A1738" s="28">
        <v>38</v>
      </c>
      <c r="B1738" s="25"/>
      <c r="C1738" s="32">
        <f t="shared" si="144"/>
        <v>1</v>
      </c>
      <c r="D1738" s="36" t="s">
        <v>1844</v>
      </c>
      <c r="E1738" s="36">
        <v>2221</v>
      </c>
      <c r="F1738" s="36">
        <v>1</v>
      </c>
      <c r="G1738" s="36">
        <v>0</v>
      </c>
      <c r="H1738" s="36">
        <v>0</v>
      </c>
      <c r="I1738" s="35">
        <v>0</v>
      </c>
      <c r="J1738" s="36">
        <v>0</v>
      </c>
      <c r="K1738" s="37" t="str">
        <f t="shared" si="145"/>
        <v>0</v>
      </c>
      <c r="L1738" s="4"/>
    </row>
    <row r="1739" spans="1:12" ht="15.75">
      <c r="A1739" s="28">
        <v>38</v>
      </c>
      <c r="B1739" s="25"/>
      <c r="C1739" s="32">
        <f t="shared" si="144"/>
        <v>1</v>
      </c>
      <c r="D1739" s="36" t="s">
        <v>1845</v>
      </c>
      <c r="E1739" s="36">
        <v>2181</v>
      </c>
      <c r="F1739" s="36">
        <v>1</v>
      </c>
      <c r="G1739" s="36">
        <v>0</v>
      </c>
      <c r="H1739" s="36">
        <v>0</v>
      </c>
      <c r="I1739" s="35">
        <v>0</v>
      </c>
      <c r="J1739" s="36">
        <v>0</v>
      </c>
      <c r="K1739" s="37" t="str">
        <f t="shared" si="145"/>
        <v>0</v>
      </c>
      <c r="L1739" s="4"/>
    </row>
    <row r="1740" spans="1:12" ht="15.75">
      <c r="A1740" s="28">
        <v>38</v>
      </c>
      <c r="B1740" s="25"/>
      <c r="C1740" s="32">
        <f t="shared" si="144"/>
        <v>1</v>
      </c>
      <c r="D1740" s="36" t="s">
        <v>1846</v>
      </c>
      <c r="E1740" s="36">
        <v>8018</v>
      </c>
      <c r="F1740" s="36">
        <v>6</v>
      </c>
      <c r="G1740" s="36">
        <v>0</v>
      </c>
      <c r="H1740" s="36">
        <v>0</v>
      </c>
      <c r="I1740" s="35">
        <v>0</v>
      </c>
      <c r="J1740" s="36">
        <v>0</v>
      </c>
      <c r="K1740" s="37" t="str">
        <f t="shared" si="145"/>
        <v>0</v>
      </c>
      <c r="L1740" s="4"/>
    </row>
    <row r="1741" spans="1:12" ht="15.75">
      <c r="A1741" s="28">
        <v>38</v>
      </c>
      <c r="B1741" s="25"/>
      <c r="C1741" s="32">
        <f t="shared" si="144"/>
        <v>1</v>
      </c>
      <c r="D1741" s="36" t="s">
        <v>1847</v>
      </c>
      <c r="E1741" s="36">
        <v>4156</v>
      </c>
      <c r="F1741" s="36">
        <v>1</v>
      </c>
      <c r="G1741" s="36">
        <v>0</v>
      </c>
      <c r="H1741" s="36">
        <v>0</v>
      </c>
      <c r="I1741" s="35">
        <v>0</v>
      </c>
      <c r="J1741" s="36">
        <v>0</v>
      </c>
      <c r="K1741" s="37" t="str">
        <f t="shared" si="145"/>
        <v>0</v>
      </c>
      <c r="L1741" s="4"/>
    </row>
    <row r="1742" spans="1:12" ht="15.75">
      <c r="A1742" s="28">
        <v>38</v>
      </c>
      <c r="B1742" s="25"/>
      <c r="C1742" s="32">
        <f t="shared" si="144"/>
        <v>1</v>
      </c>
      <c r="D1742" s="36" t="s">
        <v>1848</v>
      </c>
      <c r="E1742" s="36">
        <v>4820</v>
      </c>
      <c r="F1742" s="36">
        <v>2</v>
      </c>
      <c r="G1742" s="36">
        <v>0</v>
      </c>
      <c r="H1742" s="36">
        <v>0</v>
      </c>
      <c r="I1742" s="35">
        <v>0</v>
      </c>
      <c r="J1742" s="36">
        <v>0</v>
      </c>
      <c r="K1742" s="37" t="str">
        <f t="shared" si="145"/>
        <v>0</v>
      </c>
      <c r="L1742" s="4"/>
    </row>
    <row r="1743" spans="1:12" ht="15.75">
      <c r="A1743" s="28">
        <v>38</v>
      </c>
      <c r="B1743" s="25"/>
      <c r="C1743" s="32">
        <f t="shared" si="144"/>
        <v>1</v>
      </c>
      <c r="D1743" s="36" t="s">
        <v>1849</v>
      </c>
      <c r="E1743" s="36">
        <v>5139</v>
      </c>
      <c r="F1743" s="36">
        <v>2</v>
      </c>
      <c r="G1743" s="36">
        <v>0</v>
      </c>
      <c r="H1743" s="36">
        <v>0</v>
      </c>
      <c r="I1743" s="35">
        <v>0</v>
      </c>
      <c r="J1743" s="36">
        <v>0</v>
      </c>
      <c r="K1743" s="37" t="str">
        <f t="shared" si="145"/>
        <v>0</v>
      </c>
      <c r="L1743" s="4"/>
    </row>
    <row r="1744" spans="1:12" ht="15.75">
      <c r="A1744" s="28">
        <v>38</v>
      </c>
      <c r="B1744" s="25"/>
      <c r="C1744" s="32">
        <f t="shared" si="144"/>
        <v>1</v>
      </c>
      <c r="D1744" s="36" t="s">
        <v>1850</v>
      </c>
      <c r="E1744" s="36">
        <v>8554</v>
      </c>
      <c r="F1744" s="36">
        <v>8</v>
      </c>
      <c r="G1744" s="36">
        <v>0</v>
      </c>
      <c r="H1744" s="36">
        <v>0</v>
      </c>
      <c r="I1744" s="35">
        <v>0</v>
      </c>
      <c r="J1744" s="36">
        <v>0</v>
      </c>
      <c r="K1744" s="37" t="str">
        <f t="shared" si="145"/>
        <v>0</v>
      </c>
      <c r="L1744" s="4"/>
    </row>
    <row r="1745" spans="1:12" ht="15.75">
      <c r="A1745" s="28">
        <v>38</v>
      </c>
      <c r="B1745" s="25"/>
      <c r="C1745" s="32">
        <f t="shared" si="144"/>
        <v>1</v>
      </c>
      <c r="D1745" s="36" t="s">
        <v>1851</v>
      </c>
      <c r="E1745" s="36">
        <v>6745</v>
      </c>
      <c r="F1745" s="36">
        <v>4</v>
      </c>
      <c r="G1745" s="36">
        <v>1</v>
      </c>
      <c r="H1745" s="36">
        <v>0</v>
      </c>
      <c r="I1745" s="35">
        <v>0</v>
      </c>
      <c r="J1745" s="36">
        <v>0</v>
      </c>
      <c r="K1745" s="37" t="str">
        <f t="shared" si="145"/>
        <v>0</v>
      </c>
      <c r="L1745" s="4"/>
    </row>
    <row r="1746" spans="1:12" ht="15.75">
      <c r="A1746" s="28">
        <v>38</v>
      </c>
      <c r="B1746" s="25"/>
      <c r="C1746" s="32">
        <f t="shared" si="144"/>
        <v>1</v>
      </c>
      <c r="D1746" s="36" t="s">
        <v>1852</v>
      </c>
      <c r="E1746" s="36">
        <v>36227</v>
      </c>
      <c r="F1746" s="36">
        <v>17</v>
      </c>
      <c r="G1746" s="36">
        <v>4</v>
      </c>
      <c r="H1746" s="36">
        <v>0</v>
      </c>
      <c r="I1746" s="35">
        <v>0</v>
      </c>
      <c r="J1746" s="36">
        <v>0</v>
      </c>
      <c r="K1746" s="37" t="str">
        <f t="shared" si="145"/>
        <v>0</v>
      </c>
      <c r="L1746" s="4"/>
    </row>
    <row r="1747" spans="1:12" ht="15.75">
      <c r="A1747" s="28">
        <v>38</v>
      </c>
      <c r="B1747" s="25"/>
      <c r="C1747" s="32">
        <f t="shared" si="144"/>
        <v>1</v>
      </c>
      <c r="D1747" s="36" t="s">
        <v>1853</v>
      </c>
      <c r="E1747" s="36">
        <v>10185</v>
      </c>
      <c r="F1747" s="36">
        <v>7</v>
      </c>
      <c r="G1747" s="36">
        <v>0</v>
      </c>
      <c r="H1747" s="36">
        <v>0</v>
      </c>
      <c r="I1747" s="35">
        <v>0</v>
      </c>
      <c r="J1747" s="36">
        <v>0</v>
      </c>
      <c r="K1747" s="37" t="str">
        <f t="shared" si="145"/>
        <v>0</v>
      </c>
      <c r="L1747" s="4"/>
    </row>
    <row r="1748" spans="1:12" ht="15.75">
      <c r="A1748" s="28">
        <v>38</v>
      </c>
      <c r="B1748" s="25"/>
      <c r="C1748" s="32">
        <f t="shared" si="144"/>
        <v>1</v>
      </c>
      <c r="D1748" s="36" t="s">
        <v>1854</v>
      </c>
      <c r="E1748" s="36">
        <v>22500</v>
      </c>
      <c r="F1748" s="36">
        <v>8</v>
      </c>
      <c r="G1748" s="36">
        <v>1</v>
      </c>
      <c r="H1748" s="36">
        <v>0</v>
      </c>
      <c r="I1748" s="35">
        <v>0</v>
      </c>
      <c r="J1748" s="36">
        <v>0</v>
      </c>
      <c r="K1748" s="37" t="str">
        <f t="shared" si="145"/>
        <v>0</v>
      </c>
      <c r="L1748" s="4"/>
    </row>
    <row r="1749" spans="1:12" ht="15.75">
      <c r="A1749" s="28">
        <v>38</v>
      </c>
      <c r="B1749" s="25"/>
      <c r="C1749" s="32">
        <f t="shared" si="144"/>
        <v>1</v>
      </c>
      <c r="D1749" s="36" t="s">
        <v>1855</v>
      </c>
      <c r="E1749" s="36">
        <v>3206</v>
      </c>
      <c r="F1749" s="36">
        <v>3</v>
      </c>
      <c r="G1749" s="36">
        <v>0</v>
      </c>
      <c r="H1749" s="36">
        <v>0</v>
      </c>
      <c r="I1749" s="35">
        <v>0</v>
      </c>
      <c r="J1749" s="36">
        <v>0</v>
      </c>
      <c r="K1749" s="37" t="str">
        <f t="shared" si="145"/>
        <v>0</v>
      </c>
      <c r="L1749" s="4"/>
    </row>
    <row r="1750" spans="1:12" ht="15.75">
      <c r="A1750" s="28">
        <v>38</v>
      </c>
      <c r="B1750" s="25"/>
      <c r="C1750" s="32">
        <f t="shared" si="144"/>
        <v>1</v>
      </c>
      <c r="D1750" s="36" t="s">
        <v>1856</v>
      </c>
      <c r="E1750" s="36">
        <v>6200</v>
      </c>
      <c r="F1750" s="36">
        <v>4</v>
      </c>
      <c r="G1750" s="36">
        <v>0</v>
      </c>
      <c r="H1750" s="36">
        <v>0</v>
      </c>
      <c r="I1750" s="35">
        <v>0</v>
      </c>
      <c r="J1750" s="36">
        <v>0</v>
      </c>
      <c r="K1750" s="37" t="str">
        <f t="shared" si="145"/>
        <v>0</v>
      </c>
      <c r="L1750" s="4"/>
    </row>
    <row r="1751" spans="1:12" ht="15.75">
      <c r="A1751" s="28">
        <v>38</v>
      </c>
      <c r="B1751" s="25"/>
      <c r="C1751" s="32">
        <f t="shared" si="144"/>
        <v>1</v>
      </c>
      <c r="D1751" s="36" t="s">
        <v>1857</v>
      </c>
      <c r="E1751" s="36">
        <v>160649</v>
      </c>
      <c r="F1751" s="36">
        <v>101</v>
      </c>
      <c r="G1751" s="36">
        <v>30</v>
      </c>
      <c r="H1751" s="36">
        <v>0</v>
      </c>
      <c r="I1751" s="35">
        <v>0</v>
      </c>
      <c r="J1751" s="36">
        <v>0</v>
      </c>
      <c r="K1751" s="37" t="str">
        <f t="shared" si="145"/>
        <v>0</v>
      </c>
      <c r="L1751" s="4"/>
    </row>
    <row r="1752" spans="1:12" ht="15.75">
      <c r="A1752" s="28">
        <v>38</v>
      </c>
      <c r="B1752" s="25"/>
      <c r="C1752" s="32">
        <f t="shared" si="144"/>
        <v>1</v>
      </c>
      <c r="D1752" s="36" t="s">
        <v>1858</v>
      </c>
      <c r="E1752" s="36">
        <v>4767</v>
      </c>
      <c r="F1752" s="36">
        <v>2</v>
      </c>
      <c r="G1752" s="36">
        <v>0</v>
      </c>
      <c r="H1752" s="36">
        <v>0</v>
      </c>
      <c r="I1752" s="35">
        <v>0</v>
      </c>
      <c r="J1752" s="36">
        <v>0</v>
      </c>
      <c r="K1752" s="37" t="str">
        <f t="shared" si="145"/>
        <v>0</v>
      </c>
      <c r="L1752" s="4"/>
    </row>
    <row r="1753" spans="1:12" ht="15.75">
      <c r="A1753" s="28">
        <v>38</v>
      </c>
      <c r="B1753" s="25"/>
      <c r="C1753" s="32">
        <f t="shared" si="144"/>
        <v>1</v>
      </c>
      <c r="D1753" s="36" t="s">
        <v>1859</v>
      </c>
      <c r="E1753" s="36">
        <v>1341</v>
      </c>
      <c r="F1753" s="36">
        <v>17</v>
      </c>
      <c r="G1753" s="36">
        <v>0</v>
      </c>
      <c r="H1753" s="36">
        <v>0</v>
      </c>
      <c r="I1753" s="36">
        <v>0</v>
      </c>
      <c r="J1753" s="36">
        <v>0</v>
      </c>
      <c r="K1753" s="37" t="str">
        <f t="shared" si="145"/>
        <v>0</v>
      </c>
      <c r="L1753" s="4"/>
    </row>
    <row r="1754" spans="1:12" ht="15.75">
      <c r="A1754" s="28">
        <v>38</v>
      </c>
      <c r="B1754" s="25"/>
      <c r="C1754" s="32">
        <f t="shared" si="144"/>
        <v>1</v>
      </c>
      <c r="D1754" s="36" t="s">
        <v>1860</v>
      </c>
      <c r="E1754" s="36">
        <v>2300</v>
      </c>
      <c r="F1754" s="36">
        <v>1</v>
      </c>
      <c r="G1754" s="36">
        <v>0</v>
      </c>
      <c r="H1754" s="36">
        <v>0</v>
      </c>
      <c r="I1754" s="36">
        <v>0</v>
      </c>
      <c r="J1754" s="36">
        <v>0</v>
      </c>
      <c r="K1754" s="37" t="str">
        <f t="shared" si="145"/>
        <v>0</v>
      </c>
      <c r="L1754" s="4"/>
    </row>
    <row r="1755" spans="1:12" ht="15.75">
      <c r="A1755" s="28">
        <v>38</v>
      </c>
      <c r="B1755" s="25"/>
      <c r="C1755" s="32">
        <f t="shared" ref="C1755:C1786" si="146">IF(D1755="",0,1)</f>
        <v>1</v>
      </c>
      <c r="D1755" s="36" t="s">
        <v>1861</v>
      </c>
      <c r="E1755" s="36">
        <v>1751</v>
      </c>
      <c r="F1755" s="36">
        <v>1</v>
      </c>
      <c r="G1755" s="36">
        <v>0</v>
      </c>
      <c r="H1755" s="36">
        <v>0</v>
      </c>
      <c r="I1755" s="36">
        <v>0</v>
      </c>
      <c r="J1755" s="36">
        <v>0</v>
      </c>
      <c r="K1755" s="37" t="str">
        <f t="shared" ref="K1755:K1786" si="147">IF(OR(I1755="",I1755&lt;1),"0","1")</f>
        <v>0</v>
      </c>
      <c r="L1755" s="4"/>
    </row>
    <row r="1756" spans="1:12" ht="15.75">
      <c r="A1756" s="28">
        <v>38</v>
      </c>
      <c r="B1756" s="25"/>
      <c r="C1756" s="32">
        <f t="shared" si="146"/>
        <v>1</v>
      </c>
      <c r="D1756" s="36" t="s">
        <v>1861</v>
      </c>
      <c r="E1756" s="36">
        <v>1836</v>
      </c>
      <c r="F1756" s="36">
        <v>1</v>
      </c>
      <c r="G1756" s="36">
        <v>0</v>
      </c>
      <c r="H1756" s="36">
        <v>0</v>
      </c>
      <c r="I1756" s="36">
        <v>0</v>
      </c>
      <c r="J1756" s="36">
        <v>0</v>
      </c>
      <c r="K1756" s="37" t="str">
        <f t="shared" si="147"/>
        <v>0</v>
      </c>
      <c r="L1756" s="4"/>
    </row>
    <row r="1757" spans="1:12" ht="15.75">
      <c r="A1757" s="28">
        <v>38</v>
      </c>
      <c r="B1757" s="25"/>
      <c r="C1757" s="32">
        <f t="shared" si="146"/>
        <v>1</v>
      </c>
      <c r="D1757" s="36" t="s">
        <v>1862</v>
      </c>
      <c r="E1757" s="36">
        <v>3746</v>
      </c>
      <c r="F1757" s="36">
        <v>1</v>
      </c>
      <c r="G1757" s="36">
        <v>0</v>
      </c>
      <c r="H1757" s="36">
        <v>0</v>
      </c>
      <c r="I1757" s="36">
        <v>0</v>
      </c>
      <c r="J1757" s="36">
        <v>0</v>
      </c>
      <c r="K1757" s="37" t="str">
        <f t="shared" si="147"/>
        <v>0</v>
      </c>
      <c r="L1757" s="4"/>
    </row>
    <row r="1758" spans="1:12" ht="15.75">
      <c r="A1758" s="28">
        <v>38</v>
      </c>
      <c r="B1758" s="25"/>
      <c r="C1758" s="32">
        <f t="shared" si="146"/>
        <v>1</v>
      </c>
      <c r="D1758" s="36" t="s">
        <v>1863</v>
      </c>
      <c r="E1758" s="36">
        <v>16902</v>
      </c>
      <c r="F1758" s="36">
        <v>11</v>
      </c>
      <c r="G1758" s="36">
        <v>0</v>
      </c>
      <c r="H1758" s="36">
        <v>0</v>
      </c>
      <c r="I1758" s="36">
        <v>0</v>
      </c>
      <c r="J1758" s="36">
        <v>0</v>
      </c>
      <c r="K1758" s="37" t="str">
        <f t="shared" si="147"/>
        <v>0</v>
      </c>
      <c r="L1758" s="4"/>
    </row>
    <row r="1759" spans="1:12" ht="15.75">
      <c r="A1759" s="28">
        <v>38</v>
      </c>
      <c r="B1759" s="25"/>
      <c r="C1759" s="32">
        <f t="shared" si="146"/>
        <v>1</v>
      </c>
      <c r="D1759" s="36" t="s">
        <v>1864</v>
      </c>
      <c r="E1759" s="36">
        <v>695</v>
      </c>
      <c r="F1759" s="36">
        <v>0</v>
      </c>
      <c r="G1759" s="36">
        <v>0</v>
      </c>
      <c r="H1759" s="36">
        <v>1</v>
      </c>
      <c r="I1759" s="36">
        <v>0</v>
      </c>
      <c r="J1759" s="36">
        <v>0</v>
      </c>
      <c r="K1759" s="37" t="str">
        <f t="shared" si="147"/>
        <v>0</v>
      </c>
      <c r="L1759" s="4"/>
    </row>
    <row r="1760" spans="1:12" ht="15.75">
      <c r="A1760" s="28">
        <v>38</v>
      </c>
      <c r="B1760" s="25"/>
      <c r="C1760" s="32">
        <f t="shared" si="146"/>
        <v>1</v>
      </c>
      <c r="D1760" s="36" t="s">
        <v>1865</v>
      </c>
      <c r="E1760" s="36">
        <v>5187</v>
      </c>
      <c r="F1760" s="36">
        <v>3</v>
      </c>
      <c r="G1760" s="36">
        <v>0</v>
      </c>
      <c r="H1760" s="36">
        <v>0</v>
      </c>
      <c r="I1760" s="36">
        <v>0</v>
      </c>
      <c r="J1760" s="36">
        <v>0</v>
      </c>
      <c r="K1760" s="37" t="str">
        <f t="shared" si="147"/>
        <v>0</v>
      </c>
      <c r="L1760" s="4"/>
    </row>
    <row r="1761" spans="1:12" ht="15.75">
      <c r="A1761" s="28">
        <v>38</v>
      </c>
      <c r="B1761" s="25"/>
      <c r="C1761" s="32">
        <f t="shared" si="146"/>
        <v>1</v>
      </c>
      <c r="D1761" s="36" t="s">
        <v>1866</v>
      </c>
      <c r="E1761" s="36">
        <v>991</v>
      </c>
      <c r="F1761" s="36">
        <v>0</v>
      </c>
      <c r="G1761" s="36">
        <v>0</v>
      </c>
      <c r="H1761" s="36">
        <v>1</v>
      </c>
      <c r="I1761" s="36">
        <v>0</v>
      </c>
      <c r="J1761" s="36">
        <v>0</v>
      </c>
      <c r="K1761" s="37" t="str">
        <f t="shared" si="147"/>
        <v>0</v>
      </c>
      <c r="L1761" s="4"/>
    </row>
    <row r="1762" spans="1:12" ht="15.75">
      <c r="A1762" s="28">
        <v>38</v>
      </c>
      <c r="B1762" s="25"/>
      <c r="C1762" s="32">
        <f t="shared" si="146"/>
        <v>1</v>
      </c>
      <c r="D1762" s="36" t="s">
        <v>1867</v>
      </c>
      <c r="E1762" s="36">
        <v>8374</v>
      </c>
      <c r="F1762" s="36">
        <v>6</v>
      </c>
      <c r="G1762" s="36">
        <v>0</v>
      </c>
      <c r="H1762" s="36">
        <v>0</v>
      </c>
      <c r="I1762" s="36">
        <v>0</v>
      </c>
      <c r="J1762" s="36">
        <v>0</v>
      </c>
      <c r="K1762" s="37" t="str">
        <f t="shared" si="147"/>
        <v>0</v>
      </c>
      <c r="L1762" s="4"/>
    </row>
    <row r="1763" spans="1:12" ht="15.75">
      <c r="A1763" s="28">
        <v>38</v>
      </c>
      <c r="B1763" s="25"/>
      <c r="C1763" s="32">
        <f t="shared" si="146"/>
        <v>1</v>
      </c>
      <c r="D1763" s="36" t="s">
        <v>1868</v>
      </c>
      <c r="E1763" s="36">
        <v>6882</v>
      </c>
      <c r="F1763" s="36">
        <v>4</v>
      </c>
      <c r="G1763" s="36">
        <v>0</v>
      </c>
      <c r="H1763" s="36">
        <v>0</v>
      </c>
      <c r="I1763" s="36">
        <v>0</v>
      </c>
      <c r="J1763" s="36">
        <v>0</v>
      </c>
      <c r="K1763" s="37" t="str">
        <f t="shared" si="147"/>
        <v>0</v>
      </c>
      <c r="L1763" s="4"/>
    </row>
    <row r="1764" spans="1:12" ht="15.75">
      <c r="A1764" s="28">
        <v>38</v>
      </c>
      <c r="B1764" s="25"/>
      <c r="C1764" s="32">
        <f t="shared" si="146"/>
        <v>1</v>
      </c>
      <c r="D1764" s="36" t="s">
        <v>1869</v>
      </c>
      <c r="E1764" s="36">
        <v>7381</v>
      </c>
      <c r="F1764" s="36">
        <v>2</v>
      </c>
      <c r="G1764" s="36">
        <v>0</v>
      </c>
      <c r="H1764" s="36">
        <v>0</v>
      </c>
      <c r="I1764" s="36">
        <v>0</v>
      </c>
      <c r="J1764" s="36">
        <v>0</v>
      </c>
      <c r="K1764" s="37" t="str">
        <f t="shared" si="147"/>
        <v>0</v>
      </c>
      <c r="L1764" s="4"/>
    </row>
    <row r="1765" spans="1:12" ht="15.75">
      <c r="A1765" s="28">
        <v>38</v>
      </c>
      <c r="B1765" s="25"/>
      <c r="C1765" s="32">
        <f t="shared" si="146"/>
        <v>1</v>
      </c>
      <c r="D1765" s="36" t="s">
        <v>1870</v>
      </c>
      <c r="E1765" s="36">
        <v>2781</v>
      </c>
      <c r="F1765" s="36">
        <v>1</v>
      </c>
      <c r="G1765" s="36">
        <v>0</v>
      </c>
      <c r="H1765" s="36">
        <v>0</v>
      </c>
      <c r="I1765" s="36">
        <v>0</v>
      </c>
      <c r="J1765" s="36">
        <v>0</v>
      </c>
      <c r="K1765" s="37" t="str">
        <f t="shared" si="147"/>
        <v>0</v>
      </c>
      <c r="L1765" s="4"/>
    </row>
    <row r="1766" spans="1:12" ht="15.75">
      <c r="A1766" s="28">
        <v>38</v>
      </c>
      <c r="B1766" s="25"/>
      <c r="C1766" s="32">
        <f t="shared" si="146"/>
        <v>1</v>
      </c>
      <c r="D1766" s="36" t="s">
        <v>1871</v>
      </c>
      <c r="E1766" s="36">
        <v>2566</v>
      </c>
      <c r="F1766" s="36">
        <v>1</v>
      </c>
      <c r="G1766" s="36">
        <v>0</v>
      </c>
      <c r="H1766" s="36">
        <v>0</v>
      </c>
      <c r="I1766" s="36">
        <v>0</v>
      </c>
      <c r="J1766" s="36">
        <v>0</v>
      </c>
      <c r="K1766" s="37" t="str">
        <f t="shared" si="147"/>
        <v>0</v>
      </c>
      <c r="L1766" s="4"/>
    </row>
    <row r="1767" spans="1:12" ht="15.75">
      <c r="A1767" s="28">
        <v>38</v>
      </c>
      <c r="B1767" s="25"/>
      <c r="C1767" s="32">
        <f t="shared" si="146"/>
        <v>1</v>
      </c>
      <c r="D1767" s="36" t="s">
        <v>1872</v>
      </c>
      <c r="E1767" s="36">
        <v>3136</v>
      </c>
      <c r="F1767" s="36">
        <v>0</v>
      </c>
      <c r="G1767" s="36">
        <v>1</v>
      </c>
      <c r="H1767" s="36">
        <v>0</v>
      </c>
      <c r="I1767" s="36">
        <v>0</v>
      </c>
      <c r="J1767" s="36">
        <v>0</v>
      </c>
      <c r="K1767" s="37" t="str">
        <f t="shared" si="147"/>
        <v>0</v>
      </c>
      <c r="L1767" s="4"/>
    </row>
    <row r="1768" spans="1:12" ht="15.75">
      <c r="A1768" s="28">
        <v>38</v>
      </c>
      <c r="B1768" s="25"/>
      <c r="C1768" s="32">
        <f t="shared" si="146"/>
        <v>1</v>
      </c>
      <c r="D1768" s="36" t="s">
        <v>1873</v>
      </c>
      <c r="E1768" s="36">
        <v>10769</v>
      </c>
      <c r="F1768" s="36">
        <v>3</v>
      </c>
      <c r="G1768" s="36">
        <v>0</v>
      </c>
      <c r="H1768" s="36">
        <v>0</v>
      </c>
      <c r="I1768" s="36">
        <v>0</v>
      </c>
      <c r="J1768" s="36">
        <v>0</v>
      </c>
      <c r="K1768" s="37" t="str">
        <f t="shared" si="147"/>
        <v>0</v>
      </c>
      <c r="L1768" s="4"/>
    </row>
    <row r="1769" spans="1:12" ht="15.75">
      <c r="A1769" s="28">
        <v>38</v>
      </c>
      <c r="B1769" s="25"/>
      <c r="C1769" s="32">
        <f t="shared" si="146"/>
        <v>1</v>
      </c>
      <c r="D1769" s="36" t="s">
        <v>1874</v>
      </c>
      <c r="E1769" s="36">
        <v>4854</v>
      </c>
      <c r="F1769" s="36">
        <v>2</v>
      </c>
      <c r="G1769" s="36">
        <v>0</v>
      </c>
      <c r="H1769" s="36">
        <v>0</v>
      </c>
      <c r="I1769" s="36">
        <v>0</v>
      </c>
      <c r="J1769" s="36">
        <v>0</v>
      </c>
      <c r="K1769" s="37" t="str">
        <f t="shared" si="147"/>
        <v>0</v>
      </c>
      <c r="L1769" s="4"/>
    </row>
    <row r="1770" spans="1:12" ht="15.75">
      <c r="A1770" s="28">
        <v>38</v>
      </c>
      <c r="B1770" s="25"/>
      <c r="C1770" s="32">
        <f t="shared" si="146"/>
        <v>1</v>
      </c>
      <c r="D1770" s="36" t="s">
        <v>1875</v>
      </c>
      <c r="E1770" s="36">
        <v>6495</v>
      </c>
      <c r="F1770" s="36">
        <v>1</v>
      </c>
      <c r="G1770" s="36">
        <v>0</v>
      </c>
      <c r="H1770" s="36">
        <v>0</v>
      </c>
      <c r="I1770" s="36">
        <v>0</v>
      </c>
      <c r="J1770" s="36">
        <v>0</v>
      </c>
      <c r="K1770" s="37" t="str">
        <f t="shared" si="147"/>
        <v>0</v>
      </c>
      <c r="L1770" s="4"/>
    </row>
    <row r="1771" spans="1:12" ht="15.75">
      <c r="A1771" s="28">
        <v>38</v>
      </c>
      <c r="B1771" s="25"/>
      <c r="C1771" s="32">
        <f t="shared" si="146"/>
        <v>1</v>
      </c>
      <c r="D1771" s="36" t="s">
        <v>1876</v>
      </c>
      <c r="E1771" s="36">
        <v>7963</v>
      </c>
      <c r="F1771" s="36">
        <v>3</v>
      </c>
      <c r="G1771" s="36">
        <v>0</v>
      </c>
      <c r="H1771" s="36">
        <v>0</v>
      </c>
      <c r="I1771" s="36">
        <v>0</v>
      </c>
      <c r="J1771" s="36">
        <v>0</v>
      </c>
      <c r="K1771" s="37" t="str">
        <f t="shared" si="147"/>
        <v>0</v>
      </c>
      <c r="L1771" s="4"/>
    </row>
    <row r="1772" spans="1:12" ht="15.75">
      <c r="A1772" s="28">
        <v>38</v>
      </c>
      <c r="B1772" s="25"/>
      <c r="C1772" s="32">
        <f t="shared" si="146"/>
        <v>1</v>
      </c>
      <c r="D1772" s="36" t="s">
        <v>1877</v>
      </c>
      <c r="E1772" s="36">
        <v>2200</v>
      </c>
      <c r="F1772" s="36">
        <v>10</v>
      </c>
      <c r="G1772" s="36">
        <v>0</v>
      </c>
      <c r="H1772" s="36">
        <v>0</v>
      </c>
      <c r="I1772" s="36">
        <v>0</v>
      </c>
      <c r="J1772" s="36">
        <v>0</v>
      </c>
      <c r="K1772" s="37" t="str">
        <f t="shared" si="147"/>
        <v>0</v>
      </c>
      <c r="L1772" s="4"/>
    </row>
    <row r="1773" spans="1:12" ht="15.75">
      <c r="A1773" s="28">
        <v>38</v>
      </c>
      <c r="B1773" s="25"/>
      <c r="C1773" s="32">
        <f t="shared" si="146"/>
        <v>1</v>
      </c>
      <c r="D1773" s="36" t="s">
        <v>1878</v>
      </c>
      <c r="E1773" s="36">
        <v>18000</v>
      </c>
      <c r="F1773" s="36">
        <v>10</v>
      </c>
      <c r="G1773" s="36">
        <v>0</v>
      </c>
      <c r="H1773" s="36">
        <v>0</v>
      </c>
      <c r="I1773" s="36">
        <v>0</v>
      </c>
      <c r="J1773" s="36">
        <v>0</v>
      </c>
      <c r="K1773" s="37" t="str">
        <f t="shared" si="147"/>
        <v>0</v>
      </c>
      <c r="L1773" s="4"/>
    </row>
    <row r="1774" spans="1:12" ht="15.75">
      <c r="A1774" s="28">
        <v>38</v>
      </c>
      <c r="B1774" s="25"/>
      <c r="C1774" s="32">
        <f t="shared" si="146"/>
        <v>1</v>
      </c>
      <c r="D1774" s="36" t="s">
        <v>1879</v>
      </c>
      <c r="E1774" s="36">
        <v>8083</v>
      </c>
      <c r="F1774" s="36">
        <v>2</v>
      </c>
      <c r="G1774" s="36">
        <v>0</v>
      </c>
      <c r="H1774" s="36">
        <v>0</v>
      </c>
      <c r="I1774" s="36">
        <v>0</v>
      </c>
      <c r="J1774" s="36">
        <v>0</v>
      </c>
      <c r="K1774" s="37" t="str">
        <f t="shared" si="147"/>
        <v>0</v>
      </c>
      <c r="L1774" s="4"/>
    </row>
    <row r="1775" spans="1:12" ht="15.75">
      <c r="A1775" s="28">
        <v>38</v>
      </c>
      <c r="B1775" s="25"/>
      <c r="C1775" s="32">
        <f t="shared" si="146"/>
        <v>1</v>
      </c>
      <c r="D1775" s="36" t="s">
        <v>1880</v>
      </c>
      <c r="E1775" s="36">
        <v>1007</v>
      </c>
      <c r="F1775" s="36">
        <v>1</v>
      </c>
      <c r="G1775" s="36">
        <v>0</v>
      </c>
      <c r="H1775" s="36">
        <v>0</v>
      </c>
      <c r="I1775" s="36">
        <v>0</v>
      </c>
      <c r="J1775" s="36">
        <v>0</v>
      </c>
      <c r="K1775" s="37" t="str">
        <f t="shared" si="147"/>
        <v>0</v>
      </c>
      <c r="L1775" s="4"/>
    </row>
    <row r="1776" spans="1:12" ht="15.75">
      <c r="A1776" s="28">
        <v>38</v>
      </c>
      <c r="B1776" s="25"/>
      <c r="C1776" s="32">
        <f t="shared" si="146"/>
        <v>1</v>
      </c>
      <c r="D1776" s="36" t="s">
        <v>1881</v>
      </c>
      <c r="E1776" s="36">
        <v>3522</v>
      </c>
      <c r="F1776" s="36">
        <v>2</v>
      </c>
      <c r="G1776" s="36">
        <v>0</v>
      </c>
      <c r="H1776" s="36">
        <v>0</v>
      </c>
      <c r="I1776" s="36">
        <v>0</v>
      </c>
      <c r="J1776" s="36">
        <v>0</v>
      </c>
      <c r="K1776" s="37" t="str">
        <f t="shared" si="147"/>
        <v>0</v>
      </c>
      <c r="L1776" s="4"/>
    </row>
    <row r="1777" spans="1:12" ht="15.75">
      <c r="A1777" s="28">
        <v>38</v>
      </c>
      <c r="B1777" s="25"/>
      <c r="C1777" s="32">
        <f t="shared" si="146"/>
        <v>1</v>
      </c>
      <c r="D1777" s="36" t="s">
        <v>1882</v>
      </c>
      <c r="E1777" s="36">
        <v>4625</v>
      </c>
      <c r="F1777" s="36">
        <v>1</v>
      </c>
      <c r="G1777" s="36">
        <v>1</v>
      </c>
      <c r="H1777" s="36">
        <v>0</v>
      </c>
      <c r="I1777" s="36">
        <v>0</v>
      </c>
      <c r="J1777" s="36">
        <v>0</v>
      </c>
      <c r="K1777" s="37" t="str">
        <f t="shared" si="147"/>
        <v>0</v>
      </c>
      <c r="L1777" s="4"/>
    </row>
    <row r="1778" spans="1:12" ht="15.75">
      <c r="A1778" s="28">
        <v>38</v>
      </c>
      <c r="B1778" s="25"/>
      <c r="C1778" s="32">
        <f t="shared" si="146"/>
        <v>1</v>
      </c>
      <c r="D1778" s="36" t="s">
        <v>1883</v>
      </c>
      <c r="E1778" s="36">
        <v>2240</v>
      </c>
      <c r="F1778" s="36">
        <v>2</v>
      </c>
      <c r="G1778" s="36">
        <v>0</v>
      </c>
      <c r="H1778" s="36">
        <v>0</v>
      </c>
      <c r="I1778" s="36">
        <v>0</v>
      </c>
      <c r="J1778" s="36">
        <v>0</v>
      </c>
      <c r="K1778" s="37" t="str">
        <f t="shared" si="147"/>
        <v>0</v>
      </c>
      <c r="L1778" s="4"/>
    </row>
    <row r="1779" spans="1:12" ht="15.75">
      <c r="A1779" s="28">
        <v>38</v>
      </c>
      <c r="B1779" s="25"/>
      <c r="C1779" s="32">
        <f t="shared" si="146"/>
        <v>1</v>
      </c>
      <c r="D1779" s="36" t="s">
        <v>1884</v>
      </c>
      <c r="E1779" s="36">
        <v>1653</v>
      </c>
      <c r="F1779" s="36">
        <v>1</v>
      </c>
      <c r="G1779" s="36">
        <v>0</v>
      </c>
      <c r="H1779" s="36">
        <v>0</v>
      </c>
      <c r="I1779" s="36">
        <v>0</v>
      </c>
      <c r="J1779" s="36">
        <v>0</v>
      </c>
      <c r="K1779" s="37" t="str">
        <f t="shared" si="147"/>
        <v>0</v>
      </c>
      <c r="L1779" s="4"/>
    </row>
    <row r="1780" spans="1:12" ht="15.75">
      <c r="A1780" s="28">
        <v>38</v>
      </c>
      <c r="B1780" s="25"/>
      <c r="C1780" s="32">
        <f t="shared" si="146"/>
        <v>1</v>
      </c>
      <c r="D1780" s="36" t="s">
        <v>1885</v>
      </c>
      <c r="E1780" s="36">
        <v>235</v>
      </c>
      <c r="F1780" s="36">
        <v>1</v>
      </c>
      <c r="G1780" s="36">
        <v>0</v>
      </c>
      <c r="H1780" s="36">
        <v>0</v>
      </c>
      <c r="I1780" s="36">
        <v>0</v>
      </c>
      <c r="J1780" s="36">
        <v>0</v>
      </c>
      <c r="K1780" s="37" t="str">
        <f t="shared" si="147"/>
        <v>0</v>
      </c>
      <c r="L1780" s="4"/>
    </row>
    <row r="1781" spans="1:12" ht="15.75">
      <c r="A1781" s="28">
        <v>38</v>
      </c>
      <c r="B1781" s="25"/>
      <c r="C1781" s="32">
        <f t="shared" si="146"/>
        <v>1</v>
      </c>
      <c r="D1781" s="36" t="s">
        <v>1886</v>
      </c>
      <c r="E1781" s="36">
        <v>6588</v>
      </c>
      <c r="F1781" s="36">
        <v>3</v>
      </c>
      <c r="G1781" s="36">
        <v>0</v>
      </c>
      <c r="H1781" s="36">
        <v>0</v>
      </c>
      <c r="I1781" s="36">
        <v>0</v>
      </c>
      <c r="J1781" s="36">
        <v>0</v>
      </c>
      <c r="K1781" s="37" t="str">
        <f t="shared" si="147"/>
        <v>0</v>
      </c>
      <c r="L1781" s="4"/>
    </row>
    <row r="1782" spans="1:12" ht="15.75">
      <c r="A1782" s="28">
        <v>38</v>
      </c>
      <c r="B1782" s="25"/>
      <c r="C1782" s="32">
        <f t="shared" si="146"/>
        <v>1</v>
      </c>
      <c r="D1782" s="36" t="s">
        <v>1887</v>
      </c>
      <c r="E1782" s="36">
        <v>3712</v>
      </c>
      <c r="F1782" s="36">
        <v>1</v>
      </c>
      <c r="G1782" s="36">
        <v>0</v>
      </c>
      <c r="H1782" s="36">
        <v>0</v>
      </c>
      <c r="I1782" s="36">
        <v>0</v>
      </c>
      <c r="J1782" s="36">
        <v>0</v>
      </c>
      <c r="K1782" s="37" t="str">
        <f t="shared" si="147"/>
        <v>0</v>
      </c>
      <c r="L1782" s="4"/>
    </row>
    <row r="1783" spans="1:12" ht="15.75">
      <c r="A1783" s="28">
        <v>38</v>
      </c>
      <c r="B1783" s="25"/>
      <c r="C1783" s="32">
        <f t="shared" si="146"/>
        <v>1</v>
      </c>
      <c r="D1783" s="36" t="s">
        <v>1888</v>
      </c>
      <c r="E1783" s="36">
        <v>6024</v>
      </c>
      <c r="F1783" s="36">
        <v>2</v>
      </c>
      <c r="G1783" s="36">
        <v>0</v>
      </c>
      <c r="H1783" s="36">
        <v>0</v>
      </c>
      <c r="I1783" s="36">
        <v>0</v>
      </c>
      <c r="J1783" s="36">
        <v>0</v>
      </c>
      <c r="K1783" s="37" t="str">
        <f t="shared" si="147"/>
        <v>0</v>
      </c>
      <c r="L1783" s="4"/>
    </row>
    <row r="1784" spans="1:12" ht="15.75">
      <c r="A1784" s="28">
        <v>38</v>
      </c>
      <c r="B1784" s="25"/>
      <c r="C1784" s="32">
        <f t="shared" si="146"/>
        <v>1</v>
      </c>
      <c r="D1784" s="36" t="s">
        <v>1889</v>
      </c>
      <c r="E1784" s="36">
        <v>5207</v>
      </c>
      <c r="F1784" s="36">
        <v>2</v>
      </c>
      <c r="G1784" s="36">
        <v>0</v>
      </c>
      <c r="H1784" s="36">
        <v>0</v>
      </c>
      <c r="I1784" s="36">
        <v>0</v>
      </c>
      <c r="J1784" s="36">
        <v>0</v>
      </c>
      <c r="K1784" s="37" t="str">
        <f t="shared" si="147"/>
        <v>0</v>
      </c>
      <c r="L1784" s="4"/>
    </row>
    <row r="1785" spans="1:12" ht="15.75">
      <c r="A1785" s="28">
        <v>38</v>
      </c>
      <c r="B1785" s="25"/>
      <c r="C1785" s="32">
        <f t="shared" si="146"/>
        <v>1</v>
      </c>
      <c r="D1785" s="36" t="s">
        <v>1890</v>
      </c>
      <c r="E1785" s="36">
        <v>7393</v>
      </c>
      <c r="F1785" s="36">
        <v>3</v>
      </c>
      <c r="G1785" s="36">
        <v>0</v>
      </c>
      <c r="H1785" s="36">
        <v>0</v>
      </c>
      <c r="I1785" s="36">
        <v>0</v>
      </c>
      <c r="J1785" s="36">
        <v>0</v>
      </c>
      <c r="K1785" s="37" t="str">
        <f t="shared" si="147"/>
        <v>0</v>
      </c>
      <c r="L1785" s="4"/>
    </row>
    <row r="1786" spans="1:12" ht="15.75">
      <c r="A1786" s="28">
        <v>38</v>
      </c>
      <c r="B1786" s="25"/>
      <c r="C1786" s="32">
        <f t="shared" si="146"/>
        <v>1</v>
      </c>
      <c r="D1786" s="36" t="s">
        <v>1891</v>
      </c>
      <c r="E1786" s="36">
        <v>3613</v>
      </c>
      <c r="F1786" s="36">
        <v>1</v>
      </c>
      <c r="G1786" s="36">
        <v>0</v>
      </c>
      <c r="H1786" s="36">
        <v>0</v>
      </c>
      <c r="I1786" s="36">
        <v>0</v>
      </c>
      <c r="J1786" s="36">
        <v>0</v>
      </c>
      <c r="K1786" s="37" t="str">
        <f t="shared" si="147"/>
        <v>0</v>
      </c>
      <c r="L1786" s="4"/>
    </row>
    <row r="1787" spans="1:12" ht="15.75">
      <c r="A1787" s="28">
        <v>38</v>
      </c>
      <c r="B1787" s="25"/>
      <c r="C1787" s="32">
        <f t="shared" ref="C1787:C1818" si="148">IF(D1787="",0,1)</f>
        <v>1</v>
      </c>
      <c r="D1787" s="36" t="s">
        <v>1892</v>
      </c>
      <c r="E1787" s="36">
        <v>6300</v>
      </c>
      <c r="F1787" s="36">
        <v>3</v>
      </c>
      <c r="G1787" s="36">
        <v>0</v>
      </c>
      <c r="H1787" s="36">
        <v>0</v>
      </c>
      <c r="I1787" s="36">
        <v>0</v>
      </c>
      <c r="J1787" s="36">
        <v>0</v>
      </c>
      <c r="K1787" s="37" t="str">
        <f t="shared" ref="K1787:K1820" si="149">IF(OR(I1787="",I1787&lt;1),"0","1")</f>
        <v>0</v>
      </c>
      <c r="L1787" s="4"/>
    </row>
    <row r="1788" spans="1:12" ht="15.75">
      <c r="A1788" s="28">
        <v>38</v>
      </c>
      <c r="B1788" s="25"/>
      <c r="C1788" s="32">
        <f t="shared" si="148"/>
        <v>1</v>
      </c>
      <c r="D1788" s="36" t="s">
        <v>1893</v>
      </c>
      <c r="E1788" s="36">
        <v>8453</v>
      </c>
      <c r="F1788" s="36">
        <v>4</v>
      </c>
      <c r="G1788" s="36">
        <v>0</v>
      </c>
      <c r="H1788" s="36">
        <v>0</v>
      </c>
      <c r="I1788" s="36">
        <v>0</v>
      </c>
      <c r="J1788" s="36">
        <v>0</v>
      </c>
      <c r="K1788" s="37" t="str">
        <f t="shared" si="149"/>
        <v>0</v>
      </c>
      <c r="L1788" s="4"/>
    </row>
    <row r="1789" spans="1:12" ht="15.75">
      <c r="A1789" s="28">
        <v>38</v>
      </c>
      <c r="B1789" s="25"/>
      <c r="C1789" s="32">
        <f t="shared" si="148"/>
        <v>1</v>
      </c>
      <c r="D1789" s="36" t="s">
        <v>1894</v>
      </c>
      <c r="E1789" s="36">
        <v>4825</v>
      </c>
      <c r="F1789" s="36">
        <v>0</v>
      </c>
      <c r="G1789" s="36">
        <v>1</v>
      </c>
      <c r="H1789" s="36">
        <v>0</v>
      </c>
      <c r="I1789" s="36">
        <v>0</v>
      </c>
      <c r="J1789" s="36">
        <v>0</v>
      </c>
      <c r="K1789" s="37" t="str">
        <f t="shared" si="149"/>
        <v>0</v>
      </c>
      <c r="L1789" s="4"/>
    </row>
    <row r="1790" spans="1:12" ht="15.75">
      <c r="A1790" s="28">
        <v>38</v>
      </c>
      <c r="B1790" s="25"/>
      <c r="C1790" s="32">
        <f t="shared" si="148"/>
        <v>1</v>
      </c>
      <c r="D1790" s="36" t="s">
        <v>1895</v>
      </c>
      <c r="E1790" s="36">
        <v>15538</v>
      </c>
      <c r="F1790" s="36">
        <v>8</v>
      </c>
      <c r="G1790" s="36">
        <v>0</v>
      </c>
      <c r="H1790" s="36">
        <v>0</v>
      </c>
      <c r="I1790" s="36">
        <v>0</v>
      </c>
      <c r="J1790" s="36">
        <v>0</v>
      </c>
      <c r="K1790" s="37" t="str">
        <f t="shared" si="149"/>
        <v>0</v>
      </c>
      <c r="L1790" s="4"/>
    </row>
    <row r="1791" spans="1:12" ht="15.75">
      <c r="A1791" s="28">
        <v>38</v>
      </c>
      <c r="B1791" s="25"/>
      <c r="C1791" s="32">
        <f t="shared" si="148"/>
        <v>1</v>
      </c>
      <c r="D1791" s="36" t="s">
        <v>1896</v>
      </c>
      <c r="E1791" s="36">
        <v>3396</v>
      </c>
      <c r="F1791" s="36">
        <v>1</v>
      </c>
      <c r="G1791" s="36">
        <v>0</v>
      </c>
      <c r="H1791" s="36">
        <v>0</v>
      </c>
      <c r="I1791" s="36">
        <v>0</v>
      </c>
      <c r="J1791" s="36">
        <v>0</v>
      </c>
      <c r="K1791" s="37" t="str">
        <f t="shared" si="149"/>
        <v>0</v>
      </c>
      <c r="L1791" s="4"/>
    </row>
    <row r="1792" spans="1:12" ht="15.75">
      <c r="A1792" s="28">
        <v>38</v>
      </c>
      <c r="B1792" s="25"/>
      <c r="C1792" s="32">
        <f t="shared" si="148"/>
        <v>1</v>
      </c>
      <c r="D1792" s="36" t="s">
        <v>1897</v>
      </c>
      <c r="E1792" s="36">
        <v>7242</v>
      </c>
      <c r="F1792" s="36">
        <v>2</v>
      </c>
      <c r="G1792" s="36">
        <v>0</v>
      </c>
      <c r="H1792" s="36">
        <v>0</v>
      </c>
      <c r="I1792" s="36">
        <v>0</v>
      </c>
      <c r="J1792" s="36">
        <v>0</v>
      </c>
      <c r="K1792" s="37" t="str">
        <f t="shared" si="149"/>
        <v>0</v>
      </c>
      <c r="L1792" s="4"/>
    </row>
    <row r="1793" spans="1:12" ht="15.75">
      <c r="A1793" s="28">
        <v>38</v>
      </c>
      <c r="B1793" s="25"/>
      <c r="C1793" s="32">
        <f t="shared" si="148"/>
        <v>1</v>
      </c>
      <c r="D1793" s="36" t="s">
        <v>1898</v>
      </c>
      <c r="E1793" s="36">
        <v>4579</v>
      </c>
      <c r="F1793" s="36">
        <v>3</v>
      </c>
      <c r="G1793" s="36">
        <v>1</v>
      </c>
      <c r="H1793" s="36">
        <v>0</v>
      </c>
      <c r="I1793" s="36">
        <v>0</v>
      </c>
      <c r="J1793" s="36">
        <v>0</v>
      </c>
      <c r="K1793" s="37" t="str">
        <f t="shared" si="149"/>
        <v>0</v>
      </c>
      <c r="L1793" s="4"/>
    </row>
    <row r="1794" spans="1:12" ht="15.75">
      <c r="A1794" s="28">
        <v>38</v>
      </c>
      <c r="B1794" s="25"/>
      <c r="C1794" s="32">
        <f t="shared" si="148"/>
        <v>1</v>
      </c>
      <c r="D1794" s="36" t="s">
        <v>1899</v>
      </c>
      <c r="E1794" s="36">
        <v>3372</v>
      </c>
      <c r="F1794" s="36">
        <v>1</v>
      </c>
      <c r="G1794" s="36">
        <v>0</v>
      </c>
      <c r="H1794" s="36">
        <v>0</v>
      </c>
      <c r="I1794" s="36">
        <v>0</v>
      </c>
      <c r="J1794" s="36">
        <v>0</v>
      </c>
      <c r="K1794" s="37" t="str">
        <f t="shared" si="149"/>
        <v>0</v>
      </c>
      <c r="L1794" s="4"/>
    </row>
    <row r="1795" spans="1:12" ht="15.75">
      <c r="A1795" s="28">
        <v>38</v>
      </c>
      <c r="B1795" s="25"/>
      <c r="C1795" s="32">
        <f t="shared" si="148"/>
        <v>1</v>
      </c>
      <c r="D1795" s="36" t="s">
        <v>1900</v>
      </c>
      <c r="E1795" s="36">
        <v>8225</v>
      </c>
      <c r="F1795" s="36">
        <v>6</v>
      </c>
      <c r="G1795" s="36">
        <v>0</v>
      </c>
      <c r="H1795" s="36">
        <v>0</v>
      </c>
      <c r="I1795" s="36">
        <v>0</v>
      </c>
      <c r="J1795" s="36">
        <v>0</v>
      </c>
      <c r="K1795" s="37" t="str">
        <f t="shared" si="149"/>
        <v>0</v>
      </c>
      <c r="L1795" s="4"/>
    </row>
    <row r="1796" spans="1:12" ht="15.75">
      <c r="A1796" s="28">
        <v>38</v>
      </c>
      <c r="B1796" s="25"/>
      <c r="C1796" s="32">
        <f t="shared" si="148"/>
        <v>1</v>
      </c>
      <c r="D1796" s="36" t="s">
        <v>1901</v>
      </c>
      <c r="E1796" s="36">
        <v>38974</v>
      </c>
      <c r="F1796" s="36">
        <v>11</v>
      </c>
      <c r="G1796" s="36">
        <v>2</v>
      </c>
      <c r="H1796" s="36">
        <v>0</v>
      </c>
      <c r="I1796" s="36">
        <v>0</v>
      </c>
      <c r="J1796" s="36">
        <v>0</v>
      </c>
      <c r="K1796" s="37" t="str">
        <f t="shared" si="149"/>
        <v>0</v>
      </c>
      <c r="L1796" s="4"/>
    </row>
    <row r="1797" spans="1:12" ht="15.75">
      <c r="A1797" s="28">
        <v>38</v>
      </c>
      <c r="B1797" s="25"/>
      <c r="C1797" s="32">
        <f t="shared" si="148"/>
        <v>1</v>
      </c>
      <c r="D1797" s="36" t="s">
        <v>1902</v>
      </c>
      <c r="E1797" s="36">
        <v>5408</v>
      </c>
      <c r="F1797" s="36">
        <v>5</v>
      </c>
      <c r="G1797" s="36">
        <v>0</v>
      </c>
      <c r="H1797" s="36">
        <v>0</v>
      </c>
      <c r="I1797" s="36">
        <v>0</v>
      </c>
      <c r="J1797" s="36">
        <v>0</v>
      </c>
      <c r="K1797" s="37" t="str">
        <f t="shared" si="149"/>
        <v>0</v>
      </c>
      <c r="L1797" s="4"/>
    </row>
    <row r="1798" spans="1:12" ht="15.75">
      <c r="A1798" s="28">
        <v>38</v>
      </c>
      <c r="B1798" s="25"/>
      <c r="C1798" s="32">
        <f t="shared" si="148"/>
        <v>1</v>
      </c>
      <c r="D1798" s="36" t="s">
        <v>1903</v>
      </c>
      <c r="E1798" s="36">
        <v>5757</v>
      </c>
      <c r="F1798" s="36">
        <v>3</v>
      </c>
      <c r="G1798" s="36">
        <v>0</v>
      </c>
      <c r="H1798" s="36">
        <v>1</v>
      </c>
      <c r="I1798" s="36">
        <v>0</v>
      </c>
      <c r="J1798" s="36">
        <v>0</v>
      </c>
      <c r="K1798" s="37" t="str">
        <f t="shared" si="149"/>
        <v>0</v>
      </c>
      <c r="L1798" s="4"/>
    </row>
    <row r="1799" spans="1:12" ht="15.75">
      <c r="A1799" s="28">
        <v>38</v>
      </c>
      <c r="B1799" s="25"/>
      <c r="C1799" s="32">
        <f t="shared" si="148"/>
        <v>1</v>
      </c>
      <c r="D1799" s="36" t="s">
        <v>1904</v>
      </c>
      <c r="E1799" s="36">
        <v>6192</v>
      </c>
      <c r="F1799" s="36">
        <v>3</v>
      </c>
      <c r="G1799" s="36">
        <v>0</v>
      </c>
      <c r="H1799" s="36">
        <v>0</v>
      </c>
      <c r="I1799" s="36">
        <v>0</v>
      </c>
      <c r="J1799" s="36">
        <v>0</v>
      </c>
      <c r="K1799" s="37" t="str">
        <f t="shared" si="149"/>
        <v>0</v>
      </c>
      <c r="L1799" s="4"/>
    </row>
    <row r="1800" spans="1:12" ht="15.75">
      <c r="A1800" s="28">
        <v>38</v>
      </c>
      <c r="B1800" s="25"/>
      <c r="C1800" s="32">
        <f t="shared" si="148"/>
        <v>1</v>
      </c>
      <c r="D1800" s="36" t="s">
        <v>1905</v>
      </c>
      <c r="E1800" s="36">
        <v>1034</v>
      </c>
      <c r="F1800" s="36">
        <v>5</v>
      </c>
      <c r="G1800" s="36">
        <v>0</v>
      </c>
      <c r="H1800" s="36">
        <v>0</v>
      </c>
      <c r="I1800" s="36">
        <v>0</v>
      </c>
      <c r="J1800" s="36">
        <v>0</v>
      </c>
      <c r="K1800" s="37" t="str">
        <f t="shared" si="149"/>
        <v>0</v>
      </c>
      <c r="L1800" s="4"/>
    </row>
    <row r="1801" spans="1:12" ht="15.75">
      <c r="A1801" s="28">
        <v>38</v>
      </c>
      <c r="B1801" s="25"/>
      <c r="C1801" s="32">
        <f t="shared" si="148"/>
        <v>1</v>
      </c>
      <c r="D1801" s="36" t="s">
        <v>1906</v>
      </c>
      <c r="E1801" s="36">
        <v>3044</v>
      </c>
      <c r="F1801" s="36">
        <v>1</v>
      </c>
      <c r="G1801" s="36">
        <v>0</v>
      </c>
      <c r="H1801" s="36">
        <v>0</v>
      </c>
      <c r="I1801" s="36">
        <v>0</v>
      </c>
      <c r="J1801" s="36">
        <v>0</v>
      </c>
      <c r="K1801" s="37" t="str">
        <f t="shared" si="149"/>
        <v>0</v>
      </c>
      <c r="L1801" s="4"/>
    </row>
    <row r="1802" spans="1:12" ht="15.75">
      <c r="A1802" s="28">
        <v>38</v>
      </c>
      <c r="B1802" s="25"/>
      <c r="C1802" s="32">
        <f t="shared" si="148"/>
        <v>1</v>
      </c>
      <c r="D1802" s="36" t="s">
        <v>1907</v>
      </c>
      <c r="E1802" s="36">
        <v>2888</v>
      </c>
      <c r="F1802" s="36">
        <v>1</v>
      </c>
      <c r="G1802" s="36">
        <v>0</v>
      </c>
      <c r="H1802" s="36">
        <v>0</v>
      </c>
      <c r="I1802" s="36">
        <v>0</v>
      </c>
      <c r="J1802" s="36">
        <v>0</v>
      </c>
      <c r="K1802" s="37" t="str">
        <f t="shared" si="149"/>
        <v>0</v>
      </c>
      <c r="L1802" s="4"/>
    </row>
    <row r="1803" spans="1:12" ht="15.75">
      <c r="A1803" s="28">
        <v>38</v>
      </c>
      <c r="B1803" s="25"/>
      <c r="C1803" s="32">
        <f t="shared" si="148"/>
        <v>1</v>
      </c>
      <c r="D1803" s="36" t="s">
        <v>1908</v>
      </c>
      <c r="E1803" s="36">
        <v>11500</v>
      </c>
      <c r="F1803" s="36">
        <v>6</v>
      </c>
      <c r="G1803" s="36">
        <v>0</v>
      </c>
      <c r="H1803" s="36">
        <v>0</v>
      </c>
      <c r="I1803" s="36">
        <v>0</v>
      </c>
      <c r="J1803" s="36">
        <v>0</v>
      </c>
      <c r="K1803" s="37" t="str">
        <f t="shared" si="149"/>
        <v>0</v>
      </c>
      <c r="L1803" s="4"/>
    </row>
    <row r="1804" spans="1:12" ht="15.75">
      <c r="A1804" s="28">
        <v>38</v>
      </c>
      <c r="B1804" s="25"/>
      <c r="C1804" s="32">
        <f t="shared" si="148"/>
        <v>1</v>
      </c>
      <c r="D1804" s="36" t="s">
        <v>1909</v>
      </c>
      <c r="E1804" s="36">
        <v>12350</v>
      </c>
      <c r="F1804" s="36">
        <v>8</v>
      </c>
      <c r="G1804" s="36">
        <v>0</v>
      </c>
      <c r="H1804" s="36">
        <v>0</v>
      </c>
      <c r="I1804" s="36">
        <v>0</v>
      </c>
      <c r="J1804" s="36">
        <v>0</v>
      </c>
      <c r="K1804" s="37" t="str">
        <f t="shared" si="149"/>
        <v>0</v>
      </c>
      <c r="L1804" s="4"/>
    </row>
    <row r="1805" spans="1:12" ht="15.75">
      <c r="A1805" s="28">
        <v>38</v>
      </c>
      <c r="B1805" s="25"/>
      <c r="C1805" s="32">
        <f t="shared" si="148"/>
        <v>1</v>
      </c>
      <c r="D1805" s="36" t="s">
        <v>1910</v>
      </c>
      <c r="E1805" s="36">
        <v>7400</v>
      </c>
      <c r="F1805" s="36">
        <v>2</v>
      </c>
      <c r="G1805" s="36">
        <v>0</v>
      </c>
      <c r="H1805" s="36">
        <v>0</v>
      </c>
      <c r="I1805" s="36">
        <v>0</v>
      </c>
      <c r="J1805" s="36">
        <v>0</v>
      </c>
      <c r="K1805" s="37" t="str">
        <f t="shared" si="149"/>
        <v>0</v>
      </c>
      <c r="L1805" s="4"/>
    </row>
    <row r="1806" spans="1:12" ht="15.75">
      <c r="A1806" s="28">
        <v>38</v>
      </c>
      <c r="B1806" s="25"/>
      <c r="C1806" s="32">
        <f t="shared" si="148"/>
        <v>1</v>
      </c>
      <c r="D1806" s="36" t="s">
        <v>1911</v>
      </c>
      <c r="E1806" s="36">
        <v>2010</v>
      </c>
      <c r="F1806" s="36">
        <v>1</v>
      </c>
      <c r="G1806" s="36">
        <v>0</v>
      </c>
      <c r="H1806" s="36">
        <v>0</v>
      </c>
      <c r="I1806" s="36">
        <v>0</v>
      </c>
      <c r="J1806" s="36">
        <v>0</v>
      </c>
      <c r="K1806" s="37" t="str">
        <f t="shared" si="149"/>
        <v>0</v>
      </c>
      <c r="L1806" s="4"/>
    </row>
    <row r="1807" spans="1:12" ht="15.75">
      <c r="A1807" s="28">
        <v>38</v>
      </c>
      <c r="B1807" s="25"/>
      <c r="C1807" s="32">
        <f t="shared" si="148"/>
        <v>1</v>
      </c>
      <c r="D1807" s="36" t="s">
        <v>1912</v>
      </c>
      <c r="E1807" s="36">
        <v>2003</v>
      </c>
      <c r="F1807" s="36">
        <v>1</v>
      </c>
      <c r="G1807" s="36">
        <v>0</v>
      </c>
      <c r="H1807" s="36">
        <v>0</v>
      </c>
      <c r="I1807" s="36">
        <v>0</v>
      </c>
      <c r="J1807" s="36">
        <v>0</v>
      </c>
      <c r="K1807" s="37" t="str">
        <f t="shared" si="149"/>
        <v>0</v>
      </c>
      <c r="L1807" s="4"/>
    </row>
    <row r="1808" spans="1:12" ht="15.75">
      <c r="A1808" s="28">
        <v>38</v>
      </c>
      <c r="B1808" s="25"/>
      <c r="C1808" s="32">
        <f t="shared" si="148"/>
        <v>1</v>
      </c>
      <c r="D1808" s="36" t="s">
        <v>1913</v>
      </c>
      <c r="E1808" s="36">
        <v>3780</v>
      </c>
      <c r="F1808" s="36">
        <v>1</v>
      </c>
      <c r="G1808" s="36">
        <v>0</v>
      </c>
      <c r="H1808" s="36">
        <v>0</v>
      </c>
      <c r="I1808" s="36">
        <v>0</v>
      </c>
      <c r="J1808" s="36">
        <v>0</v>
      </c>
      <c r="K1808" s="37" t="str">
        <f t="shared" si="149"/>
        <v>0</v>
      </c>
      <c r="L1808" s="4"/>
    </row>
    <row r="1809" spans="1:57" ht="15.75">
      <c r="A1809" s="28">
        <v>38</v>
      </c>
      <c r="B1809" s="25"/>
      <c r="C1809" s="32">
        <f t="shared" si="148"/>
        <v>1</v>
      </c>
      <c r="D1809" s="36" t="s">
        <v>1914</v>
      </c>
      <c r="E1809" s="36">
        <v>3515</v>
      </c>
      <c r="F1809" s="36">
        <v>0</v>
      </c>
      <c r="G1809" s="36">
        <v>1</v>
      </c>
      <c r="H1809" s="36">
        <v>0</v>
      </c>
      <c r="I1809" s="36">
        <v>0</v>
      </c>
      <c r="J1809" s="36">
        <v>0</v>
      </c>
      <c r="K1809" s="37" t="str">
        <f t="shared" si="149"/>
        <v>0</v>
      </c>
      <c r="L1809" s="4"/>
    </row>
    <row r="1810" spans="1:57" ht="15.75">
      <c r="A1810" s="28">
        <v>38</v>
      </c>
      <c r="B1810" s="25"/>
      <c r="C1810" s="32">
        <f t="shared" si="148"/>
        <v>1</v>
      </c>
      <c r="D1810" s="36" t="s">
        <v>1915</v>
      </c>
      <c r="E1810" s="36">
        <v>1676</v>
      </c>
      <c r="F1810" s="36">
        <v>0</v>
      </c>
      <c r="G1810" s="36">
        <v>1</v>
      </c>
      <c r="H1810" s="36">
        <v>0</v>
      </c>
      <c r="I1810" s="36">
        <v>0</v>
      </c>
      <c r="J1810" s="36">
        <v>0</v>
      </c>
      <c r="K1810" s="37" t="str">
        <f t="shared" si="149"/>
        <v>0</v>
      </c>
      <c r="L1810" s="4"/>
    </row>
    <row r="1811" spans="1:57" ht="15.75">
      <c r="A1811" s="28">
        <v>38</v>
      </c>
      <c r="B1811" s="25"/>
      <c r="C1811" s="32">
        <f t="shared" si="148"/>
        <v>1</v>
      </c>
      <c r="D1811" s="36" t="s">
        <v>1916</v>
      </c>
      <c r="E1811" s="36">
        <v>3387</v>
      </c>
      <c r="F1811" s="36">
        <v>0</v>
      </c>
      <c r="G1811" s="36">
        <v>0</v>
      </c>
      <c r="H1811" s="36">
        <v>1</v>
      </c>
      <c r="I1811" s="36">
        <v>0</v>
      </c>
      <c r="J1811" s="36">
        <v>0</v>
      </c>
      <c r="K1811" s="37" t="str">
        <f t="shared" si="149"/>
        <v>0</v>
      </c>
      <c r="L1811" s="4"/>
    </row>
    <row r="1812" spans="1:57" ht="15.75">
      <c r="A1812" s="28">
        <v>38</v>
      </c>
      <c r="B1812" s="25"/>
      <c r="C1812" s="32">
        <f t="shared" si="148"/>
        <v>1</v>
      </c>
      <c r="D1812" s="36" t="s">
        <v>1917</v>
      </c>
      <c r="E1812" s="36">
        <v>4285</v>
      </c>
      <c r="F1812" s="36">
        <v>1</v>
      </c>
      <c r="G1812" s="36">
        <v>0</v>
      </c>
      <c r="H1812" s="36">
        <v>0</v>
      </c>
      <c r="I1812" s="36">
        <v>0</v>
      </c>
      <c r="J1812" s="36">
        <v>0</v>
      </c>
      <c r="K1812" s="37" t="str">
        <f t="shared" si="149"/>
        <v>0</v>
      </c>
      <c r="L1812" s="4"/>
    </row>
    <row r="1813" spans="1:57" ht="15.75">
      <c r="A1813" s="28">
        <v>38</v>
      </c>
      <c r="B1813" s="25"/>
      <c r="C1813" s="32">
        <f t="shared" si="148"/>
        <v>1</v>
      </c>
      <c r="D1813" s="36" t="s">
        <v>1918</v>
      </c>
      <c r="E1813" s="36">
        <v>2031</v>
      </c>
      <c r="F1813" s="36">
        <v>0</v>
      </c>
      <c r="G1813" s="36">
        <v>0</v>
      </c>
      <c r="H1813" s="36">
        <v>1</v>
      </c>
      <c r="I1813" s="36">
        <v>0</v>
      </c>
      <c r="J1813" s="36">
        <v>0</v>
      </c>
      <c r="K1813" s="37" t="str">
        <f t="shared" si="149"/>
        <v>0</v>
      </c>
      <c r="L1813" s="4"/>
    </row>
    <row r="1814" spans="1:57" ht="15.75">
      <c r="A1814" s="28">
        <v>38</v>
      </c>
      <c r="B1814" s="25"/>
      <c r="C1814" s="32">
        <f t="shared" si="148"/>
        <v>1</v>
      </c>
      <c r="D1814" s="36" t="s">
        <v>1919</v>
      </c>
      <c r="E1814" s="36">
        <v>7807</v>
      </c>
      <c r="F1814" s="36">
        <v>3</v>
      </c>
      <c r="G1814" s="36">
        <v>0</v>
      </c>
      <c r="H1814" s="36">
        <v>0</v>
      </c>
      <c r="I1814" s="36">
        <v>0</v>
      </c>
      <c r="J1814" s="36">
        <v>0</v>
      </c>
      <c r="K1814" s="37" t="str">
        <f t="shared" si="149"/>
        <v>0</v>
      </c>
      <c r="L1814" s="4"/>
    </row>
    <row r="1815" spans="1:57" ht="15.75">
      <c r="A1815" s="28">
        <v>38</v>
      </c>
      <c r="B1815" s="25"/>
      <c r="C1815" s="32">
        <f t="shared" si="148"/>
        <v>1</v>
      </c>
      <c r="D1815" s="36" t="s">
        <v>1920</v>
      </c>
      <c r="E1815" s="36">
        <v>2795</v>
      </c>
      <c r="F1815" s="36">
        <v>1</v>
      </c>
      <c r="G1815" s="36">
        <v>0</v>
      </c>
      <c r="H1815" s="36">
        <v>0</v>
      </c>
      <c r="I1815" s="36">
        <v>0</v>
      </c>
      <c r="J1815" s="36">
        <v>0</v>
      </c>
      <c r="K1815" s="37" t="str">
        <f t="shared" si="149"/>
        <v>0</v>
      </c>
      <c r="L1815" s="4"/>
    </row>
    <row r="1816" spans="1:57" ht="15.75">
      <c r="A1816" s="28">
        <v>38</v>
      </c>
      <c r="B1816" s="25"/>
      <c r="C1816" s="32">
        <f t="shared" si="148"/>
        <v>1</v>
      </c>
      <c r="D1816" s="36" t="s">
        <v>1921</v>
      </c>
      <c r="E1816" s="36">
        <v>8000</v>
      </c>
      <c r="F1816" s="36">
        <v>1</v>
      </c>
      <c r="G1816" s="36">
        <v>0</v>
      </c>
      <c r="H1816" s="36">
        <v>0</v>
      </c>
      <c r="I1816" s="36">
        <v>0</v>
      </c>
      <c r="J1816" s="36">
        <v>0</v>
      </c>
      <c r="K1816" s="37" t="str">
        <f t="shared" si="149"/>
        <v>0</v>
      </c>
      <c r="L1816" s="4"/>
    </row>
    <row r="1817" spans="1:57" ht="15.75">
      <c r="A1817" s="28">
        <v>38</v>
      </c>
      <c r="B1817" s="25"/>
      <c r="C1817" s="32">
        <f t="shared" si="148"/>
        <v>1</v>
      </c>
      <c r="D1817" s="36" t="s">
        <v>1922</v>
      </c>
      <c r="E1817" s="36">
        <v>1247</v>
      </c>
      <c r="F1817" s="36">
        <v>1</v>
      </c>
      <c r="G1817" s="36">
        <v>0</v>
      </c>
      <c r="H1817" s="36">
        <v>0</v>
      </c>
      <c r="I1817" s="36">
        <v>0</v>
      </c>
      <c r="J1817" s="36">
        <v>0</v>
      </c>
      <c r="K1817" s="37" t="str">
        <f t="shared" si="149"/>
        <v>0</v>
      </c>
      <c r="L1817" s="4"/>
    </row>
    <row r="1818" spans="1:57" ht="15.75">
      <c r="A1818" s="28">
        <v>38</v>
      </c>
      <c r="B1818" s="25"/>
      <c r="C1818" s="32">
        <f t="shared" si="148"/>
        <v>1</v>
      </c>
      <c r="D1818" s="36" t="s">
        <v>1923</v>
      </c>
      <c r="E1818" s="36">
        <v>3784</v>
      </c>
      <c r="F1818" s="36">
        <v>1</v>
      </c>
      <c r="G1818" s="36">
        <v>0</v>
      </c>
      <c r="H1818" s="36">
        <v>0</v>
      </c>
      <c r="I1818" s="36">
        <v>0</v>
      </c>
      <c r="J1818" s="36">
        <v>0</v>
      </c>
      <c r="K1818" s="37" t="str">
        <f t="shared" si="149"/>
        <v>0</v>
      </c>
      <c r="L1818" s="4"/>
    </row>
    <row r="1819" spans="1:57" ht="15.75">
      <c r="A1819" s="28">
        <v>38</v>
      </c>
      <c r="B1819" s="25"/>
      <c r="C1819" s="32">
        <f t="shared" ref="C1819:C1820" si="150">IF(D1819="",0,1)</f>
        <v>1</v>
      </c>
      <c r="D1819" s="36" t="s">
        <v>1924</v>
      </c>
      <c r="E1819" s="36">
        <v>1471</v>
      </c>
      <c r="F1819" s="36">
        <v>1</v>
      </c>
      <c r="G1819" s="36">
        <v>0</v>
      </c>
      <c r="H1819" s="36">
        <v>0</v>
      </c>
      <c r="I1819" s="36">
        <v>0</v>
      </c>
      <c r="J1819" s="36">
        <v>0</v>
      </c>
      <c r="K1819" s="37" t="str">
        <f t="shared" si="149"/>
        <v>0</v>
      </c>
      <c r="L1819" s="4"/>
    </row>
    <row r="1820" spans="1:57" ht="15.75">
      <c r="A1820" s="28">
        <v>38</v>
      </c>
      <c r="B1820" s="25"/>
      <c r="C1820" s="32">
        <f t="shared" si="150"/>
        <v>1</v>
      </c>
      <c r="D1820" s="36" t="s">
        <v>1925</v>
      </c>
      <c r="E1820" s="36">
        <v>2177</v>
      </c>
      <c r="F1820" s="36">
        <v>0</v>
      </c>
      <c r="G1820" s="36">
        <v>1</v>
      </c>
      <c r="H1820" s="36">
        <v>0</v>
      </c>
      <c r="I1820" s="36">
        <v>0</v>
      </c>
      <c r="J1820" s="36">
        <v>0</v>
      </c>
      <c r="K1820" s="37" t="str">
        <f t="shared" si="149"/>
        <v>0</v>
      </c>
      <c r="L1820" s="4"/>
    </row>
    <row r="1821" spans="1:57" ht="15">
      <c r="A1821" s="226" t="s">
        <v>1926</v>
      </c>
      <c r="B1821" s="226"/>
      <c r="C1821" s="226"/>
      <c r="D1821" s="44">
        <f>SUM(C1723:C1820)</f>
        <v>98</v>
      </c>
      <c r="E1821" s="45">
        <f t="shared" ref="E1821:J1821" si="151">SUM(E1723:E1820)</f>
        <v>744604</v>
      </c>
      <c r="F1821" s="45">
        <f t="shared" si="151"/>
        <v>384</v>
      </c>
      <c r="G1821" s="45">
        <f t="shared" si="151"/>
        <v>49</v>
      </c>
      <c r="H1821" s="45">
        <f t="shared" si="151"/>
        <v>7</v>
      </c>
      <c r="I1821" s="45">
        <f t="shared" si="151"/>
        <v>0</v>
      </c>
      <c r="J1821" s="45">
        <f t="shared" si="151"/>
        <v>0</v>
      </c>
      <c r="K1821" s="45">
        <f>K1723+K1724+K1725+K1726+K1727+K1728+K1729+K1730+K1731+K1732+K1733+K1734+K1735+K1736+K1737+K1738+K1739+K1740+K1741+K1742+K1743+K1744+K1745+K1746+K1747+K1748+K1749+K1750+K1751+K1752+K1753+K1754+K1755+K1756+K1757+K1758+K1759+K1760+K1761+K1762+K1763+K1764+K1765+K1766+K1767+K1768+K1769+K1770+K1771+K1772+K1773+K1774+K1775+K1776+K1777+K1778+K1779+K1780+K1781+K1782+K1783+K1784+K1785+K1786+K1787+K1788+K1789+K1790+K1791+K1792+K1793+K1794+K1795+K1796+K1797+K1798+K1799+K1800+K1801+K1802+K1803+K1804+K1805+K1806+K1807+K1808+K1809+K1810+K1811+K1812+K1813+K1814+K1815+K1816+K1817+K1818+K1819+K1820</f>
        <v>0</v>
      </c>
      <c r="L1821" s="4"/>
      <c r="M1821" s="46"/>
      <c r="N1821" s="46"/>
      <c r="O1821" s="46"/>
      <c r="P1821" s="46"/>
      <c r="Q1821" s="46"/>
      <c r="R1821" s="46"/>
      <c r="S1821" s="46"/>
      <c r="T1821" s="46"/>
      <c r="U1821" s="46"/>
      <c r="V1821" s="46"/>
      <c r="W1821" s="46"/>
      <c r="X1821" s="46"/>
      <c r="Y1821" s="46"/>
      <c r="Z1821" s="46"/>
      <c r="AA1821" s="46"/>
      <c r="AB1821" s="46"/>
      <c r="AC1821" s="46"/>
      <c r="AD1821" s="46"/>
      <c r="AE1821" s="46"/>
      <c r="AF1821" s="46"/>
      <c r="AG1821" s="46"/>
      <c r="AH1821" s="46"/>
      <c r="AI1821" s="46"/>
      <c r="AJ1821" s="46"/>
      <c r="AK1821" s="46"/>
      <c r="AL1821" s="46"/>
      <c r="AM1821" s="46"/>
      <c r="AN1821" s="46"/>
      <c r="AO1821" s="46"/>
      <c r="AP1821" s="46"/>
      <c r="AQ1821" s="46"/>
      <c r="AR1821" s="46"/>
      <c r="AS1821" s="46"/>
      <c r="AT1821" s="46"/>
      <c r="AU1821" s="46"/>
      <c r="AV1821" s="46"/>
      <c r="AW1821" s="46"/>
      <c r="AX1821" s="46"/>
      <c r="AY1821" s="46"/>
      <c r="AZ1821" s="46"/>
      <c r="BA1821" s="46"/>
      <c r="BB1821" s="46"/>
      <c r="BC1821" s="46"/>
      <c r="BD1821" s="46"/>
      <c r="BE1821" s="46"/>
    </row>
    <row r="1822" spans="1:57" ht="15.75">
      <c r="A1822" s="28"/>
      <c r="B1822" s="225" t="s">
        <v>73</v>
      </c>
      <c r="C1822" s="225"/>
      <c r="D1822" s="47"/>
      <c r="E1822" s="48"/>
      <c r="F1822" s="47"/>
      <c r="G1822" s="48"/>
      <c r="H1822" s="48"/>
      <c r="I1822" s="48"/>
      <c r="J1822" s="31"/>
      <c r="K1822" s="31"/>
      <c r="L1822" s="4"/>
    </row>
    <row r="1823" spans="1:57" ht="15.75">
      <c r="A1823" s="28">
        <v>39</v>
      </c>
      <c r="B1823" s="25"/>
      <c r="C1823" s="32">
        <f t="shared" ref="C1823:C1835" si="152">IF(D1823="",0,1)</f>
        <v>1</v>
      </c>
      <c r="D1823" s="49" t="s">
        <v>1927</v>
      </c>
      <c r="E1823" s="49">
        <v>849</v>
      </c>
      <c r="F1823" s="38">
        <v>1</v>
      </c>
      <c r="G1823" s="38">
        <v>0</v>
      </c>
      <c r="H1823" s="38">
        <v>0</v>
      </c>
      <c r="I1823" s="38">
        <v>0</v>
      </c>
      <c r="J1823" s="39">
        <v>0</v>
      </c>
      <c r="K1823" s="57" t="str">
        <f t="shared" ref="K1823:K1835" si="153">IF(OR(I1823="",I1823&lt;1),"0","1")</f>
        <v>0</v>
      </c>
      <c r="L1823" s="4"/>
    </row>
    <row r="1824" spans="1:57" ht="15.75">
      <c r="A1824" s="28">
        <v>39</v>
      </c>
      <c r="B1824" s="25"/>
      <c r="C1824" s="32">
        <f t="shared" si="152"/>
        <v>1</v>
      </c>
      <c r="D1824" s="49" t="s">
        <v>1928</v>
      </c>
      <c r="E1824" s="78">
        <v>3600</v>
      </c>
      <c r="F1824" s="38">
        <v>2</v>
      </c>
      <c r="G1824" s="38">
        <v>0</v>
      </c>
      <c r="H1824" s="38">
        <v>0</v>
      </c>
      <c r="I1824" s="38">
        <v>0</v>
      </c>
      <c r="J1824" s="39">
        <v>0</v>
      </c>
      <c r="K1824" s="57" t="str">
        <f t="shared" si="153"/>
        <v>0</v>
      </c>
      <c r="L1824" s="4"/>
    </row>
    <row r="1825" spans="1:57" ht="15.75">
      <c r="A1825" s="28">
        <v>39</v>
      </c>
      <c r="B1825" s="25"/>
      <c r="C1825" s="32">
        <f t="shared" si="152"/>
        <v>1</v>
      </c>
      <c r="D1825" s="49" t="s">
        <v>1929</v>
      </c>
      <c r="E1825" s="78">
        <v>8000</v>
      </c>
      <c r="F1825" s="38">
        <v>5</v>
      </c>
      <c r="G1825" s="38">
        <v>0</v>
      </c>
      <c r="H1825" s="38">
        <v>0</v>
      </c>
      <c r="I1825" s="38">
        <v>0</v>
      </c>
      <c r="J1825" s="39">
        <v>0</v>
      </c>
      <c r="K1825" s="57" t="str">
        <f t="shared" si="153"/>
        <v>0</v>
      </c>
      <c r="L1825" s="4"/>
    </row>
    <row r="1826" spans="1:57" ht="15.75">
      <c r="A1826" s="28">
        <v>39</v>
      </c>
      <c r="B1826" s="25"/>
      <c r="C1826" s="32">
        <f t="shared" si="152"/>
        <v>1</v>
      </c>
      <c r="D1826" s="49" t="s">
        <v>1930</v>
      </c>
      <c r="E1826" s="78">
        <v>2670</v>
      </c>
      <c r="F1826" s="38">
        <v>2</v>
      </c>
      <c r="G1826" s="38">
        <v>1</v>
      </c>
      <c r="H1826" s="38">
        <v>0</v>
      </c>
      <c r="I1826" s="38">
        <v>0</v>
      </c>
      <c r="J1826" s="39">
        <v>0</v>
      </c>
      <c r="K1826" s="57" t="str">
        <f t="shared" si="153"/>
        <v>0</v>
      </c>
      <c r="L1826" s="4"/>
    </row>
    <row r="1827" spans="1:57" ht="15.75">
      <c r="A1827" s="28">
        <v>39</v>
      </c>
      <c r="B1827" s="25"/>
      <c r="C1827" s="32">
        <f t="shared" si="152"/>
        <v>1</v>
      </c>
      <c r="D1827" s="49" t="s">
        <v>1931</v>
      </c>
      <c r="E1827" s="78">
        <v>25000</v>
      </c>
      <c r="F1827" s="38">
        <v>13</v>
      </c>
      <c r="G1827" s="38">
        <v>5</v>
      </c>
      <c r="H1827" s="38">
        <v>0</v>
      </c>
      <c r="I1827" s="38">
        <v>0</v>
      </c>
      <c r="J1827" s="39">
        <v>0</v>
      </c>
      <c r="K1827" s="57" t="str">
        <f t="shared" si="153"/>
        <v>0</v>
      </c>
      <c r="L1827" s="4"/>
    </row>
    <row r="1828" spans="1:57" ht="15.75">
      <c r="A1828" s="28">
        <v>39</v>
      </c>
      <c r="B1828" s="25"/>
      <c r="C1828" s="32">
        <f t="shared" si="152"/>
        <v>1</v>
      </c>
      <c r="D1828" s="49" t="s">
        <v>1932</v>
      </c>
      <c r="E1828" s="78">
        <v>17320</v>
      </c>
      <c r="F1828" s="38">
        <v>4</v>
      </c>
      <c r="G1828" s="38">
        <v>4</v>
      </c>
      <c r="H1828" s="38">
        <v>0</v>
      </c>
      <c r="I1828" s="38">
        <v>0</v>
      </c>
      <c r="J1828" s="39">
        <v>0</v>
      </c>
      <c r="K1828" s="57" t="str">
        <f t="shared" si="153"/>
        <v>0</v>
      </c>
      <c r="L1828" s="4"/>
    </row>
    <row r="1829" spans="1:57" ht="15.75">
      <c r="A1829" s="28">
        <v>39</v>
      </c>
      <c r="B1829" s="25"/>
      <c r="C1829" s="32">
        <f t="shared" si="152"/>
        <v>1</v>
      </c>
      <c r="D1829" s="49" t="s">
        <v>1933</v>
      </c>
      <c r="E1829" s="78">
        <v>5275</v>
      </c>
      <c r="F1829" s="38">
        <v>2</v>
      </c>
      <c r="G1829" s="38">
        <v>0</v>
      </c>
      <c r="H1829" s="38">
        <v>0</v>
      </c>
      <c r="I1829" s="38">
        <v>0</v>
      </c>
      <c r="J1829" s="39">
        <v>0</v>
      </c>
      <c r="K1829" s="57" t="str">
        <f t="shared" si="153"/>
        <v>0</v>
      </c>
      <c r="L1829" s="4"/>
    </row>
    <row r="1830" spans="1:57" ht="15.75">
      <c r="A1830" s="28">
        <v>39</v>
      </c>
      <c r="B1830" s="25"/>
      <c r="C1830" s="32">
        <f t="shared" si="152"/>
        <v>1</v>
      </c>
      <c r="D1830" s="49" t="s">
        <v>1934</v>
      </c>
      <c r="E1830" s="78">
        <v>4365</v>
      </c>
      <c r="F1830" s="38">
        <v>2</v>
      </c>
      <c r="G1830" s="38">
        <v>0</v>
      </c>
      <c r="H1830" s="38">
        <v>0</v>
      </c>
      <c r="I1830" s="38">
        <v>0</v>
      </c>
      <c r="J1830" s="39">
        <v>0</v>
      </c>
      <c r="K1830" s="57" t="str">
        <f t="shared" si="153"/>
        <v>0</v>
      </c>
      <c r="L1830" s="4"/>
    </row>
    <row r="1831" spans="1:57" ht="15.75">
      <c r="A1831" s="28">
        <v>39</v>
      </c>
      <c r="B1831" s="25"/>
      <c r="C1831" s="32">
        <f t="shared" si="152"/>
        <v>1</v>
      </c>
      <c r="D1831" s="39" t="s">
        <v>1935</v>
      </c>
      <c r="E1831" s="79">
        <v>3500</v>
      </c>
      <c r="F1831" s="39">
        <v>1</v>
      </c>
      <c r="G1831" s="39">
        <v>0</v>
      </c>
      <c r="H1831" s="39">
        <v>0</v>
      </c>
      <c r="I1831" s="39">
        <v>0</v>
      </c>
      <c r="J1831" s="39">
        <v>0</v>
      </c>
      <c r="K1831" s="57" t="str">
        <f t="shared" si="153"/>
        <v>0</v>
      </c>
      <c r="L1831" s="4"/>
    </row>
    <row r="1832" spans="1:57" ht="15.75">
      <c r="A1832" s="28">
        <v>39</v>
      </c>
      <c r="B1832" s="25"/>
      <c r="C1832" s="32">
        <f t="shared" si="152"/>
        <v>1</v>
      </c>
      <c r="D1832" s="39" t="s">
        <v>1936</v>
      </c>
      <c r="E1832" s="39">
        <v>1825</v>
      </c>
      <c r="F1832" s="39">
        <v>1</v>
      </c>
      <c r="G1832" s="39">
        <v>0</v>
      </c>
      <c r="H1832" s="39">
        <v>0</v>
      </c>
      <c r="I1832" s="39">
        <v>0</v>
      </c>
      <c r="J1832" s="39">
        <v>0</v>
      </c>
      <c r="K1832" s="57" t="str">
        <f t="shared" si="153"/>
        <v>0</v>
      </c>
      <c r="L1832" s="4"/>
    </row>
    <row r="1833" spans="1:57" ht="15.75">
      <c r="A1833" s="28">
        <v>39</v>
      </c>
      <c r="B1833" s="25"/>
      <c r="C1833" s="32">
        <f t="shared" si="152"/>
        <v>1</v>
      </c>
      <c r="D1833" s="39" t="s">
        <v>1937</v>
      </c>
      <c r="E1833" s="79">
        <v>9400</v>
      </c>
      <c r="F1833" s="39">
        <v>6</v>
      </c>
      <c r="G1833" s="39">
        <v>2</v>
      </c>
      <c r="H1833" s="39">
        <v>0</v>
      </c>
      <c r="I1833" s="39">
        <v>0</v>
      </c>
      <c r="J1833" s="39">
        <v>0</v>
      </c>
      <c r="K1833" s="57" t="str">
        <f t="shared" si="153"/>
        <v>0</v>
      </c>
      <c r="L1833" s="4"/>
    </row>
    <row r="1834" spans="1:57" ht="15.75">
      <c r="A1834" s="28">
        <v>39</v>
      </c>
      <c r="B1834" s="25"/>
      <c r="C1834" s="32">
        <f t="shared" si="152"/>
        <v>1</v>
      </c>
      <c r="D1834" s="39" t="s">
        <v>1938</v>
      </c>
      <c r="E1834" s="79">
        <v>2800</v>
      </c>
      <c r="F1834" s="39">
        <v>3</v>
      </c>
      <c r="G1834" s="39">
        <v>0</v>
      </c>
      <c r="H1834" s="39">
        <v>0</v>
      </c>
      <c r="I1834" s="39">
        <v>0</v>
      </c>
      <c r="J1834" s="39">
        <v>0</v>
      </c>
      <c r="K1834" s="57" t="str">
        <f t="shared" si="153"/>
        <v>0</v>
      </c>
      <c r="L1834" s="4"/>
    </row>
    <row r="1835" spans="1:57" ht="15.75">
      <c r="A1835" s="28">
        <v>39</v>
      </c>
      <c r="B1835" s="25"/>
      <c r="C1835" s="32">
        <f t="shared" si="152"/>
        <v>1</v>
      </c>
      <c r="D1835" s="39" t="s">
        <v>1939</v>
      </c>
      <c r="E1835" s="79">
        <v>4100</v>
      </c>
      <c r="F1835" s="39">
        <v>2</v>
      </c>
      <c r="G1835" s="39">
        <v>0</v>
      </c>
      <c r="H1835" s="39">
        <v>0</v>
      </c>
      <c r="I1835" s="39">
        <v>0</v>
      </c>
      <c r="J1835" s="39">
        <v>0</v>
      </c>
      <c r="K1835" s="57" t="str">
        <f t="shared" si="153"/>
        <v>0</v>
      </c>
      <c r="L1835" s="4"/>
    </row>
    <row r="1836" spans="1:57" ht="15">
      <c r="A1836" s="226" t="s">
        <v>1940</v>
      </c>
      <c r="B1836" s="226"/>
      <c r="C1836" s="226"/>
      <c r="D1836" s="44">
        <f>SUM(C1823:C1835)</f>
        <v>13</v>
      </c>
      <c r="E1836" s="45">
        <f>SUM(E1823:E1835)</f>
        <v>88704</v>
      </c>
      <c r="F1836" s="44">
        <f t="shared" ref="F1836:J1836" si="154">(SUM(F1823:F1835))*1</f>
        <v>44</v>
      </c>
      <c r="G1836" s="44">
        <f t="shared" si="154"/>
        <v>12</v>
      </c>
      <c r="H1836" s="44">
        <f t="shared" si="154"/>
        <v>0</v>
      </c>
      <c r="I1836" s="44">
        <f t="shared" si="154"/>
        <v>0</v>
      </c>
      <c r="J1836" s="44">
        <f t="shared" si="154"/>
        <v>0</v>
      </c>
      <c r="K1836" s="45">
        <f>K1823+K1824+K1825+K1826+K1827+K1828+K1829+K1830+K1831+K1832+K1833+K1834+K1835</f>
        <v>0</v>
      </c>
      <c r="L1836" s="4"/>
      <c r="M1836" s="46"/>
      <c r="N1836" s="46"/>
      <c r="O1836" s="46"/>
      <c r="P1836" s="46"/>
      <c r="Q1836" s="46"/>
      <c r="R1836" s="46"/>
      <c r="S1836" s="46"/>
      <c r="T1836" s="46"/>
      <c r="U1836" s="46"/>
      <c r="V1836" s="46"/>
      <c r="W1836" s="46"/>
      <c r="X1836" s="46"/>
      <c r="Y1836" s="46"/>
      <c r="Z1836" s="46"/>
      <c r="AA1836" s="46"/>
      <c r="AB1836" s="46"/>
      <c r="AC1836" s="46"/>
      <c r="AD1836" s="46"/>
      <c r="AE1836" s="46"/>
      <c r="AF1836" s="46"/>
      <c r="AG1836" s="46"/>
      <c r="AH1836" s="46"/>
      <c r="AI1836" s="46"/>
      <c r="AJ1836" s="46"/>
      <c r="AK1836" s="46"/>
      <c r="AL1836" s="46"/>
      <c r="AM1836" s="46"/>
      <c r="AN1836" s="46"/>
      <c r="AO1836" s="46"/>
      <c r="AP1836" s="46"/>
      <c r="AQ1836" s="46"/>
      <c r="AR1836" s="46"/>
      <c r="AS1836" s="46"/>
      <c r="AT1836" s="46"/>
      <c r="AU1836" s="46"/>
      <c r="AV1836" s="46"/>
      <c r="AW1836" s="46"/>
      <c r="AX1836" s="46"/>
      <c r="AY1836" s="46"/>
      <c r="AZ1836" s="46"/>
      <c r="BA1836" s="46"/>
      <c r="BB1836" s="46"/>
      <c r="BC1836" s="46"/>
      <c r="BD1836" s="46"/>
      <c r="BE1836" s="46"/>
    </row>
    <row r="1837" spans="1:57" ht="15.75">
      <c r="A1837" s="28"/>
      <c r="B1837" s="225" t="s">
        <v>74</v>
      </c>
      <c r="C1837" s="225"/>
      <c r="D1837" s="47"/>
      <c r="E1837" s="48"/>
      <c r="F1837" s="47"/>
      <c r="G1837" s="48"/>
      <c r="H1837" s="48"/>
      <c r="I1837" s="48"/>
      <c r="J1837" s="31"/>
      <c r="K1837" s="31"/>
      <c r="L1837" s="4"/>
    </row>
    <row r="1838" spans="1:57" ht="15.75">
      <c r="A1838" s="28">
        <v>40</v>
      </c>
      <c r="B1838" s="25"/>
      <c r="C1838" s="32">
        <f t="shared" ref="C1838:C1874" si="155">IF(D1838="",0,1)</f>
        <v>1</v>
      </c>
      <c r="D1838" s="49" t="s">
        <v>1941</v>
      </c>
      <c r="E1838" s="49">
        <v>6119</v>
      </c>
      <c r="F1838" s="38">
        <v>2</v>
      </c>
      <c r="G1838" s="38">
        <v>0</v>
      </c>
      <c r="H1838" s="38">
        <v>0</v>
      </c>
      <c r="I1838" s="38">
        <v>0</v>
      </c>
      <c r="J1838" s="39">
        <v>0</v>
      </c>
      <c r="K1838" s="57" t="str">
        <f t="shared" ref="K1838:K1874" si="156">IF(OR(I1838="",I1838&lt;1),"0","1")</f>
        <v>0</v>
      </c>
      <c r="L1838" s="4"/>
    </row>
    <row r="1839" spans="1:57" ht="15.75">
      <c r="A1839" s="28">
        <v>40</v>
      </c>
      <c r="B1839" s="25"/>
      <c r="C1839" s="32">
        <f t="shared" si="155"/>
        <v>1</v>
      </c>
      <c r="D1839" s="49" t="s">
        <v>1942</v>
      </c>
      <c r="E1839" s="49">
        <v>3459</v>
      </c>
      <c r="F1839" s="38">
        <v>1</v>
      </c>
      <c r="G1839" s="38">
        <v>0</v>
      </c>
      <c r="H1839" s="38">
        <v>0</v>
      </c>
      <c r="I1839" s="38">
        <v>0</v>
      </c>
      <c r="J1839" s="39">
        <v>0</v>
      </c>
      <c r="K1839" s="57" t="str">
        <f t="shared" si="156"/>
        <v>0</v>
      </c>
      <c r="L1839" s="4"/>
    </row>
    <row r="1840" spans="1:57" ht="15.75">
      <c r="A1840" s="28">
        <v>40</v>
      </c>
      <c r="B1840" s="25"/>
      <c r="C1840" s="32">
        <f t="shared" si="155"/>
        <v>1</v>
      </c>
      <c r="D1840" s="49" t="s">
        <v>1943</v>
      </c>
      <c r="E1840" s="49">
        <v>13946</v>
      </c>
      <c r="F1840" s="38">
        <v>8</v>
      </c>
      <c r="G1840" s="38">
        <v>6</v>
      </c>
      <c r="H1840" s="38">
        <v>0</v>
      </c>
      <c r="I1840" s="38">
        <v>0</v>
      </c>
      <c r="J1840" s="39">
        <v>0</v>
      </c>
      <c r="K1840" s="57" t="str">
        <f t="shared" si="156"/>
        <v>0</v>
      </c>
      <c r="L1840" s="4"/>
    </row>
    <row r="1841" spans="1:12" ht="15.75">
      <c r="A1841" s="28">
        <v>40</v>
      </c>
      <c r="B1841" s="25"/>
      <c r="C1841" s="32">
        <f t="shared" si="155"/>
        <v>1</v>
      </c>
      <c r="D1841" s="49" t="s">
        <v>1944</v>
      </c>
      <c r="E1841" s="49">
        <v>8892</v>
      </c>
      <c r="F1841" s="38">
        <v>8</v>
      </c>
      <c r="G1841" s="38">
        <v>11</v>
      </c>
      <c r="H1841" s="38">
        <v>0</v>
      </c>
      <c r="I1841" s="38">
        <v>0</v>
      </c>
      <c r="J1841" s="39">
        <v>0</v>
      </c>
      <c r="K1841" s="57" t="str">
        <f t="shared" si="156"/>
        <v>0</v>
      </c>
      <c r="L1841" s="4"/>
    </row>
    <row r="1842" spans="1:12" ht="15.75">
      <c r="A1842" s="28">
        <v>40</v>
      </c>
      <c r="B1842" s="25"/>
      <c r="C1842" s="32">
        <f t="shared" si="155"/>
        <v>1</v>
      </c>
      <c r="D1842" s="49" t="s">
        <v>1945</v>
      </c>
      <c r="E1842" s="49">
        <v>20762</v>
      </c>
      <c r="F1842" s="38">
        <v>16</v>
      </c>
      <c r="G1842" s="38">
        <v>0</v>
      </c>
      <c r="H1842" s="38">
        <v>1</v>
      </c>
      <c r="I1842" s="38">
        <v>0</v>
      </c>
      <c r="J1842" s="39">
        <v>0</v>
      </c>
      <c r="K1842" s="57" t="str">
        <f t="shared" si="156"/>
        <v>0</v>
      </c>
      <c r="L1842" s="4"/>
    </row>
    <row r="1843" spans="1:12" ht="15.75">
      <c r="A1843" s="28">
        <v>40</v>
      </c>
      <c r="B1843" s="25"/>
      <c r="C1843" s="32">
        <f t="shared" si="155"/>
        <v>1</v>
      </c>
      <c r="D1843" s="49" t="s">
        <v>1946</v>
      </c>
      <c r="E1843" s="49">
        <v>1288</v>
      </c>
      <c r="F1843" s="38">
        <v>1</v>
      </c>
      <c r="G1843" s="38">
        <v>0</v>
      </c>
      <c r="H1843" s="38">
        <v>0</v>
      </c>
      <c r="I1843" s="38">
        <v>0</v>
      </c>
      <c r="J1843" s="39">
        <v>0</v>
      </c>
      <c r="K1843" s="57" t="str">
        <f t="shared" si="156"/>
        <v>0</v>
      </c>
      <c r="L1843" s="4"/>
    </row>
    <row r="1844" spans="1:12" ht="15.75">
      <c r="A1844" s="28">
        <v>40</v>
      </c>
      <c r="B1844" s="25"/>
      <c r="C1844" s="32">
        <f t="shared" si="155"/>
        <v>1</v>
      </c>
      <c r="D1844" s="49" t="s">
        <v>1947</v>
      </c>
      <c r="E1844" s="49">
        <v>842</v>
      </c>
      <c r="F1844" s="38">
        <v>1</v>
      </c>
      <c r="G1844" s="38">
        <v>1</v>
      </c>
      <c r="H1844" s="38">
        <v>0</v>
      </c>
      <c r="I1844" s="38">
        <v>0</v>
      </c>
      <c r="J1844" s="39">
        <v>0</v>
      </c>
      <c r="K1844" s="57" t="str">
        <f t="shared" si="156"/>
        <v>0</v>
      </c>
      <c r="L1844" s="4"/>
    </row>
    <row r="1845" spans="1:12" ht="15.75">
      <c r="A1845" s="28">
        <v>40</v>
      </c>
      <c r="B1845" s="25"/>
      <c r="C1845" s="32">
        <f t="shared" si="155"/>
        <v>1</v>
      </c>
      <c r="D1845" s="49" t="s">
        <v>1948</v>
      </c>
      <c r="E1845" s="49">
        <v>2456</v>
      </c>
      <c r="F1845" s="38">
        <v>1</v>
      </c>
      <c r="G1845" s="38">
        <v>0</v>
      </c>
      <c r="H1845" s="38">
        <v>0</v>
      </c>
      <c r="I1845" s="38">
        <v>0</v>
      </c>
      <c r="J1845" s="39">
        <v>0</v>
      </c>
      <c r="K1845" s="57" t="str">
        <f t="shared" si="156"/>
        <v>0</v>
      </c>
      <c r="L1845" s="4"/>
    </row>
    <row r="1846" spans="1:12" ht="15.75">
      <c r="A1846" s="28">
        <v>40</v>
      </c>
      <c r="B1846" s="25"/>
      <c r="C1846" s="32">
        <f t="shared" si="155"/>
        <v>1</v>
      </c>
      <c r="D1846" s="39" t="s">
        <v>1949</v>
      </c>
      <c r="E1846" s="39">
        <v>4671</v>
      </c>
      <c r="F1846" s="39">
        <v>2</v>
      </c>
      <c r="G1846" s="39">
        <v>0</v>
      </c>
      <c r="H1846" s="39">
        <v>0</v>
      </c>
      <c r="I1846" s="39">
        <v>0</v>
      </c>
      <c r="J1846" s="39">
        <v>0</v>
      </c>
      <c r="K1846" s="57" t="str">
        <f t="shared" si="156"/>
        <v>0</v>
      </c>
      <c r="L1846" s="4"/>
    </row>
    <row r="1847" spans="1:12" ht="15.75">
      <c r="A1847" s="28">
        <v>40</v>
      </c>
      <c r="B1847" s="25"/>
      <c r="C1847" s="32">
        <f t="shared" si="155"/>
        <v>1</v>
      </c>
      <c r="D1847" s="39" t="s">
        <v>1950</v>
      </c>
      <c r="E1847" s="39">
        <v>6717</v>
      </c>
      <c r="F1847" s="39">
        <v>1</v>
      </c>
      <c r="G1847" s="39">
        <v>2</v>
      </c>
      <c r="H1847" s="39">
        <v>0</v>
      </c>
      <c r="I1847" s="39">
        <v>0</v>
      </c>
      <c r="J1847" s="39">
        <v>0</v>
      </c>
      <c r="K1847" s="57" t="str">
        <f t="shared" si="156"/>
        <v>0</v>
      </c>
      <c r="L1847" s="4"/>
    </row>
    <row r="1848" spans="1:12" ht="15.75">
      <c r="A1848" s="28">
        <v>40</v>
      </c>
      <c r="B1848" s="25"/>
      <c r="C1848" s="32">
        <f t="shared" si="155"/>
        <v>1</v>
      </c>
      <c r="D1848" s="39" t="s">
        <v>1951</v>
      </c>
      <c r="E1848" s="39">
        <v>2739</v>
      </c>
      <c r="F1848" s="39">
        <v>1</v>
      </c>
      <c r="G1848" s="39">
        <v>0</v>
      </c>
      <c r="H1848" s="39">
        <v>1</v>
      </c>
      <c r="I1848" s="39">
        <v>0</v>
      </c>
      <c r="J1848" s="39">
        <v>0</v>
      </c>
      <c r="K1848" s="57" t="str">
        <f t="shared" si="156"/>
        <v>0</v>
      </c>
      <c r="L1848" s="4"/>
    </row>
    <row r="1849" spans="1:12" ht="15.75">
      <c r="A1849" s="28">
        <v>40</v>
      </c>
      <c r="B1849" s="25"/>
      <c r="C1849" s="32">
        <f t="shared" si="155"/>
        <v>1</v>
      </c>
      <c r="D1849" s="39" t="s">
        <v>1952</v>
      </c>
      <c r="E1849" s="39">
        <v>1927</v>
      </c>
      <c r="F1849" s="39">
        <v>1</v>
      </c>
      <c r="G1849" s="39">
        <v>0</v>
      </c>
      <c r="H1849" s="39">
        <v>0</v>
      </c>
      <c r="I1849" s="39">
        <v>0</v>
      </c>
      <c r="J1849" s="39">
        <v>0</v>
      </c>
      <c r="K1849" s="57" t="str">
        <f t="shared" si="156"/>
        <v>0</v>
      </c>
      <c r="L1849" s="4"/>
    </row>
    <row r="1850" spans="1:12" ht="15.75">
      <c r="A1850" s="28">
        <v>40</v>
      </c>
      <c r="B1850" s="25"/>
      <c r="C1850" s="32">
        <f t="shared" si="155"/>
        <v>1</v>
      </c>
      <c r="D1850" s="39" t="s">
        <v>1953</v>
      </c>
      <c r="E1850" s="39">
        <v>1490</v>
      </c>
      <c r="F1850" s="39">
        <v>1</v>
      </c>
      <c r="G1850" s="39">
        <v>0</v>
      </c>
      <c r="H1850" s="39">
        <v>0</v>
      </c>
      <c r="I1850" s="39">
        <v>0</v>
      </c>
      <c r="J1850" s="39">
        <v>0</v>
      </c>
      <c r="K1850" s="57" t="str">
        <f t="shared" si="156"/>
        <v>0</v>
      </c>
      <c r="L1850" s="4"/>
    </row>
    <row r="1851" spans="1:12" ht="15.75">
      <c r="A1851" s="28">
        <v>40</v>
      </c>
      <c r="B1851" s="25"/>
      <c r="C1851" s="32">
        <f t="shared" si="155"/>
        <v>1</v>
      </c>
      <c r="D1851" s="39" t="s">
        <v>1954</v>
      </c>
      <c r="E1851" s="39">
        <v>1632</v>
      </c>
      <c r="F1851" s="39">
        <v>1</v>
      </c>
      <c r="G1851" s="39">
        <v>3</v>
      </c>
      <c r="H1851" s="39">
        <v>0</v>
      </c>
      <c r="I1851" s="39">
        <v>0</v>
      </c>
      <c r="J1851" s="39">
        <v>0</v>
      </c>
      <c r="K1851" s="57" t="str">
        <f t="shared" si="156"/>
        <v>0</v>
      </c>
      <c r="L1851" s="4"/>
    </row>
    <row r="1852" spans="1:12" ht="15.75">
      <c r="A1852" s="28">
        <v>40</v>
      </c>
      <c r="B1852" s="25"/>
      <c r="C1852" s="32">
        <f t="shared" si="155"/>
        <v>1</v>
      </c>
      <c r="D1852" s="39" t="s">
        <v>1955</v>
      </c>
      <c r="E1852" s="39">
        <v>972</v>
      </c>
      <c r="F1852" s="39">
        <v>0</v>
      </c>
      <c r="G1852" s="39">
        <v>2</v>
      </c>
      <c r="H1852" s="39">
        <v>0</v>
      </c>
      <c r="I1852" s="39">
        <v>0</v>
      </c>
      <c r="J1852" s="39">
        <v>0</v>
      </c>
      <c r="K1852" s="57" t="str">
        <f t="shared" si="156"/>
        <v>0</v>
      </c>
      <c r="L1852" s="4"/>
    </row>
    <row r="1853" spans="1:12" ht="15.75">
      <c r="A1853" s="28">
        <v>40</v>
      </c>
      <c r="B1853" s="25"/>
      <c r="C1853" s="32">
        <f t="shared" si="155"/>
        <v>1</v>
      </c>
      <c r="D1853" s="39" t="s">
        <v>1956</v>
      </c>
      <c r="E1853" s="39">
        <v>7137</v>
      </c>
      <c r="F1853" s="39">
        <v>6</v>
      </c>
      <c r="G1853" s="39">
        <v>1</v>
      </c>
      <c r="H1853" s="39">
        <v>0</v>
      </c>
      <c r="I1853" s="39">
        <v>0</v>
      </c>
      <c r="J1853" s="39">
        <v>0</v>
      </c>
      <c r="K1853" s="57" t="str">
        <f t="shared" si="156"/>
        <v>0</v>
      </c>
      <c r="L1853" s="4"/>
    </row>
    <row r="1854" spans="1:12" ht="15.75">
      <c r="A1854" s="28">
        <v>40</v>
      </c>
      <c r="B1854" s="25"/>
      <c r="C1854" s="32">
        <f t="shared" si="155"/>
        <v>1</v>
      </c>
      <c r="D1854" s="39" t="s">
        <v>1957</v>
      </c>
      <c r="E1854" s="39">
        <v>1179</v>
      </c>
      <c r="F1854" s="39">
        <v>0</v>
      </c>
      <c r="G1854" s="39">
        <v>4</v>
      </c>
      <c r="H1854" s="39">
        <v>0</v>
      </c>
      <c r="I1854" s="39">
        <v>0</v>
      </c>
      <c r="J1854" s="39">
        <v>0</v>
      </c>
      <c r="K1854" s="57" t="str">
        <f t="shared" si="156"/>
        <v>0</v>
      </c>
      <c r="L1854" s="4"/>
    </row>
    <row r="1855" spans="1:12" ht="15.75">
      <c r="A1855" s="28">
        <v>40</v>
      </c>
      <c r="B1855" s="25"/>
      <c r="C1855" s="32">
        <f t="shared" si="155"/>
        <v>1</v>
      </c>
      <c r="D1855" s="39" t="s">
        <v>1958</v>
      </c>
      <c r="E1855" s="39">
        <v>29683</v>
      </c>
      <c r="F1855" s="39">
        <v>13</v>
      </c>
      <c r="G1855" s="39">
        <v>1</v>
      </c>
      <c r="H1855" s="39">
        <v>0</v>
      </c>
      <c r="I1855" s="39">
        <v>0</v>
      </c>
      <c r="J1855" s="39">
        <v>0</v>
      </c>
      <c r="K1855" s="57" t="str">
        <f t="shared" si="156"/>
        <v>0</v>
      </c>
      <c r="L1855" s="4"/>
    </row>
    <row r="1856" spans="1:12" ht="15.75">
      <c r="A1856" s="28">
        <v>40</v>
      </c>
      <c r="B1856" s="25"/>
      <c r="C1856" s="32">
        <f t="shared" si="155"/>
        <v>1</v>
      </c>
      <c r="D1856" s="39" t="s">
        <v>1959</v>
      </c>
      <c r="E1856" s="39">
        <v>5022</v>
      </c>
      <c r="F1856" s="39">
        <v>0</v>
      </c>
      <c r="G1856" s="39">
        <v>0</v>
      </c>
      <c r="H1856" s="39">
        <v>3</v>
      </c>
      <c r="I1856" s="39">
        <v>0</v>
      </c>
      <c r="J1856" s="39">
        <v>0</v>
      </c>
      <c r="K1856" s="57" t="str">
        <f t="shared" si="156"/>
        <v>0</v>
      </c>
      <c r="L1856" s="4"/>
    </row>
    <row r="1857" spans="1:12" ht="15.75">
      <c r="A1857" s="28">
        <v>40</v>
      </c>
      <c r="B1857" s="25"/>
      <c r="C1857" s="32">
        <f t="shared" si="155"/>
        <v>1</v>
      </c>
      <c r="D1857" s="39" t="s">
        <v>1960</v>
      </c>
      <c r="E1857" s="39">
        <v>5356</v>
      </c>
      <c r="F1857" s="39">
        <v>4</v>
      </c>
      <c r="G1857" s="39">
        <v>0</v>
      </c>
      <c r="H1857" s="39">
        <v>0</v>
      </c>
      <c r="I1857" s="39">
        <v>0</v>
      </c>
      <c r="J1857" s="39">
        <v>0</v>
      </c>
      <c r="K1857" s="57" t="str">
        <f t="shared" si="156"/>
        <v>0</v>
      </c>
      <c r="L1857" s="4"/>
    </row>
    <row r="1858" spans="1:12" ht="15.75">
      <c r="A1858" s="28">
        <v>40</v>
      </c>
      <c r="B1858" s="25"/>
      <c r="C1858" s="32">
        <f t="shared" si="155"/>
        <v>1</v>
      </c>
      <c r="D1858" s="39" t="s">
        <v>1961</v>
      </c>
      <c r="E1858" s="39">
        <v>6466</v>
      </c>
      <c r="F1858" s="39">
        <v>3</v>
      </c>
      <c r="G1858" s="39">
        <v>0</v>
      </c>
      <c r="H1858" s="39">
        <v>0</v>
      </c>
      <c r="I1858" s="39">
        <v>0</v>
      </c>
      <c r="J1858" s="39">
        <v>0</v>
      </c>
      <c r="K1858" s="57" t="str">
        <f t="shared" si="156"/>
        <v>0</v>
      </c>
      <c r="L1858" s="4"/>
    </row>
    <row r="1859" spans="1:12" ht="15.75">
      <c r="A1859" s="28">
        <v>40</v>
      </c>
      <c r="B1859" s="25"/>
      <c r="C1859" s="32">
        <f t="shared" si="155"/>
        <v>1</v>
      </c>
      <c r="D1859" s="39" t="s">
        <v>1962</v>
      </c>
      <c r="E1859" s="39">
        <v>3659</v>
      </c>
      <c r="F1859" s="39">
        <v>1</v>
      </c>
      <c r="G1859" s="39">
        <v>0</v>
      </c>
      <c r="H1859" s="39">
        <v>0</v>
      </c>
      <c r="I1859" s="39">
        <v>0</v>
      </c>
      <c r="J1859" s="39">
        <v>0</v>
      </c>
      <c r="K1859" s="57" t="str">
        <f t="shared" si="156"/>
        <v>0</v>
      </c>
      <c r="L1859" s="4"/>
    </row>
    <row r="1860" spans="1:12" ht="15.75">
      <c r="A1860" s="28">
        <v>40</v>
      </c>
      <c r="B1860" s="25"/>
      <c r="C1860" s="32">
        <f t="shared" si="155"/>
        <v>1</v>
      </c>
      <c r="D1860" s="39" t="s">
        <v>1963</v>
      </c>
      <c r="E1860" s="39">
        <v>2839</v>
      </c>
      <c r="F1860" s="39">
        <v>1</v>
      </c>
      <c r="G1860" s="39">
        <v>0</v>
      </c>
      <c r="H1860" s="39">
        <v>0</v>
      </c>
      <c r="I1860" s="39">
        <v>0</v>
      </c>
      <c r="J1860" s="39">
        <v>0</v>
      </c>
      <c r="K1860" s="57" t="str">
        <f t="shared" si="156"/>
        <v>0</v>
      </c>
      <c r="L1860" s="4"/>
    </row>
    <row r="1861" spans="1:12" ht="15.75">
      <c r="A1861" s="28">
        <v>40</v>
      </c>
      <c r="B1861" s="25"/>
      <c r="C1861" s="32">
        <f t="shared" si="155"/>
        <v>1</v>
      </c>
      <c r="D1861" s="39" t="s">
        <v>1964</v>
      </c>
      <c r="E1861" s="39">
        <v>3012</v>
      </c>
      <c r="F1861" s="39">
        <v>2</v>
      </c>
      <c r="G1861" s="39">
        <v>0</v>
      </c>
      <c r="H1861" s="39">
        <v>0</v>
      </c>
      <c r="I1861" s="39">
        <v>0</v>
      </c>
      <c r="J1861" s="39">
        <v>0</v>
      </c>
      <c r="K1861" s="57" t="str">
        <f t="shared" si="156"/>
        <v>0</v>
      </c>
      <c r="L1861" s="4"/>
    </row>
    <row r="1862" spans="1:12" ht="15.75">
      <c r="A1862" s="28">
        <v>40</v>
      </c>
      <c r="B1862" s="25"/>
      <c r="C1862" s="32">
        <f t="shared" si="155"/>
        <v>1</v>
      </c>
      <c r="D1862" s="39" t="s">
        <v>1965</v>
      </c>
      <c r="E1862" s="39">
        <v>2712</v>
      </c>
      <c r="F1862" s="39">
        <v>1</v>
      </c>
      <c r="G1862" s="39">
        <v>0</v>
      </c>
      <c r="H1862" s="39">
        <v>0</v>
      </c>
      <c r="I1862" s="39">
        <v>0</v>
      </c>
      <c r="J1862" s="39">
        <v>0</v>
      </c>
      <c r="K1862" s="57" t="str">
        <f t="shared" si="156"/>
        <v>0</v>
      </c>
      <c r="L1862" s="4"/>
    </row>
    <row r="1863" spans="1:12" ht="15.75">
      <c r="A1863" s="28">
        <v>40</v>
      </c>
      <c r="B1863" s="25"/>
      <c r="C1863" s="32">
        <f t="shared" si="155"/>
        <v>1</v>
      </c>
      <c r="D1863" s="39" t="s">
        <v>1966</v>
      </c>
      <c r="E1863" s="39">
        <v>13436</v>
      </c>
      <c r="F1863" s="39">
        <v>5</v>
      </c>
      <c r="G1863" s="39">
        <v>0</v>
      </c>
      <c r="H1863" s="39">
        <v>0</v>
      </c>
      <c r="I1863" s="39">
        <v>0</v>
      </c>
      <c r="J1863" s="39">
        <v>0</v>
      </c>
      <c r="K1863" s="57" t="str">
        <f t="shared" si="156"/>
        <v>0</v>
      </c>
      <c r="L1863" s="4"/>
    </row>
    <row r="1864" spans="1:12" ht="15.75">
      <c r="A1864" s="28">
        <v>40</v>
      </c>
      <c r="B1864" s="25"/>
      <c r="C1864" s="32">
        <f t="shared" si="155"/>
        <v>1</v>
      </c>
      <c r="D1864" s="39" t="s">
        <v>1967</v>
      </c>
      <c r="E1864" s="39">
        <v>4966</v>
      </c>
      <c r="F1864" s="39">
        <v>1</v>
      </c>
      <c r="G1864" s="39">
        <v>1</v>
      </c>
      <c r="H1864" s="39">
        <v>0</v>
      </c>
      <c r="I1864" s="39">
        <v>0</v>
      </c>
      <c r="J1864" s="39">
        <v>0</v>
      </c>
      <c r="K1864" s="57" t="str">
        <f t="shared" si="156"/>
        <v>0</v>
      </c>
      <c r="L1864" s="4"/>
    </row>
    <row r="1865" spans="1:12" ht="15.75">
      <c r="A1865" s="28">
        <v>40</v>
      </c>
      <c r="B1865" s="25"/>
      <c r="C1865" s="32">
        <f t="shared" si="155"/>
        <v>1</v>
      </c>
      <c r="D1865" s="39" t="s">
        <v>1968</v>
      </c>
      <c r="E1865" s="39">
        <v>7669</v>
      </c>
      <c r="F1865" s="39">
        <v>3</v>
      </c>
      <c r="G1865" s="39">
        <v>1</v>
      </c>
      <c r="H1865" s="39">
        <v>0</v>
      </c>
      <c r="I1865" s="39">
        <v>0</v>
      </c>
      <c r="J1865" s="39">
        <v>0</v>
      </c>
      <c r="K1865" s="57" t="str">
        <f t="shared" si="156"/>
        <v>0</v>
      </c>
      <c r="L1865" s="4"/>
    </row>
    <row r="1866" spans="1:12" ht="15.75">
      <c r="A1866" s="28">
        <v>40</v>
      </c>
      <c r="B1866" s="25"/>
      <c r="C1866" s="32">
        <f t="shared" si="155"/>
        <v>1</v>
      </c>
      <c r="D1866" s="39" t="s">
        <v>1969</v>
      </c>
      <c r="E1866" s="39">
        <v>4343</v>
      </c>
      <c r="F1866" s="39">
        <v>2</v>
      </c>
      <c r="G1866" s="39">
        <v>1</v>
      </c>
      <c r="H1866" s="39">
        <v>0</v>
      </c>
      <c r="I1866" s="39">
        <v>0</v>
      </c>
      <c r="J1866" s="39">
        <v>0</v>
      </c>
      <c r="K1866" s="57" t="str">
        <f t="shared" si="156"/>
        <v>0</v>
      </c>
      <c r="L1866" s="4"/>
    </row>
    <row r="1867" spans="1:12" ht="15.75">
      <c r="A1867" s="28">
        <v>40</v>
      </c>
      <c r="B1867" s="25"/>
      <c r="C1867" s="32">
        <f t="shared" si="155"/>
        <v>1</v>
      </c>
      <c r="D1867" s="39" t="s">
        <v>1970</v>
      </c>
      <c r="E1867" s="39">
        <v>3874</v>
      </c>
      <c r="F1867" s="39">
        <v>4</v>
      </c>
      <c r="G1867" s="39">
        <v>12</v>
      </c>
      <c r="H1867" s="39">
        <v>0</v>
      </c>
      <c r="I1867" s="39">
        <v>0</v>
      </c>
      <c r="J1867" s="39">
        <v>0</v>
      </c>
      <c r="K1867" s="57" t="str">
        <f t="shared" si="156"/>
        <v>0</v>
      </c>
      <c r="L1867" s="4"/>
    </row>
    <row r="1868" spans="1:12" ht="15.75">
      <c r="A1868" s="28">
        <v>40</v>
      </c>
      <c r="B1868" s="25"/>
      <c r="C1868" s="32">
        <f t="shared" si="155"/>
        <v>1</v>
      </c>
      <c r="D1868" s="39" t="s">
        <v>1971</v>
      </c>
      <c r="E1868" s="39">
        <v>3459</v>
      </c>
      <c r="F1868" s="39">
        <v>5</v>
      </c>
      <c r="G1868" s="39">
        <v>6</v>
      </c>
      <c r="H1868" s="39">
        <v>0</v>
      </c>
      <c r="I1868" s="39">
        <v>0</v>
      </c>
      <c r="J1868" s="39">
        <v>0</v>
      </c>
      <c r="K1868" s="57" t="str">
        <f t="shared" si="156"/>
        <v>0</v>
      </c>
      <c r="L1868" s="4"/>
    </row>
    <row r="1869" spans="1:12" ht="15.75">
      <c r="A1869" s="28">
        <v>40</v>
      </c>
      <c r="B1869" s="25"/>
      <c r="C1869" s="32">
        <f t="shared" si="155"/>
        <v>1</v>
      </c>
      <c r="D1869" s="39" t="s">
        <v>1972</v>
      </c>
      <c r="E1869" s="39">
        <v>8056</v>
      </c>
      <c r="F1869" s="39">
        <v>5</v>
      </c>
      <c r="G1869" s="39">
        <v>4</v>
      </c>
      <c r="H1869" s="39">
        <v>0</v>
      </c>
      <c r="I1869" s="39">
        <v>0</v>
      </c>
      <c r="J1869" s="39">
        <v>0</v>
      </c>
      <c r="K1869" s="57" t="str">
        <f t="shared" si="156"/>
        <v>0</v>
      </c>
      <c r="L1869" s="4"/>
    </row>
    <row r="1870" spans="1:12" ht="15.75">
      <c r="A1870" s="28">
        <v>40</v>
      </c>
      <c r="B1870" s="25"/>
      <c r="C1870" s="32">
        <f t="shared" si="155"/>
        <v>1</v>
      </c>
      <c r="D1870" s="39" t="s">
        <v>1973</v>
      </c>
      <c r="E1870" s="39">
        <v>12498</v>
      </c>
      <c r="F1870" s="39">
        <v>8</v>
      </c>
      <c r="G1870" s="39">
        <v>2</v>
      </c>
      <c r="H1870" s="39">
        <v>0</v>
      </c>
      <c r="I1870" s="39">
        <v>0</v>
      </c>
      <c r="J1870" s="39">
        <v>0</v>
      </c>
      <c r="K1870" s="57" t="str">
        <f t="shared" si="156"/>
        <v>0</v>
      </c>
      <c r="L1870" s="4"/>
    </row>
    <row r="1871" spans="1:12" ht="15.75">
      <c r="A1871" s="28">
        <v>41</v>
      </c>
      <c r="B1871" s="25"/>
      <c r="C1871" s="32">
        <f t="shared" si="155"/>
        <v>1</v>
      </c>
      <c r="D1871" s="39" t="s">
        <v>1974</v>
      </c>
      <c r="E1871" s="39">
        <v>3242</v>
      </c>
      <c r="F1871" s="39">
        <v>1</v>
      </c>
      <c r="G1871" s="39">
        <v>0</v>
      </c>
      <c r="H1871" s="39">
        <v>0</v>
      </c>
      <c r="I1871" s="39">
        <v>0</v>
      </c>
      <c r="J1871" s="39">
        <v>0</v>
      </c>
      <c r="K1871" s="57" t="str">
        <f t="shared" si="156"/>
        <v>0</v>
      </c>
      <c r="L1871" s="4"/>
    </row>
    <row r="1872" spans="1:12" ht="15.75">
      <c r="A1872" s="28">
        <v>40</v>
      </c>
      <c r="B1872" s="25"/>
      <c r="C1872" s="32">
        <f t="shared" si="155"/>
        <v>1</v>
      </c>
      <c r="D1872" s="39" t="s">
        <v>1975</v>
      </c>
      <c r="E1872" s="39">
        <v>1362</v>
      </c>
      <c r="F1872" s="39">
        <v>1</v>
      </c>
      <c r="G1872" s="39">
        <v>4</v>
      </c>
      <c r="H1872" s="39">
        <v>0</v>
      </c>
      <c r="I1872" s="39">
        <v>0</v>
      </c>
      <c r="J1872" s="39">
        <v>0</v>
      </c>
      <c r="K1872" s="57" t="str">
        <f t="shared" si="156"/>
        <v>0</v>
      </c>
      <c r="L1872" s="4"/>
    </row>
    <row r="1873" spans="1:57" ht="15.75">
      <c r="A1873" s="28">
        <v>40</v>
      </c>
      <c r="B1873" s="25"/>
      <c r="C1873" s="32">
        <f t="shared" si="155"/>
        <v>1</v>
      </c>
      <c r="D1873" s="39" t="s">
        <v>1976</v>
      </c>
      <c r="E1873" s="39">
        <v>1624</v>
      </c>
      <c r="F1873" s="39">
        <v>1</v>
      </c>
      <c r="G1873" s="39">
        <v>9</v>
      </c>
      <c r="H1873" s="39">
        <v>0</v>
      </c>
      <c r="I1873" s="39">
        <v>0</v>
      </c>
      <c r="J1873" s="39">
        <v>0</v>
      </c>
      <c r="K1873" s="57" t="str">
        <f t="shared" si="156"/>
        <v>0</v>
      </c>
      <c r="L1873" s="4"/>
    </row>
    <row r="1874" spans="1:57" ht="15.75">
      <c r="A1874" s="28">
        <v>40</v>
      </c>
      <c r="B1874" s="25"/>
      <c r="C1874" s="32">
        <f t="shared" si="155"/>
        <v>1</v>
      </c>
      <c r="D1874" s="39" t="s">
        <v>1977</v>
      </c>
      <c r="E1874" s="39">
        <v>2428</v>
      </c>
      <c r="F1874" s="39">
        <v>1</v>
      </c>
      <c r="G1874" s="39">
        <v>0</v>
      </c>
      <c r="H1874" s="39">
        <v>0</v>
      </c>
      <c r="I1874" s="39">
        <v>0</v>
      </c>
      <c r="J1874" s="39">
        <v>0</v>
      </c>
      <c r="K1874" s="57" t="str">
        <f t="shared" si="156"/>
        <v>0</v>
      </c>
      <c r="L1874" s="4"/>
    </row>
    <row r="1875" spans="1:57" ht="15">
      <c r="A1875" s="226" t="s">
        <v>1978</v>
      </c>
      <c r="B1875" s="226"/>
      <c r="C1875" s="226"/>
      <c r="D1875" s="44">
        <f>SUM(C1838:C1874)</f>
        <v>37</v>
      </c>
      <c r="E1875" s="45">
        <f t="shared" ref="E1875:J1875" si="157">SUM(E1838:E1874)</f>
        <v>211934</v>
      </c>
      <c r="F1875" s="45">
        <f t="shared" si="157"/>
        <v>113</v>
      </c>
      <c r="G1875" s="45">
        <f t="shared" si="157"/>
        <v>71</v>
      </c>
      <c r="H1875" s="45">
        <f t="shared" si="157"/>
        <v>5</v>
      </c>
      <c r="I1875" s="45">
        <f t="shared" si="157"/>
        <v>0</v>
      </c>
      <c r="J1875" s="45">
        <f t="shared" si="157"/>
        <v>0</v>
      </c>
      <c r="K1875" s="45">
        <f>K1838+K1839+K1840+K1841+K1842+K1843+K1844+K1845+K1846+K1847+K1848+K1849+K1850+K1851+K1852+K1853+K1854+K1855+K1856+K1857+K1858+K1859+K1860+K1861+K1862+K1863+K1864+K1865+K1866+K1867+K1868+K1869+K1870+K1871+K1872+K1873+K1874</f>
        <v>0</v>
      </c>
      <c r="L1875" s="4"/>
      <c r="M1875" s="46"/>
      <c r="N1875" s="46"/>
      <c r="O1875" s="46"/>
      <c r="P1875" s="46"/>
      <c r="Q1875" s="46"/>
      <c r="R1875" s="46"/>
      <c r="S1875" s="46"/>
      <c r="T1875" s="46"/>
      <c r="U1875" s="46"/>
      <c r="V1875" s="46"/>
      <c r="W1875" s="46"/>
      <c r="X1875" s="46"/>
      <c r="Y1875" s="46"/>
      <c r="Z1875" s="46"/>
      <c r="AA1875" s="46"/>
      <c r="AB1875" s="46"/>
      <c r="AC1875" s="46"/>
      <c r="AD1875" s="46"/>
      <c r="AE1875" s="46"/>
      <c r="AF1875" s="46"/>
      <c r="AG1875" s="46"/>
      <c r="AH1875" s="46"/>
      <c r="AI1875" s="46"/>
      <c r="AJ1875" s="46"/>
      <c r="AK1875" s="46"/>
      <c r="AL1875" s="46"/>
      <c r="AM1875" s="46"/>
      <c r="AN1875" s="46"/>
      <c r="AO1875" s="46"/>
      <c r="AP1875" s="46"/>
      <c r="AQ1875" s="46"/>
      <c r="AR1875" s="46"/>
      <c r="AS1875" s="46"/>
      <c r="AT1875" s="46"/>
      <c r="AU1875" s="46"/>
      <c r="AV1875" s="46"/>
      <c r="AW1875" s="46"/>
      <c r="AX1875" s="46"/>
      <c r="AY1875" s="46"/>
      <c r="AZ1875" s="46"/>
      <c r="BA1875" s="46"/>
      <c r="BB1875" s="46"/>
      <c r="BC1875" s="46"/>
      <c r="BD1875" s="46"/>
      <c r="BE1875" s="46"/>
    </row>
    <row r="1876" spans="1:57" ht="15.75">
      <c r="A1876" s="28"/>
      <c r="B1876" s="225" t="s">
        <v>75</v>
      </c>
      <c r="C1876" s="225"/>
      <c r="D1876" s="47"/>
      <c r="E1876" s="48"/>
      <c r="F1876" s="47"/>
      <c r="G1876" s="48"/>
      <c r="H1876" s="48"/>
      <c r="I1876" s="48"/>
      <c r="J1876" s="31"/>
      <c r="K1876" s="31"/>
      <c r="L1876" s="4"/>
    </row>
    <row r="1877" spans="1:57" ht="15.75">
      <c r="A1877" s="28">
        <v>41</v>
      </c>
      <c r="B1877" s="25"/>
      <c r="C1877" s="32">
        <f t="shared" ref="C1877:C1907" si="158">IF(D1877="",0,1)</f>
        <v>1</v>
      </c>
      <c r="D1877" s="49" t="s">
        <v>1979</v>
      </c>
      <c r="E1877" s="49">
        <v>47000</v>
      </c>
      <c r="F1877" s="38">
        <v>32</v>
      </c>
      <c r="G1877" s="38">
        <v>6</v>
      </c>
      <c r="H1877" s="38">
        <v>0</v>
      </c>
      <c r="I1877" s="38">
        <v>3</v>
      </c>
      <c r="J1877" s="39">
        <v>1</v>
      </c>
      <c r="K1877" s="57" t="str">
        <f t="shared" ref="K1877:K1907" si="159">IF(OR(I1877="",I1877&lt;1),"0","1")</f>
        <v>1</v>
      </c>
      <c r="L1877" s="4"/>
    </row>
    <row r="1878" spans="1:57" ht="15.75">
      <c r="A1878" s="28">
        <v>41</v>
      </c>
      <c r="B1878" s="25"/>
      <c r="C1878" s="32">
        <f t="shared" si="158"/>
        <v>1</v>
      </c>
      <c r="D1878" s="49" t="s">
        <v>1980</v>
      </c>
      <c r="E1878" s="49">
        <v>2753</v>
      </c>
      <c r="F1878" s="38">
        <v>1</v>
      </c>
      <c r="G1878" s="38">
        <v>0</v>
      </c>
      <c r="H1878" s="38">
        <v>0</v>
      </c>
      <c r="I1878" s="38">
        <v>0</v>
      </c>
      <c r="J1878" s="39">
        <v>0</v>
      </c>
      <c r="K1878" s="57" t="str">
        <f t="shared" si="159"/>
        <v>0</v>
      </c>
      <c r="L1878" s="4"/>
    </row>
    <row r="1879" spans="1:57" ht="21.95" customHeight="1">
      <c r="A1879" s="28">
        <v>41</v>
      </c>
      <c r="B1879" s="25"/>
      <c r="C1879" s="32">
        <f t="shared" si="158"/>
        <v>1</v>
      </c>
      <c r="D1879" s="49" t="s">
        <v>1981</v>
      </c>
      <c r="E1879" s="49">
        <v>985</v>
      </c>
      <c r="F1879" s="38">
        <v>1</v>
      </c>
      <c r="G1879" s="38">
        <v>0</v>
      </c>
      <c r="H1879" s="38">
        <v>0</v>
      </c>
      <c r="I1879" s="38">
        <v>0</v>
      </c>
      <c r="J1879" s="39">
        <v>0</v>
      </c>
      <c r="K1879" s="57" t="str">
        <f t="shared" si="159"/>
        <v>0</v>
      </c>
      <c r="L1879" s="4"/>
    </row>
    <row r="1880" spans="1:57" ht="15.75">
      <c r="A1880" s="28">
        <v>41</v>
      </c>
      <c r="B1880" s="25"/>
      <c r="C1880" s="32">
        <f t="shared" si="158"/>
        <v>1</v>
      </c>
      <c r="D1880" s="49" t="s">
        <v>1982</v>
      </c>
      <c r="E1880" s="49">
        <v>1089</v>
      </c>
      <c r="F1880" s="38">
        <v>1</v>
      </c>
      <c r="G1880" s="38">
        <v>0</v>
      </c>
      <c r="H1880" s="38">
        <v>0</v>
      </c>
      <c r="I1880" s="38">
        <v>0</v>
      </c>
      <c r="J1880" s="39">
        <v>0</v>
      </c>
      <c r="K1880" s="57" t="str">
        <f t="shared" si="159"/>
        <v>0</v>
      </c>
      <c r="L1880" s="4"/>
    </row>
    <row r="1881" spans="1:57" ht="15.75">
      <c r="A1881" s="28">
        <v>41</v>
      </c>
      <c r="B1881" s="25"/>
      <c r="C1881" s="32">
        <f t="shared" si="158"/>
        <v>1</v>
      </c>
      <c r="D1881" s="49" t="s">
        <v>1983</v>
      </c>
      <c r="E1881" s="49">
        <v>2900</v>
      </c>
      <c r="F1881" s="38">
        <v>1</v>
      </c>
      <c r="G1881" s="38">
        <v>0</v>
      </c>
      <c r="H1881" s="38">
        <v>0</v>
      </c>
      <c r="I1881" s="38">
        <v>0</v>
      </c>
      <c r="J1881" s="39">
        <v>0</v>
      </c>
      <c r="K1881" s="57" t="str">
        <f t="shared" si="159"/>
        <v>0</v>
      </c>
      <c r="L1881" s="4"/>
    </row>
    <row r="1882" spans="1:57" ht="15.75">
      <c r="A1882" s="28">
        <v>41</v>
      </c>
      <c r="B1882" s="25"/>
      <c r="C1882" s="32">
        <f t="shared" si="158"/>
        <v>1</v>
      </c>
      <c r="D1882" s="49" t="s">
        <v>1984</v>
      </c>
      <c r="E1882" s="49">
        <v>2542</v>
      </c>
      <c r="F1882" s="38">
        <v>1</v>
      </c>
      <c r="G1882" s="38">
        <v>0</v>
      </c>
      <c r="H1882" s="38">
        <v>0</v>
      </c>
      <c r="I1882" s="38">
        <v>0</v>
      </c>
      <c r="J1882" s="39">
        <v>0</v>
      </c>
      <c r="K1882" s="57" t="str">
        <f t="shared" si="159"/>
        <v>0</v>
      </c>
      <c r="L1882" s="4"/>
    </row>
    <row r="1883" spans="1:57" ht="15.75">
      <c r="A1883" s="28">
        <v>41</v>
      </c>
      <c r="B1883" s="25"/>
      <c r="C1883" s="32">
        <f t="shared" si="158"/>
        <v>1</v>
      </c>
      <c r="D1883" s="49" t="s">
        <v>1985</v>
      </c>
      <c r="E1883" s="49">
        <v>4530</v>
      </c>
      <c r="F1883" s="38">
        <v>1</v>
      </c>
      <c r="G1883" s="38">
        <v>0</v>
      </c>
      <c r="H1883" s="38">
        <v>0</v>
      </c>
      <c r="I1883" s="38">
        <v>0</v>
      </c>
      <c r="J1883" s="39">
        <v>0</v>
      </c>
      <c r="K1883" s="57" t="str">
        <f t="shared" si="159"/>
        <v>0</v>
      </c>
      <c r="L1883" s="4"/>
    </row>
    <row r="1884" spans="1:57" ht="15.75">
      <c r="A1884" s="28">
        <v>41</v>
      </c>
      <c r="B1884" s="25"/>
      <c r="C1884" s="32">
        <f t="shared" si="158"/>
        <v>1</v>
      </c>
      <c r="D1884" s="49" t="s">
        <v>1986</v>
      </c>
      <c r="E1884" s="49">
        <v>4667</v>
      </c>
      <c r="F1884" s="38">
        <v>1</v>
      </c>
      <c r="G1884" s="38">
        <v>1</v>
      </c>
      <c r="H1884" s="38">
        <v>1</v>
      </c>
      <c r="I1884" s="38">
        <v>0</v>
      </c>
      <c r="J1884" s="39">
        <v>0</v>
      </c>
      <c r="K1884" s="57" t="str">
        <f t="shared" si="159"/>
        <v>0</v>
      </c>
      <c r="L1884" s="4"/>
    </row>
    <row r="1885" spans="1:57" ht="15.75">
      <c r="A1885" s="28">
        <v>41</v>
      </c>
      <c r="B1885" s="25"/>
      <c r="C1885" s="32">
        <f t="shared" si="158"/>
        <v>1</v>
      </c>
      <c r="D1885" s="39" t="s">
        <v>1987</v>
      </c>
      <c r="E1885" s="39">
        <v>6968</v>
      </c>
      <c r="F1885" s="39">
        <v>1</v>
      </c>
      <c r="G1885" s="39">
        <v>0</v>
      </c>
      <c r="H1885" s="39">
        <v>1</v>
      </c>
      <c r="I1885" s="39">
        <v>0</v>
      </c>
      <c r="J1885" s="39">
        <v>0</v>
      </c>
      <c r="K1885" s="57" t="str">
        <f t="shared" si="159"/>
        <v>0</v>
      </c>
      <c r="L1885" s="4"/>
    </row>
    <row r="1886" spans="1:57" ht="15.75">
      <c r="A1886" s="28">
        <v>41</v>
      </c>
      <c r="B1886" s="25"/>
      <c r="C1886" s="32">
        <f t="shared" si="158"/>
        <v>1</v>
      </c>
      <c r="D1886" s="39" t="s">
        <v>1988</v>
      </c>
      <c r="E1886" s="39">
        <v>1963</v>
      </c>
      <c r="F1886" s="39">
        <v>1</v>
      </c>
      <c r="G1886" s="39">
        <v>0</v>
      </c>
      <c r="H1886" s="39">
        <v>0</v>
      </c>
      <c r="I1886" s="39">
        <v>0</v>
      </c>
      <c r="J1886" s="39">
        <v>0</v>
      </c>
      <c r="K1886" s="57" t="str">
        <f t="shared" si="159"/>
        <v>0</v>
      </c>
      <c r="L1886" s="4"/>
    </row>
    <row r="1887" spans="1:57" ht="15.75">
      <c r="A1887" s="28">
        <v>41</v>
      </c>
      <c r="B1887" s="25"/>
      <c r="C1887" s="32">
        <f t="shared" si="158"/>
        <v>1</v>
      </c>
      <c r="D1887" s="39" t="s">
        <v>1989</v>
      </c>
      <c r="E1887" s="39">
        <v>6200</v>
      </c>
      <c r="F1887" s="39">
        <v>2</v>
      </c>
      <c r="G1887" s="39">
        <v>0</v>
      </c>
      <c r="H1887" s="39">
        <v>1</v>
      </c>
      <c r="I1887" s="39">
        <v>0</v>
      </c>
      <c r="J1887" s="39">
        <v>0</v>
      </c>
      <c r="K1887" s="57" t="str">
        <f t="shared" si="159"/>
        <v>0</v>
      </c>
      <c r="L1887" s="4"/>
    </row>
    <row r="1888" spans="1:57" ht="15.75">
      <c r="A1888" s="28">
        <v>41</v>
      </c>
      <c r="B1888" s="25"/>
      <c r="C1888" s="32">
        <f t="shared" si="158"/>
        <v>1</v>
      </c>
      <c r="D1888" s="39" t="s">
        <v>1990</v>
      </c>
      <c r="E1888" s="39">
        <v>3400</v>
      </c>
      <c r="F1888" s="39">
        <v>0</v>
      </c>
      <c r="G1888" s="39">
        <v>1</v>
      </c>
      <c r="H1888" s="39">
        <v>0</v>
      </c>
      <c r="I1888" s="39">
        <v>0</v>
      </c>
      <c r="J1888" s="39">
        <v>0</v>
      </c>
      <c r="K1888" s="57" t="str">
        <f t="shared" si="159"/>
        <v>0</v>
      </c>
      <c r="L1888" s="4"/>
    </row>
    <row r="1889" spans="1:12" ht="15.75">
      <c r="A1889" s="28">
        <v>41</v>
      </c>
      <c r="B1889" s="25"/>
      <c r="C1889" s="32">
        <f t="shared" si="158"/>
        <v>1</v>
      </c>
      <c r="D1889" s="39" t="s">
        <v>1991</v>
      </c>
      <c r="E1889" s="39">
        <v>3752</v>
      </c>
      <c r="F1889" s="39">
        <v>1</v>
      </c>
      <c r="G1889" s="39">
        <v>0</v>
      </c>
      <c r="H1889" s="39">
        <v>0</v>
      </c>
      <c r="I1889" s="39">
        <v>0</v>
      </c>
      <c r="J1889" s="39">
        <v>0</v>
      </c>
      <c r="K1889" s="57" t="str">
        <f t="shared" si="159"/>
        <v>0</v>
      </c>
      <c r="L1889" s="4"/>
    </row>
    <row r="1890" spans="1:12" ht="15.75">
      <c r="A1890" s="28">
        <v>41</v>
      </c>
      <c r="B1890" s="25"/>
      <c r="C1890" s="32">
        <f t="shared" si="158"/>
        <v>1</v>
      </c>
      <c r="D1890" s="39" t="s">
        <v>1992</v>
      </c>
      <c r="E1890" s="39">
        <v>3769</v>
      </c>
      <c r="F1890" s="39">
        <v>2</v>
      </c>
      <c r="G1890" s="39">
        <v>0</v>
      </c>
      <c r="H1890" s="39">
        <v>0</v>
      </c>
      <c r="I1890" s="39">
        <v>0</v>
      </c>
      <c r="J1890" s="39">
        <v>0</v>
      </c>
      <c r="K1890" s="57" t="str">
        <f t="shared" si="159"/>
        <v>0</v>
      </c>
      <c r="L1890" s="4"/>
    </row>
    <row r="1891" spans="1:12" ht="15.75">
      <c r="A1891" s="28">
        <v>41</v>
      </c>
      <c r="B1891" s="25"/>
      <c r="C1891" s="32">
        <f t="shared" si="158"/>
        <v>1</v>
      </c>
      <c r="D1891" s="39" t="s">
        <v>1993</v>
      </c>
      <c r="E1891" s="39">
        <v>2753</v>
      </c>
      <c r="F1891" s="39">
        <v>0</v>
      </c>
      <c r="G1891" s="39">
        <v>1</v>
      </c>
      <c r="H1891" s="39">
        <v>0</v>
      </c>
      <c r="I1891" s="39">
        <v>0</v>
      </c>
      <c r="J1891" s="39">
        <v>0</v>
      </c>
      <c r="K1891" s="57" t="str">
        <f t="shared" si="159"/>
        <v>0</v>
      </c>
      <c r="L1891" s="4"/>
    </row>
    <row r="1892" spans="1:12" ht="15.75">
      <c r="A1892" s="28">
        <v>41</v>
      </c>
      <c r="B1892" s="25"/>
      <c r="C1892" s="32">
        <f t="shared" si="158"/>
        <v>1</v>
      </c>
      <c r="D1892" s="39" t="s">
        <v>1994</v>
      </c>
      <c r="E1892" s="39">
        <v>18000</v>
      </c>
      <c r="F1892" s="39">
        <v>2</v>
      </c>
      <c r="G1892" s="39">
        <v>0</v>
      </c>
      <c r="H1892" s="39">
        <v>0</v>
      </c>
      <c r="I1892" s="39">
        <v>0</v>
      </c>
      <c r="J1892" s="39">
        <v>0</v>
      </c>
      <c r="K1892" s="57" t="str">
        <f t="shared" si="159"/>
        <v>0</v>
      </c>
      <c r="L1892" s="4"/>
    </row>
    <row r="1893" spans="1:12" ht="15.75">
      <c r="A1893" s="28">
        <v>41</v>
      </c>
      <c r="B1893" s="25"/>
      <c r="C1893" s="32">
        <f t="shared" si="158"/>
        <v>1</v>
      </c>
      <c r="D1893" s="39" t="s">
        <v>1995</v>
      </c>
      <c r="E1893" s="39">
        <v>2934</v>
      </c>
      <c r="F1893" s="39">
        <v>0</v>
      </c>
      <c r="G1893" s="39">
        <v>1</v>
      </c>
      <c r="H1893" s="39">
        <v>0</v>
      </c>
      <c r="I1893" s="39">
        <v>0</v>
      </c>
      <c r="J1893" s="39">
        <v>0</v>
      </c>
      <c r="K1893" s="57" t="str">
        <f t="shared" si="159"/>
        <v>0</v>
      </c>
      <c r="L1893" s="4"/>
    </row>
    <row r="1894" spans="1:12" ht="15.75">
      <c r="A1894" s="28">
        <v>41</v>
      </c>
      <c r="B1894" s="25"/>
      <c r="C1894" s="32">
        <f t="shared" si="158"/>
        <v>1</v>
      </c>
      <c r="D1894" s="39" t="s">
        <v>1996</v>
      </c>
      <c r="E1894" s="39">
        <v>2700</v>
      </c>
      <c r="F1894" s="39">
        <v>1</v>
      </c>
      <c r="G1894" s="39">
        <v>0</v>
      </c>
      <c r="H1894" s="39">
        <v>0</v>
      </c>
      <c r="I1894" s="39">
        <v>0</v>
      </c>
      <c r="J1894" s="39">
        <v>0</v>
      </c>
      <c r="K1894" s="57" t="str">
        <f t="shared" si="159"/>
        <v>0</v>
      </c>
      <c r="L1894" s="4"/>
    </row>
    <row r="1895" spans="1:12" ht="15.75">
      <c r="A1895" s="28">
        <v>41</v>
      </c>
      <c r="B1895" s="25"/>
      <c r="C1895" s="32">
        <f t="shared" si="158"/>
        <v>1</v>
      </c>
      <c r="D1895" s="39" t="s">
        <v>1997</v>
      </c>
      <c r="E1895" s="39">
        <v>3500</v>
      </c>
      <c r="F1895" s="39">
        <v>2</v>
      </c>
      <c r="G1895" s="39">
        <v>0</v>
      </c>
      <c r="H1895" s="39">
        <v>0</v>
      </c>
      <c r="I1895" s="39">
        <v>0</v>
      </c>
      <c r="J1895" s="39">
        <v>0</v>
      </c>
      <c r="K1895" s="57" t="str">
        <f t="shared" si="159"/>
        <v>0</v>
      </c>
      <c r="L1895" s="4"/>
    </row>
    <row r="1896" spans="1:12" ht="15.75">
      <c r="A1896" s="28">
        <v>41</v>
      </c>
      <c r="B1896" s="25"/>
      <c r="C1896" s="32">
        <f t="shared" si="158"/>
        <v>1</v>
      </c>
      <c r="D1896" s="39" t="s">
        <v>1998</v>
      </c>
      <c r="E1896" s="39">
        <v>4500</v>
      </c>
      <c r="F1896" s="39">
        <v>1</v>
      </c>
      <c r="G1896" s="39">
        <v>0</v>
      </c>
      <c r="H1896" s="39">
        <v>1</v>
      </c>
      <c r="I1896" s="39">
        <v>0</v>
      </c>
      <c r="J1896" s="39">
        <v>0</v>
      </c>
      <c r="K1896" s="57" t="str">
        <f t="shared" si="159"/>
        <v>0</v>
      </c>
      <c r="L1896" s="4"/>
    </row>
    <row r="1897" spans="1:12" ht="15.75">
      <c r="A1897" s="28">
        <v>41</v>
      </c>
      <c r="B1897" s="25"/>
      <c r="C1897" s="32">
        <f t="shared" si="158"/>
        <v>1</v>
      </c>
      <c r="D1897" s="39" t="s">
        <v>1999</v>
      </c>
      <c r="E1897" s="39">
        <v>4953</v>
      </c>
      <c r="F1897" s="39">
        <v>2</v>
      </c>
      <c r="G1897" s="39">
        <v>1</v>
      </c>
      <c r="H1897" s="39">
        <v>0</v>
      </c>
      <c r="I1897" s="39">
        <v>0</v>
      </c>
      <c r="J1897" s="39">
        <v>0</v>
      </c>
      <c r="K1897" s="57" t="str">
        <f t="shared" si="159"/>
        <v>0</v>
      </c>
      <c r="L1897" s="4"/>
    </row>
    <row r="1898" spans="1:12" ht="15.75">
      <c r="A1898" s="28">
        <v>41</v>
      </c>
      <c r="B1898" s="25"/>
      <c r="C1898" s="32">
        <f t="shared" si="158"/>
        <v>1</v>
      </c>
      <c r="D1898" s="39" t="s">
        <v>2000</v>
      </c>
      <c r="E1898" s="39">
        <v>2004</v>
      </c>
      <c r="F1898" s="39">
        <v>0</v>
      </c>
      <c r="G1898" s="39">
        <v>0</v>
      </c>
      <c r="H1898" s="39">
        <v>1</v>
      </c>
      <c r="I1898" s="39">
        <v>0</v>
      </c>
      <c r="J1898" s="39">
        <v>0</v>
      </c>
      <c r="K1898" s="57" t="str">
        <f t="shared" si="159"/>
        <v>0</v>
      </c>
      <c r="L1898" s="4"/>
    </row>
    <row r="1899" spans="1:12" ht="15.75">
      <c r="A1899" s="28">
        <v>41</v>
      </c>
      <c r="B1899" s="25"/>
      <c r="C1899" s="32">
        <f t="shared" si="158"/>
        <v>1</v>
      </c>
      <c r="D1899" s="39" t="s">
        <v>2001</v>
      </c>
      <c r="E1899" s="39">
        <v>1366</v>
      </c>
      <c r="F1899" s="39">
        <v>1</v>
      </c>
      <c r="G1899" s="39">
        <v>0</v>
      </c>
      <c r="H1899" s="39">
        <v>0</v>
      </c>
      <c r="I1899" s="39">
        <v>0</v>
      </c>
      <c r="J1899" s="39">
        <v>0</v>
      </c>
      <c r="K1899" s="57" t="str">
        <f t="shared" si="159"/>
        <v>0</v>
      </c>
      <c r="L1899" s="4"/>
    </row>
    <row r="1900" spans="1:12" ht="15.75">
      <c r="A1900" s="28">
        <v>41</v>
      </c>
      <c r="B1900" s="25"/>
      <c r="C1900" s="32">
        <f t="shared" si="158"/>
        <v>1</v>
      </c>
      <c r="D1900" s="39" t="s">
        <v>2002</v>
      </c>
      <c r="E1900" s="39">
        <v>4700</v>
      </c>
      <c r="F1900" s="39">
        <v>2</v>
      </c>
      <c r="G1900" s="39">
        <v>0</v>
      </c>
      <c r="H1900" s="39">
        <v>0</v>
      </c>
      <c r="I1900" s="39">
        <v>0</v>
      </c>
      <c r="J1900" s="39">
        <v>0</v>
      </c>
      <c r="K1900" s="57" t="str">
        <f t="shared" si="159"/>
        <v>0</v>
      </c>
      <c r="L1900" s="4"/>
    </row>
    <row r="1901" spans="1:12" ht="15.75">
      <c r="A1901" s="28">
        <v>41</v>
      </c>
      <c r="B1901" s="25"/>
      <c r="C1901" s="32">
        <f t="shared" si="158"/>
        <v>1</v>
      </c>
      <c r="D1901" s="39" t="s">
        <v>2003</v>
      </c>
      <c r="E1901" s="39">
        <v>1265</v>
      </c>
      <c r="F1901" s="39">
        <v>0</v>
      </c>
      <c r="G1901" s="39">
        <v>1</v>
      </c>
      <c r="H1901" s="39">
        <v>0</v>
      </c>
      <c r="I1901" s="39">
        <v>0</v>
      </c>
      <c r="J1901" s="39">
        <v>0</v>
      </c>
      <c r="K1901" s="57" t="str">
        <f t="shared" si="159"/>
        <v>0</v>
      </c>
      <c r="L1901" s="4"/>
    </row>
    <row r="1902" spans="1:12" ht="15.75">
      <c r="A1902" s="28">
        <v>41</v>
      </c>
      <c r="B1902" s="25"/>
      <c r="C1902" s="32">
        <f t="shared" si="158"/>
        <v>1</v>
      </c>
      <c r="D1902" s="39" t="s">
        <v>2004</v>
      </c>
      <c r="E1902" s="39">
        <v>2447</v>
      </c>
      <c r="F1902" s="39">
        <v>0</v>
      </c>
      <c r="G1902" s="39">
        <v>0</v>
      </c>
      <c r="H1902" s="39">
        <v>1</v>
      </c>
      <c r="I1902" s="39">
        <v>0</v>
      </c>
      <c r="J1902" s="39">
        <v>0</v>
      </c>
      <c r="K1902" s="57" t="str">
        <f t="shared" si="159"/>
        <v>0</v>
      </c>
      <c r="L1902" s="4"/>
    </row>
    <row r="1903" spans="1:12" ht="15.75">
      <c r="A1903" s="28">
        <v>41</v>
      </c>
      <c r="B1903" s="25"/>
      <c r="C1903" s="32">
        <f t="shared" si="158"/>
        <v>1</v>
      </c>
      <c r="D1903" s="39" t="s">
        <v>2005</v>
      </c>
      <c r="E1903" s="39">
        <v>16688</v>
      </c>
      <c r="F1903" s="39">
        <v>5</v>
      </c>
      <c r="G1903" s="39">
        <v>0</v>
      </c>
      <c r="H1903" s="39">
        <v>0</v>
      </c>
      <c r="I1903" s="39">
        <v>0</v>
      </c>
      <c r="J1903" s="39">
        <v>0</v>
      </c>
      <c r="K1903" s="57" t="str">
        <f t="shared" si="159"/>
        <v>0</v>
      </c>
      <c r="L1903" s="4"/>
    </row>
    <row r="1904" spans="1:12" ht="15.75">
      <c r="A1904" s="28">
        <v>41</v>
      </c>
      <c r="B1904" s="25"/>
      <c r="C1904" s="32">
        <f t="shared" si="158"/>
        <v>1</v>
      </c>
      <c r="D1904" s="39" t="s">
        <v>2006</v>
      </c>
      <c r="E1904" s="39">
        <v>3550</v>
      </c>
      <c r="F1904" s="39">
        <v>1</v>
      </c>
      <c r="G1904" s="39">
        <v>0</v>
      </c>
      <c r="H1904" s="39">
        <v>0</v>
      </c>
      <c r="I1904" s="39">
        <v>0</v>
      </c>
      <c r="J1904" s="39">
        <v>0</v>
      </c>
      <c r="K1904" s="57" t="str">
        <f t="shared" si="159"/>
        <v>0</v>
      </c>
      <c r="L1904" s="4"/>
    </row>
    <row r="1905" spans="1:57" ht="15.75">
      <c r="A1905" s="28">
        <v>41</v>
      </c>
      <c r="B1905" s="25"/>
      <c r="C1905" s="32">
        <f t="shared" si="158"/>
        <v>1</v>
      </c>
      <c r="D1905" s="39" t="s">
        <v>2007</v>
      </c>
      <c r="E1905" s="39">
        <v>2463</v>
      </c>
      <c r="F1905" s="39">
        <v>1</v>
      </c>
      <c r="G1905" s="39">
        <v>0</v>
      </c>
      <c r="H1905" s="39">
        <v>0</v>
      </c>
      <c r="I1905" s="39">
        <v>0</v>
      </c>
      <c r="J1905" s="39">
        <v>0</v>
      </c>
      <c r="K1905" s="57" t="str">
        <f t="shared" si="159"/>
        <v>0</v>
      </c>
      <c r="L1905" s="4"/>
    </row>
    <row r="1906" spans="1:57" ht="15.75">
      <c r="A1906" s="28">
        <v>41</v>
      </c>
      <c r="B1906" s="25"/>
      <c r="C1906" s="32">
        <f t="shared" si="158"/>
        <v>1</v>
      </c>
      <c r="D1906" s="39" t="s">
        <v>2008</v>
      </c>
      <c r="E1906" s="39">
        <v>2668</v>
      </c>
      <c r="F1906" s="39">
        <v>1</v>
      </c>
      <c r="G1906" s="39">
        <v>0</v>
      </c>
      <c r="H1906" s="39">
        <v>0</v>
      </c>
      <c r="I1906" s="39">
        <v>0</v>
      </c>
      <c r="J1906" s="39">
        <v>0</v>
      </c>
      <c r="K1906" s="57" t="str">
        <f t="shared" si="159"/>
        <v>0</v>
      </c>
      <c r="L1906" s="4"/>
    </row>
    <row r="1907" spans="1:57" ht="15.75">
      <c r="A1907" s="28">
        <v>41</v>
      </c>
      <c r="B1907" s="25"/>
      <c r="C1907" s="32">
        <f t="shared" si="158"/>
        <v>1</v>
      </c>
      <c r="D1907" s="39" t="s">
        <v>2009</v>
      </c>
      <c r="E1907" s="39">
        <v>8000</v>
      </c>
      <c r="F1907" s="39">
        <v>4</v>
      </c>
      <c r="G1907" s="39">
        <v>0</v>
      </c>
      <c r="H1907" s="39">
        <v>0</v>
      </c>
      <c r="I1907" s="39">
        <v>0</v>
      </c>
      <c r="J1907" s="39">
        <v>0</v>
      </c>
      <c r="K1907" s="57" t="str">
        <f t="shared" si="159"/>
        <v>0</v>
      </c>
      <c r="L1907" s="4"/>
    </row>
    <row r="1908" spans="1:57" ht="15">
      <c r="A1908" s="226" t="s">
        <v>2010</v>
      </c>
      <c r="B1908" s="226"/>
      <c r="C1908" s="226"/>
      <c r="D1908" s="44">
        <f>SUM(C1877:C1907)</f>
        <v>31</v>
      </c>
      <c r="E1908" s="45">
        <f t="shared" ref="E1908:J1908" si="160">SUM(E1877:E1907)</f>
        <v>177009</v>
      </c>
      <c r="F1908" s="45">
        <f t="shared" si="160"/>
        <v>69</v>
      </c>
      <c r="G1908" s="45">
        <f t="shared" si="160"/>
        <v>12</v>
      </c>
      <c r="H1908" s="45">
        <f t="shared" si="160"/>
        <v>6</v>
      </c>
      <c r="I1908" s="45">
        <f t="shared" si="160"/>
        <v>3</v>
      </c>
      <c r="J1908" s="45">
        <f t="shared" si="160"/>
        <v>1</v>
      </c>
      <c r="K1908" s="45">
        <f>K1877+K1878+K1879+K1880+K1881+K1882+K1883+K1884+K1885+K1886+K1887+K1888+K1889+K1890+K1891+K1892+K1893+K1894+K1895+K1896+K1897+K1898+K1899+K1900+K1901+K1902+K1903+K1904+K1905+K1906+K1907</f>
        <v>1</v>
      </c>
      <c r="L1908" s="4"/>
      <c r="M1908" s="46"/>
      <c r="N1908" s="46"/>
      <c r="O1908" s="46"/>
      <c r="P1908" s="46"/>
      <c r="Q1908" s="46"/>
      <c r="R1908" s="46"/>
      <c r="S1908" s="46"/>
      <c r="T1908" s="46"/>
      <c r="U1908" s="46"/>
      <c r="V1908" s="46"/>
      <c r="W1908" s="46"/>
      <c r="X1908" s="46"/>
      <c r="Y1908" s="46"/>
      <c r="Z1908" s="46"/>
      <c r="AA1908" s="46"/>
      <c r="AB1908" s="46"/>
      <c r="AC1908" s="46"/>
      <c r="AD1908" s="46"/>
      <c r="AE1908" s="46"/>
      <c r="AF1908" s="46"/>
      <c r="AG1908" s="46"/>
      <c r="AH1908" s="46"/>
      <c r="AI1908" s="46"/>
      <c r="AJ1908" s="46"/>
      <c r="AK1908" s="46"/>
      <c r="AL1908" s="46"/>
      <c r="AM1908" s="46"/>
      <c r="AN1908" s="46"/>
      <c r="AO1908" s="46"/>
      <c r="AP1908" s="46"/>
      <c r="AQ1908" s="46"/>
      <c r="AR1908" s="46"/>
      <c r="AS1908" s="46"/>
      <c r="AT1908" s="46"/>
      <c r="AU1908" s="46"/>
      <c r="AV1908" s="46"/>
      <c r="AW1908" s="46"/>
      <c r="AX1908" s="46"/>
      <c r="AY1908" s="46"/>
      <c r="AZ1908" s="46"/>
      <c r="BA1908" s="46"/>
      <c r="BB1908" s="46"/>
      <c r="BC1908" s="46"/>
      <c r="BD1908" s="46"/>
      <c r="BE1908" s="46"/>
    </row>
    <row r="1909" spans="1:57" ht="15.75">
      <c r="A1909" s="28"/>
      <c r="B1909" s="225" t="s">
        <v>76</v>
      </c>
      <c r="C1909" s="225"/>
      <c r="D1909" s="47"/>
      <c r="E1909" s="48"/>
      <c r="F1909" s="47"/>
      <c r="G1909" s="48"/>
      <c r="H1909" s="48"/>
      <c r="I1909" s="48"/>
      <c r="J1909" s="31"/>
      <c r="K1909" s="31"/>
      <c r="L1909" s="4"/>
    </row>
    <row r="1910" spans="1:57" ht="15.75">
      <c r="A1910" s="28">
        <v>42</v>
      </c>
      <c r="B1910" s="25"/>
      <c r="C1910" s="32">
        <f t="shared" ref="C1910:C1953" si="161">IF(D1910="",0,1)</f>
        <v>1</v>
      </c>
      <c r="D1910" s="34" t="s">
        <v>2011</v>
      </c>
      <c r="E1910" s="34">
        <v>10113</v>
      </c>
      <c r="F1910" s="35">
        <v>5</v>
      </c>
      <c r="G1910" s="35">
        <v>0</v>
      </c>
      <c r="H1910" s="35">
        <v>0</v>
      </c>
      <c r="I1910" s="35">
        <v>0</v>
      </c>
      <c r="J1910" s="36">
        <v>0</v>
      </c>
      <c r="K1910" s="57" t="str">
        <f t="shared" ref="K1910:K1953" si="162">IF(OR(I1910="",I1910&lt;1),"0","1")</f>
        <v>0</v>
      </c>
      <c r="L1910" s="4"/>
    </row>
    <row r="1911" spans="1:57" ht="15.75">
      <c r="A1911" s="28">
        <v>42</v>
      </c>
      <c r="B1911" s="25"/>
      <c r="C1911" s="32">
        <f t="shared" si="161"/>
        <v>1</v>
      </c>
      <c r="D1911" s="34" t="s">
        <v>2012</v>
      </c>
      <c r="E1911" s="34">
        <v>3200</v>
      </c>
      <c r="F1911" s="35">
        <v>1</v>
      </c>
      <c r="G1911" s="35">
        <v>1</v>
      </c>
      <c r="H1911" s="35">
        <v>0</v>
      </c>
      <c r="I1911" s="35">
        <v>0</v>
      </c>
      <c r="J1911" s="36">
        <v>0</v>
      </c>
      <c r="K1911" s="57" t="str">
        <f t="shared" si="162"/>
        <v>0</v>
      </c>
      <c r="L1911" s="4"/>
    </row>
    <row r="1912" spans="1:57" ht="15.75">
      <c r="A1912" s="28">
        <v>42</v>
      </c>
      <c r="B1912" s="25"/>
      <c r="C1912" s="32">
        <f t="shared" si="161"/>
        <v>1</v>
      </c>
      <c r="D1912" s="34" t="s">
        <v>2013</v>
      </c>
      <c r="E1912" s="34">
        <v>4100</v>
      </c>
      <c r="F1912" s="35">
        <v>2</v>
      </c>
      <c r="G1912" s="35">
        <v>0</v>
      </c>
      <c r="H1912" s="35">
        <v>0</v>
      </c>
      <c r="I1912" s="35">
        <v>0</v>
      </c>
      <c r="J1912" s="36">
        <v>0</v>
      </c>
      <c r="K1912" s="57" t="str">
        <f t="shared" si="162"/>
        <v>0</v>
      </c>
      <c r="L1912" s="4"/>
    </row>
    <row r="1913" spans="1:57" ht="15.75">
      <c r="A1913" s="28">
        <v>42</v>
      </c>
      <c r="B1913" s="25"/>
      <c r="C1913" s="32">
        <f t="shared" si="161"/>
        <v>1</v>
      </c>
      <c r="D1913" s="40" t="s">
        <v>2014</v>
      </c>
      <c r="E1913" s="34">
        <v>3789</v>
      </c>
      <c r="F1913" s="35">
        <v>1</v>
      </c>
      <c r="G1913" s="35">
        <v>2</v>
      </c>
      <c r="H1913" s="35">
        <v>0</v>
      </c>
      <c r="I1913" s="35">
        <v>0</v>
      </c>
      <c r="J1913" s="36">
        <v>0</v>
      </c>
      <c r="K1913" s="57" t="str">
        <f t="shared" si="162"/>
        <v>0</v>
      </c>
      <c r="L1913" s="4"/>
    </row>
    <row r="1914" spans="1:57" ht="15.75">
      <c r="A1914" s="28">
        <v>42</v>
      </c>
      <c r="B1914" s="25"/>
      <c r="C1914" s="32">
        <f t="shared" si="161"/>
        <v>1</v>
      </c>
      <c r="D1914" s="34" t="s">
        <v>2015</v>
      </c>
      <c r="E1914" s="34">
        <v>5500</v>
      </c>
      <c r="F1914" s="41">
        <v>2</v>
      </c>
      <c r="G1914" s="35">
        <v>0</v>
      </c>
      <c r="H1914" s="35">
        <v>0</v>
      </c>
      <c r="I1914" s="35">
        <v>0</v>
      </c>
      <c r="J1914" s="36">
        <v>0</v>
      </c>
      <c r="K1914" s="57" t="str">
        <f t="shared" si="162"/>
        <v>0</v>
      </c>
      <c r="L1914" s="4"/>
    </row>
    <row r="1915" spans="1:57" ht="15.75">
      <c r="A1915" s="28">
        <v>42</v>
      </c>
      <c r="B1915" s="25"/>
      <c r="C1915" s="32">
        <f t="shared" si="161"/>
        <v>1</v>
      </c>
      <c r="D1915" s="34" t="s">
        <v>2016</v>
      </c>
      <c r="E1915" s="34">
        <v>8400</v>
      </c>
      <c r="F1915" s="35">
        <v>6</v>
      </c>
      <c r="G1915" s="35">
        <v>2</v>
      </c>
      <c r="H1915" s="35">
        <v>0</v>
      </c>
      <c r="I1915" s="35">
        <v>0</v>
      </c>
      <c r="J1915" s="36">
        <v>0</v>
      </c>
      <c r="K1915" s="57" t="str">
        <f t="shared" si="162"/>
        <v>0</v>
      </c>
      <c r="L1915" s="4"/>
    </row>
    <row r="1916" spans="1:57" ht="15.75">
      <c r="A1916" s="28">
        <v>42</v>
      </c>
      <c r="B1916" s="25"/>
      <c r="C1916" s="32">
        <f t="shared" si="161"/>
        <v>1</v>
      </c>
      <c r="D1916" s="34" t="s">
        <v>2017</v>
      </c>
      <c r="E1916" s="34">
        <v>17000</v>
      </c>
      <c r="F1916" s="35">
        <v>10</v>
      </c>
      <c r="G1916" s="35">
        <v>8</v>
      </c>
      <c r="H1916" s="35">
        <v>0</v>
      </c>
      <c r="I1916" s="35">
        <v>0</v>
      </c>
      <c r="J1916" s="36">
        <v>0</v>
      </c>
      <c r="K1916" s="57" t="str">
        <f t="shared" si="162"/>
        <v>0</v>
      </c>
      <c r="L1916" s="4"/>
    </row>
    <row r="1917" spans="1:57" ht="15.75">
      <c r="A1917" s="28">
        <v>42</v>
      </c>
      <c r="B1917" s="25"/>
      <c r="C1917" s="32">
        <f t="shared" si="161"/>
        <v>1</v>
      </c>
      <c r="D1917" s="34" t="s">
        <v>2018</v>
      </c>
      <c r="E1917" s="34">
        <v>3980</v>
      </c>
      <c r="F1917" s="35">
        <v>1</v>
      </c>
      <c r="G1917" s="35">
        <v>0</v>
      </c>
      <c r="H1917" s="35">
        <v>0</v>
      </c>
      <c r="I1917" s="35">
        <v>0</v>
      </c>
      <c r="J1917" s="36">
        <v>0</v>
      </c>
      <c r="K1917" s="57" t="str">
        <f t="shared" si="162"/>
        <v>0</v>
      </c>
      <c r="L1917" s="4"/>
    </row>
    <row r="1918" spans="1:57" ht="15.75">
      <c r="A1918" s="28">
        <v>42</v>
      </c>
      <c r="B1918" s="25"/>
      <c r="C1918" s="32">
        <f t="shared" si="161"/>
        <v>1</v>
      </c>
      <c r="D1918" s="36" t="s">
        <v>2019</v>
      </c>
      <c r="E1918" s="36">
        <v>4527</v>
      </c>
      <c r="F1918" s="36">
        <v>1</v>
      </c>
      <c r="G1918" s="36">
        <v>0</v>
      </c>
      <c r="H1918" s="36">
        <v>0</v>
      </c>
      <c r="I1918" s="36">
        <v>0</v>
      </c>
      <c r="J1918" s="36">
        <v>0</v>
      </c>
      <c r="K1918" s="57" t="str">
        <f t="shared" si="162"/>
        <v>0</v>
      </c>
      <c r="L1918" s="4"/>
    </row>
    <row r="1919" spans="1:57" ht="15.75">
      <c r="A1919" s="28">
        <v>42</v>
      </c>
      <c r="B1919" s="25"/>
      <c r="C1919" s="32">
        <f t="shared" si="161"/>
        <v>1</v>
      </c>
      <c r="D1919" s="36" t="s">
        <v>2020</v>
      </c>
      <c r="E1919" s="36">
        <v>5300</v>
      </c>
      <c r="F1919" s="36">
        <v>2</v>
      </c>
      <c r="G1919" s="36">
        <v>0</v>
      </c>
      <c r="H1919" s="36">
        <v>0</v>
      </c>
      <c r="I1919" s="36">
        <v>0</v>
      </c>
      <c r="J1919" s="36">
        <v>0</v>
      </c>
      <c r="K1919" s="57" t="str">
        <f t="shared" si="162"/>
        <v>0</v>
      </c>
      <c r="L1919" s="4"/>
    </row>
    <row r="1920" spans="1:57" ht="15.75">
      <c r="A1920" s="28">
        <v>42</v>
      </c>
      <c r="B1920" s="25"/>
      <c r="C1920" s="32">
        <f t="shared" si="161"/>
        <v>1</v>
      </c>
      <c r="D1920" s="36" t="s">
        <v>2021</v>
      </c>
      <c r="E1920" s="36">
        <v>7872</v>
      </c>
      <c r="F1920" s="36">
        <v>1</v>
      </c>
      <c r="G1920" s="36">
        <v>0</v>
      </c>
      <c r="H1920" s="36">
        <v>1</v>
      </c>
      <c r="I1920" s="36">
        <v>0</v>
      </c>
      <c r="J1920" s="36">
        <v>0</v>
      </c>
      <c r="K1920" s="57" t="str">
        <f t="shared" si="162"/>
        <v>0</v>
      </c>
      <c r="L1920" s="4"/>
    </row>
    <row r="1921" spans="1:12" ht="15.75">
      <c r="A1921" s="28">
        <v>42</v>
      </c>
      <c r="B1921" s="25"/>
      <c r="C1921" s="32">
        <f t="shared" si="161"/>
        <v>1</v>
      </c>
      <c r="D1921" s="36" t="s">
        <v>2022</v>
      </c>
      <c r="E1921" s="36">
        <v>7076</v>
      </c>
      <c r="F1921" s="36">
        <v>3</v>
      </c>
      <c r="G1921" s="36">
        <v>1</v>
      </c>
      <c r="H1921" s="36">
        <v>0</v>
      </c>
      <c r="I1921" s="36">
        <v>0</v>
      </c>
      <c r="J1921" s="36">
        <v>0</v>
      </c>
      <c r="K1921" s="57" t="str">
        <f t="shared" si="162"/>
        <v>0</v>
      </c>
      <c r="L1921" s="4"/>
    </row>
    <row r="1922" spans="1:12" ht="15.75">
      <c r="A1922" s="28">
        <v>42</v>
      </c>
      <c r="B1922" s="25"/>
      <c r="C1922" s="32">
        <f t="shared" si="161"/>
        <v>1</v>
      </c>
      <c r="D1922" s="36" t="s">
        <v>2023</v>
      </c>
      <c r="E1922" s="36">
        <v>12028</v>
      </c>
      <c r="F1922" s="36">
        <v>0</v>
      </c>
      <c r="G1922" s="36">
        <v>2</v>
      </c>
      <c r="H1922" s="36">
        <v>0</v>
      </c>
      <c r="I1922" s="36">
        <v>0</v>
      </c>
      <c r="J1922" s="36">
        <v>0</v>
      </c>
      <c r="K1922" s="57" t="str">
        <f t="shared" si="162"/>
        <v>0</v>
      </c>
      <c r="L1922" s="4"/>
    </row>
    <row r="1923" spans="1:12" ht="15.75">
      <c r="A1923" s="28">
        <v>42</v>
      </c>
      <c r="B1923" s="25"/>
      <c r="C1923" s="32">
        <f t="shared" si="161"/>
        <v>1</v>
      </c>
      <c r="D1923" s="36" t="s">
        <v>2024</v>
      </c>
      <c r="E1923" s="36">
        <v>7059</v>
      </c>
      <c r="F1923" s="36">
        <v>2</v>
      </c>
      <c r="G1923" s="36">
        <v>1</v>
      </c>
      <c r="H1923" s="36">
        <v>0</v>
      </c>
      <c r="I1923" s="36">
        <v>0</v>
      </c>
      <c r="J1923" s="36">
        <v>0</v>
      </c>
      <c r="K1923" s="57" t="str">
        <f t="shared" si="162"/>
        <v>0</v>
      </c>
      <c r="L1923" s="4"/>
    </row>
    <row r="1924" spans="1:12" ht="15.75">
      <c r="A1924" s="28">
        <v>42</v>
      </c>
      <c r="B1924" s="25"/>
      <c r="C1924" s="32">
        <f t="shared" si="161"/>
        <v>1</v>
      </c>
      <c r="D1924" s="42" t="s">
        <v>2025</v>
      </c>
      <c r="E1924" s="36">
        <v>4828</v>
      </c>
      <c r="F1924" s="36">
        <v>2</v>
      </c>
      <c r="G1924" s="36">
        <v>0</v>
      </c>
      <c r="H1924" s="36">
        <v>0</v>
      </c>
      <c r="I1924" s="36">
        <v>1</v>
      </c>
      <c r="J1924" s="36">
        <v>1</v>
      </c>
      <c r="K1924" s="57" t="str">
        <f t="shared" si="162"/>
        <v>1</v>
      </c>
      <c r="L1924" s="4"/>
    </row>
    <row r="1925" spans="1:12" ht="15.75">
      <c r="A1925" s="28">
        <v>42</v>
      </c>
      <c r="B1925" s="25"/>
      <c r="C1925" s="32">
        <f t="shared" si="161"/>
        <v>1</v>
      </c>
      <c r="D1925" s="36" t="s">
        <v>2026</v>
      </c>
      <c r="E1925" s="36">
        <v>4716</v>
      </c>
      <c r="F1925" s="36">
        <v>2</v>
      </c>
      <c r="G1925" s="36">
        <v>0</v>
      </c>
      <c r="H1925" s="36">
        <v>0</v>
      </c>
      <c r="I1925" s="36">
        <v>0</v>
      </c>
      <c r="J1925" s="36">
        <v>0</v>
      </c>
      <c r="K1925" s="57" t="str">
        <f t="shared" si="162"/>
        <v>0</v>
      </c>
      <c r="L1925" s="4"/>
    </row>
    <row r="1926" spans="1:12" ht="15.75">
      <c r="A1926" s="28">
        <v>42</v>
      </c>
      <c r="B1926" s="25"/>
      <c r="C1926" s="32">
        <f t="shared" si="161"/>
        <v>1</v>
      </c>
      <c r="D1926" s="36" t="s">
        <v>2027</v>
      </c>
      <c r="E1926" s="36">
        <v>16538</v>
      </c>
      <c r="F1926" s="36">
        <v>5</v>
      </c>
      <c r="G1926" s="36">
        <v>1</v>
      </c>
      <c r="H1926" s="36">
        <v>0</v>
      </c>
      <c r="I1926" s="36">
        <v>0</v>
      </c>
      <c r="J1926" s="36">
        <v>0</v>
      </c>
      <c r="K1926" s="57" t="str">
        <f t="shared" si="162"/>
        <v>0</v>
      </c>
      <c r="L1926" s="4"/>
    </row>
    <row r="1927" spans="1:12" ht="15.75">
      <c r="A1927" s="28">
        <v>42</v>
      </c>
      <c r="B1927" s="25"/>
      <c r="C1927" s="32">
        <f t="shared" si="161"/>
        <v>1</v>
      </c>
      <c r="D1927" s="36" t="s">
        <v>2028</v>
      </c>
      <c r="E1927" s="36">
        <v>5500</v>
      </c>
      <c r="F1927" s="36">
        <v>1</v>
      </c>
      <c r="G1927" s="36">
        <v>1</v>
      </c>
      <c r="H1927" s="36">
        <v>0</v>
      </c>
      <c r="I1927" s="36">
        <v>0</v>
      </c>
      <c r="J1927" s="36">
        <v>0</v>
      </c>
      <c r="K1927" s="57" t="str">
        <f t="shared" si="162"/>
        <v>0</v>
      </c>
      <c r="L1927" s="4"/>
    </row>
    <row r="1928" spans="1:12" ht="15.75">
      <c r="A1928" s="28">
        <v>42</v>
      </c>
      <c r="B1928" s="25"/>
      <c r="C1928" s="32">
        <f t="shared" si="161"/>
        <v>1</v>
      </c>
      <c r="D1928" s="36" t="s">
        <v>2029</v>
      </c>
      <c r="E1928" s="36">
        <v>2978</v>
      </c>
      <c r="F1928" s="36">
        <v>1</v>
      </c>
      <c r="G1928" s="36">
        <v>0</v>
      </c>
      <c r="H1928" s="36">
        <v>0</v>
      </c>
      <c r="I1928" s="36">
        <v>0</v>
      </c>
      <c r="J1928" s="36">
        <v>0</v>
      </c>
      <c r="K1928" s="57" t="str">
        <f t="shared" si="162"/>
        <v>0</v>
      </c>
      <c r="L1928" s="4"/>
    </row>
    <row r="1929" spans="1:12" ht="15.75">
      <c r="A1929" s="28">
        <v>42</v>
      </c>
      <c r="B1929" s="25"/>
      <c r="C1929" s="32">
        <f t="shared" si="161"/>
        <v>1</v>
      </c>
      <c r="D1929" s="42" t="s">
        <v>2030</v>
      </c>
      <c r="E1929" s="36">
        <v>2300</v>
      </c>
      <c r="F1929" s="36">
        <v>0</v>
      </c>
      <c r="G1929" s="36">
        <v>0</v>
      </c>
      <c r="H1929" s="36">
        <v>1</v>
      </c>
      <c r="I1929" s="36">
        <v>0</v>
      </c>
      <c r="J1929" s="36">
        <v>0</v>
      </c>
      <c r="K1929" s="57" t="str">
        <f t="shared" si="162"/>
        <v>0</v>
      </c>
      <c r="L1929" s="4"/>
    </row>
    <row r="1930" spans="1:12" ht="15.75">
      <c r="A1930" s="28">
        <v>42</v>
      </c>
      <c r="B1930" s="25"/>
      <c r="C1930" s="32">
        <f t="shared" si="161"/>
        <v>1</v>
      </c>
      <c r="D1930" s="36" t="s">
        <v>2031</v>
      </c>
      <c r="E1930" s="36">
        <v>3170</v>
      </c>
      <c r="F1930" s="36">
        <v>1</v>
      </c>
      <c r="G1930" s="36">
        <v>0</v>
      </c>
      <c r="H1930" s="36">
        <v>0</v>
      </c>
      <c r="I1930" s="36">
        <v>0</v>
      </c>
      <c r="J1930" s="36">
        <v>0</v>
      </c>
      <c r="K1930" s="57" t="str">
        <f t="shared" si="162"/>
        <v>0</v>
      </c>
      <c r="L1930" s="4"/>
    </row>
    <row r="1931" spans="1:12" ht="15.75">
      <c r="A1931" s="28">
        <v>42</v>
      </c>
      <c r="B1931" s="25"/>
      <c r="C1931" s="32">
        <f t="shared" si="161"/>
        <v>1</v>
      </c>
      <c r="D1931" s="36" t="s">
        <v>2032</v>
      </c>
      <c r="E1931" s="36">
        <v>11036</v>
      </c>
      <c r="F1931" s="36">
        <v>2</v>
      </c>
      <c r="G1931" s="36">
        <v>0</v>
      </c>
      <c r="H1931" s="36">
        <v>0</v>
      </c>
      <c r="I1931" s="36">
        <v>0</v>
      </c>
      <c r="J1931" s="36">
        <v>0</v>
      </c>
      <c r="K1931" s="57" t="str">
        <f t="shared" si="162"/>
        <v>0</v>
      </c>
      <c r="L1931" s="4"/>
    </row>
    <row r="1932" spans="1:12" ht="15.75">
      <c r="A1932" s="28">
        <v>42</v>
      </c>
      <c r="B1932" s="25"/>
      <c r="C1932" s="32">
        <f t="shared" si="161"/>
        <v>1</v>
      </c>
      <c r="D1932" s="80" t="s">
        <v>2033</v>
      </c>
      <c r="E1932" s="36">
        <v>15184</v>
      </c>
      <c r="F1932" s="36">
        <v>8</v>
      </c>
      <c r="G1932" s="36">
        <v>0</v>
      </c>
      <c r="H1932" s="42">
        <v>0</v>
      </c>
      <c r="I1932" s="36">
        <v>0</v>
      </c>
      <c r="J1932" s="36">
        <v>0</v>
      </c>
      <c r="K1932" s="57" t="str">
        <f t="shared" si="162"/>
        <v>0</v>
      </c>
      <c r="L1932" s="4"/>
    </row>
    <row r="1933" spans="1:12" ht="15.75">
      <c r="A1933" s="28">
        <v>42</v>
      </c>
      <c r="B1933" s="25"/>
      <c r="C1933" s="32">
        <f t="shared" si="161"/>
        <v>1</v>
      </c>
      <c r="D1933" s="36" t="s">
        <v>2034</v>
      </c>
      <c r="E1933" s="36">
        <v>34000</v>
      </c>
      <c r="F1933" s="36">
        <v>27</v>
      </c>
      <c r="G1933" s="36">
        <v>7</v>
      </c>
      <c r="H1933" s="36">
        <v>0</v>
      </c>
      <c r="I1933" s="36">
        <v>0</v>
      </c>
      <c r="J1933" s="36">
        <v>0</v>
      </c>
      <c r="K1933" s="57" t="str">
        <f t="shared" si="162"/>
        <v>0</v>
      </c>
      <c r="L1933" s="4"/>
    </row>
    <row r="1934" spans="1:12" ht="15.75">
      <c r="A1934" s="28">
        <v>42</v>
      </c>
      <c r="B1934" s="25"/>
      <c r="C1934" s="32">
        <f t="shared" si="161"/>
        <v>1</v>
      </c>
      <c r="D1934" s="36" t="s">
        <v>2035</v>
      </c>
      <c r="E1934" s="36">
        <v>9825</v>
      </c>
      <c r="F1934" s="36">
        <v>2</v>
      </c>
      <c r="G1934" s="36">
        <v>0</v>
      </c>
      <c r="H1934" s="36">
        <v>1</v>
      </c>
      <c r="I1934" s="36">
        <v>0</v>
      </c>
      <c r="J1934" s="36">
        <v>0</v>
      </c>
      <c r="K1934" s="57" t="str">
        <f t="shared" si="162"/>
        <v>0</v>
      </c>
      <c r="L1934" s="4"/>
    </row>
    <row r="1935" spans="1:12" ht="15.75">
      <c r="A1935" s="28">
        <v>42</v>
      </c>
      <c r="B1935" s="25"/>
      <c r="C1935" s="32">
        <f t="shared" si="161"/>
        <v>1</v>
      </c>
      <c r="D1935" s="42" t="s">
        <v>2036</v>
      </c>
      <c r="E1935" s="36">
        <v>1527</v>
      </c>
      <c r="F1935" s="36">
        <v>1</v>
      </c>
      <c r="G1935" s="36">
        <v>1</v>
      </c>
      <c r="H1935" s="36">
        <v>0</v>
      </c>
      <c r="I1935" s="36">
        <v>0</v>
      </c>
      <c r="J1935" s="36">
        <v>0</v>
      </c>
      <c r="K1935" s="57" t="str">
        <f t="shared" si="162"/>
        <v>0</v>
      </c>
      <c r="L1935" s="4"/>
    </row>
    <row r="1936" spans="1:12" ht="15.75">
      <c r="A1936" s="28">
        <v>42</v>
      </c>
      <c r="B1936" s="25"/>
      <c r="C1936" s="32">
        <f t="shared" si="161"/>
        <v>1</v>
      </c>
      <c r="D1936" s="36" t="s">
        <v>2037</v>
      </c>
      <c r="E1936" s="36">
        <v>34841</v>
      </c>
      <c r="F1936" s="36">
        <v>29</v>
      </c>
      <c r="G1936" s="36">
        <v>4</v>
      </c>
      <c r="H1936" s="36">
        <v>0</v>
      </c>
      <c r="I1936" s="36">
        <v>0</v>
      </c>
      <c r="J1936" s="36">
        <v>0</v>
      </c>
      <c r="K1936" s="57" t="str">
        <f t="shared" si="162"/>
        <v>0</v>
      </c>
      <c r="L1936" s="4"/>
    </row>
    <row r="1937" spans="1:12" ht="15.75">
      <c r="A1937" s="28">
        <v>42</v>
      </c>
      <c r="B1937" s="25"/>
      <c r="C1937" s="32">
        <f t="shared" si="161"/>
        <v>1</v>
      </c>
      <c r="D1937" s="42" t="s">
        <v>2038</v>
      </c>
      <c r="E1937" s="36">
        <v>2500</v>
      </c>
      <c r="F1937" s="36">
        <v>1</v>
      </c>
      <c r="G1937" s="36">
        <v>0</v>
      </c>
      <c r="H1937" s="36">
        <v>0</v>
      </c>
      <c r="I1937" s="36">
        <v>0</v>
      </c>
      <c r="J1937" s="36">
        <v>0</v>
      </c>
      <c r="K1937" s="57" t="str">
        <f t="shared" si="162"/>
        <v>0</v>
      </c>
      <c r="L1937" s="4"/>
    </row>
    <row r="1938" spans="1:12" ht="15.75">
      <c r="A1938" s="28">
        <v>42</v>
      </c>
      <c r="B1938" s="25"/>
      <c r="C1938" s="32">
        <f t="shared" si="161"/>
        <v>1</v>
      </c>
      <c r="D1938" s="42" t="s">
        <v>2039</v>
      </c>
      <c r="E1938" s="36">
        <v>173950</v>
      </c>
      <c r="F1938" s="36">
        <v>187</v>
      </c>
      <c r="G1938" s="36">
        <v>49</v>
      </c>
      <c r="H1938" s="36">
        <v>0</v>
      </c>
      <c r="I1938" s="36">
        <v>0</v>
      </c>
      <c r="J1938" s="36">
        <v>0</v>
      </c>
      <c r="K1938" s="57" t="str">
        <f t="shared" si="162"/>
        <v>0</v>
      </c>
      <c r="L1938" s="4"/>
    </row>
    <row r="1939" spans="1:12" ht="15.75">
      <c r="A1939" s="28">
        <v>42</v>
      </c>
      <c r="B1939" s="25"/>
      <c r="C1939" s="32">
        <f t="shared" si="161"/>
        <v>1</v>
      </c>
      <c r="D1939" s="36" t="s">
        <v>2040</v>
      </c>
      <c r="E1939" s="36">
        <v>5737</v>
      </c>
      <c r="F1939" s="36">
        <v>3</v>
      </c>
      <c r="G1939" s="36">
        <v>1</v>
      </c>
      <c r="H1939" s="36">
        <v>0</v>
      </c>
      <c r="I1939" s="36">
        <v>0</v>
      </c>
      <c r="J1939" s="36">
        <v>0</v>
      </c>
      <c r="K1939" s="57" t="str">
        <f t="shared" si="162"/>
        <v>0</v>
      </c>
      <c r="L1939" s="4"/>
    </row>
    <row r="1940" spans="1:12" ht="15.75">
      <c r="A1940" s="28">
        <v>42</v>
      </c>
      <c r="B1940" s="25"/>
      <c r="C1940" s="32">
        <f t="shared" si="161"/>
        <v>1</v>
      </c>
      <c r="D1940" s="34" t="s">
        <v>2041</v>
      </c>
      <c r="E1940" s="36">
        <v>6159</v>
      </c>
      <c r="F1940" s="36">
        <v>2</v>
      </c>
      <c r="G1940" s="36">
        <v>0</v>
      </c>
      <c r="H1940" s="36">
        <v>0</v>
      </c>
      <c r="I1940" s="36">
        <v>0</v>
      </c>
      <c r="J1940" s="36">
        <v>0</v>
      </c>
      <c r="K1940" s="57" t="str">
        <f t="shared" si="162"/>
        <v>0</v>
      </c>
      <c r="L1940" s="4"/>
    </row>
    <row r="1941" spans="1:12" ht="15.75">
      <c r="A1941" s="28">
        <v>42</v>
      </c>
      <c r="B1941" s="25"/>
      <c r="C1941" s="32">
        <f t="shared" si="161"/>
        <v>1</v>
      </c>
      <c r="D1941" s="36" t="s">
        <v>2042</v>
      </c>
      <c r="E1941" s="42">
        <v>3614</v>
      </c>
      <c r="F1941" s="36">
        <v>0</v>
      </c>
      <c r="G1941" s="36">
        <v>1</v>
      </c>
      <c r="H1941" s="36">
        <v>0</v>
      </c>
      <c r="I1941" s="36">
        <v>0</v>
      </c>
      <c r="J1941" s="36">
        <v>0</v>
      </c>
      <c r="K1941" s="57" t="str">
        <f t="shared" si="162"/>
        <v>0</v>
      </c>
      <c r="L1941" s="4"/>
    </row>
    <row r="1942" spans="1:12" ht="15.75">
      <c r="A1942" s="28">
        <v>42</v>
      </c>
      <c r="B1942" s="25"/>
      <c r="C1942" s="32">
        <f t="shared" si="161"/>
        <v>1</v>
      </c>
      <c r="D1942" s="36" t="s">
        <v>2043</v>
      </c>
      <c r="E1942" s="36">
        <v>6684</v>
      </c>
      <c r="F1942" s="36">
        <v>2</v>
      </c>
      <c r="G1942" s="36">
        <v>0</v>
      </c>
      <c r="H1942" s="36">
        <v>0</v>
      </c>
      <c r="I1942" s="36">
        <v>0</v>
      </c>
      <c r="J1942" s="36">
        <v>0</v>
      </c>
      <c r="K1942" s="57" t="str">
        <f t="shared" si="162"/>
        <v>0</v>
      </c>
      <c r="L1942" s="4"/>
    </row>
    <row r="1943" spans="1:12" ht="15.75">
      <c r="A1943" s="28">
        <v>42</v>
      </c>
      <c r="B1943" s="25"/>
      <c r="C1943" s="32">
        <f t="shared" si="161"/>
        <v>1</v>
      </c>
      <c r="D1943" s="36" t="s">
        <v>2044</v>
      </c>
      <c r="E1943" s="36">
        <v>15500</v>
      </c>
      <c r="F1943" s="36">
        <v>5</v>
      </c>
      <c r="G1943" s="36">
        <v>2</v>
      </c>
      <c r="H1943" s="36">
        <v>0</v>
      </c>
      <c r="I1943" s="36">
        <v>0</v>
      </c>
      <c r="J1943" s="36">
        <v>0</v>
      </c>
      <c r="K1943" s="57" t="str">
        <f t="shared" si="162"/>
        <v>0</v>
      </c>
      <c r="L1943" s="4"/>
    </row>
    <row r="1944" spans="1:12" ht="15.75">
      <c r="A1944" s="28">
        <v>42</v>
      </c>
      <c r="B1944" s="25"/>
      <c r="C1944" s="32">
        <f t="shared" si="161"/>
        <v>1</v>
      </c>
      <c r="D1944" s="36" t="s">
        <v>2045</v>
      </c>
      <c r="E1944" s="36">
        <v>4856</v>
      </c>
      <c r="F1944" s="36">
        <v>3</v>
      </c>
      <c r="G1944" s="36">
        <v>1</v>
      </c>
      <c r="H1944" s="36">
        <v>0</v>
      </c>
      <c r="I1944" s="36">
        <v>0</v>
      </c>
      <c r="J1944" s="36">
        <v>0</v>
      </c>
      <c r="K1944" s="57" t="str">
        <f t="shared" si="162"/>
        <v>0</v>
      </c>
      <c r="L1944" s="4"/>
    </row>
    <row r="1945" spans="1:12" ht="15.75">
      <c r="A1945" s="28">
        <v>42</v>
      </c>
      <c r="B1945" s="25"/>
      <c r="C1945" s="32">
        <f t="shared" si="161"/>
        <v>1</v>
      </c>
      <c r="D1945" s="36" t="s">
        <v>2046</v>
      </c>
      <c r="E1945" s="36">
        <v>3789</v>
      </c>
      <c r="F1945" s="36">
        <v>1</v>
      </c>
      <c r="G1945" s="36">
        <v>0</v>
      </c>
      <c r="H1945" s="36">
        <v>0</v>
      </c>
      <c r="I1945" s="36">
        <v>0</v>
      </c>
      <c r="J1945" s="36">
        <v>0</v>
      </c>
      <c r="K1945" s="57" t="str">
        <f t="shared" si="162"/>
        <v>0</v>
      </c>
      <c r="L1945" s="4"/>
    </row>
    <row r="1946" spans="1:12" ht="15.75">
      <c r="A1946" s="28">
        <v>42</v>
      </c>
      <c r="B1946" s="25"/>
      <c r="C1946" s="32">
        <f t="shared" si="161"/>
        <v>1</v>
      </c>
      <c r="D1946" s="36" t="s">
        <v>2047</v>
      </c>
      <c r="E1946" s="36">
        <v>4873</v>
      </c>
      <c r="F1946" s="36">
        <v>1</v>
      </c>
      <c r="G1946" s="36">
        <v>0</v>
      </c>
      <c r="H1946" s="36">
        <v>0</v>
      </c>
      <c r="I1946" s="36">
        <v>0</v>
      </c>
      <c r="J1946" s="36">
        <v>0</v>
      </c>
      <c r="K1946" s="57" t="str">
        <f t="shared" si="162"/>
        <v>0</v>
      </c>
      <c r="L1946" s="4"/>
    </row>
    <row r="1947" spans="1:12" ht="15.75">
      <c r="A1947" s="28">
        <v>42</v>
      </c>
      <c r="B1947" s="25"/>
      <c r="C1947" s="32">
        <f t="shared" si="161"/>
        <v>1</v>
      </c>
      <c r="D1947" s="36" t="s">
        <v>2048</v>
      </c>
      <c r="E1947" s="36">
        <v>6200</v>
      </c>
      <c r="F1947" s="36">
        <v>4</v>
      </c>
      <c r="G1947" s="36">
        <v>0</v>
      </c>
      <c r="H1947" s="36">
        <v>0</v>
      </c>
      <c r="I1947" s="36">
        <v>0</v>
      </c>
      <c r="J1947" s="36">
        <v>0</v>
      </c>
      <c r="K1947" s="57" t="str">
        <f t="shared" si="162"/>
        <v>0</v>
      </c>
      <c r="L1947" s="4"/>
    </row>
    <row r="1948" spans="1:12" ht="15.75">
      <c r="A1948" s="28">
        <v>42</v>
      </c>
      <c r="B1948" s="25"/>
      <c r="C1948" s="32">
        <f t="shared" si="161"/>
        <v>1</v>
      </c>
      <c r="D1948" s="36" t="s">
        <v>2049</v>
      </c>
      <c r="E1948" s="36">
        <v>4200</v>
      </c>
      <c r="F1948" s="36">
        <v>2</v>
      </c>
      <c r="G1948" s="36">
        <v>0</v>
      </c>
      <c r="H1948" s="36">
        <v>0</v>
      </c>
      <c r="I1948" s="36">
        <v>0</v>
      </c>
      <c r="J1948" s="36">
        <v>0</v>
      </c>
      <c r="K1948" s="57" t="str">
        <f t="shared" si="162"/>
        <v>0</v>
      </c>
      <c r="L1948" s="4"/>
    </row>
    <row r="1949" spans="1:12" ht="15.75">
      <c r="A1949" s="28">
        <v>42</v>
      </c>
      <c r="B1949" s="25"/>
      <c r="C1949" s="32">
        <f t="shared" si="161"/>
        <v>1</v>
      </c>
      <c r="D1949" s="36" t="s">
        <v>2050</v>
      </c>
      <c r="E1949" s="36">
        <v>7856</v>
      </c>
      <c r="F1949" s="36">
        <v>3</v>
      </c>
      <c r="G1949" s="36">
        <v>0</v>
      </c>
      <c r="H1949" s="36">
        <v>0</v>
      </c>
      <c r="I1949" s="36">
        <v>0</v>
      </c>
      <c r="J1949" s="36">
        <v>0</v>
      </c>
      <c r="K1949" s="57" t="str">
        <f t="shared" si="162"/>
        <v>0</v>
      </c>
      <c r="L1949" s="4"/>
    </row>
    <row r="1950" spans="1:12" ht="15.75">
      <c r="A1950" s="28">
        <v>42</v>
      </c>
      <c r="B1950" s="25"/>
      <c r="C1950" s="32">
        <f t="shared" si="161"/>
        <v>1</v>
      </c>
      <c r="D1950" s="36" t="s">
        <v>2051</v>
      </c>
      <c r="E1950" s="36">
        <v>6612</v>
      </c>
      <c r="F1950" s="36">
        <v>3</v>
      </c>
      <c r="G1950" s="36">
        <v>0</v>
      </c>
      <c r="H1950" s="36">
        <v>0</v>
      </c>
      <c r="I1950" s="36">
        <v>0</v>
      </c>
      <c r="J1950" s="36">
        <v>0</v>
      </c>
      <c r="K1950" s="57" t="str">
        <f t="shared" si="162"/>
        <v>0</v>
      </c>
      <c r="L1950" s="4"/>
    </row>
    <row r="1951" spans="1:12" ht="15.75">
      <c r="A1951" s="28">
        <v>42</v>
      </c>
      <c r="B1951" s="25"/>
      <c r="C1951" s="32">
        <f t="shared" si="161"/>
        <v>1</v>
      </c>
      <c r="D1951" s="36" t="s">
        <v>2052</v>
      </c>
      <c r="E1951" s="36">
        <v>8408</v>
      </c>
      <c r="F1951" s="36">
        <v>1</v>
      </c>
      <c r="G1951" s="36">
        <v>1</v>
      </c>
      <c r="H1951" s="36">
        <v>0</v>
      </c>
      <c r="I1951" s="36">
        <v>0</v>
      </c>
      <c r="J1951" s="36">
        <v>0</v>
      </c>
      <c r="K1951" s="57" t="str">
        <f t="shared" si="162"/>
        <v>0</v>
      </c>
      <c r="L1951" s="4"/>
    </row>
    <row r="1952" spans="1:12" ht="15.75">
      <c r="A1952" s="28">
        <v>42</v>
      </c>
      <c r="B1952" s="25"/>
      <c r="C1952" s="32">
        <f t="shared" si="161"/>
        <v>1</v>
      </c>
      <c r="D1952" s="36" t="s">
        <v>2053</v>
      </c>
      <c r="E1952" s="36">
        <v>9000</v>
      </c>
      <c r="F1952" s="36">
        <v>3</v>
      </c>
      <c r="G1952" s="36">
        <v>1</v>
      </c>
      <c r="H1952" s="36">
        <v>0</v>
      </c>
      <c r="I1952" s="36">
        <v>0</v>
      </c>
      <c r="J1952" s="36">
        <v>0</v>
      </c>
      <c r="K1952" s="57" t="str">
        <f t="shared" si="162"/>
        <v>0</v>
      </c>
      <c r="L1952" s="4"/>
    </row>
    <row r="1953" spans="1:57" ht="15.75">
      <c r="A1953" s="28">
        <v>42</v>
      </c>
      <c r="B1953" s="25"/>
      <c r="C1953" s="32">
        <f t="shared" si="161"/>
        <v>1</v>
      </c>
      <c r="D1953" s="36" t="s">
        <v>2054</v>
      </c>
      <c r="E1953" s="36">
        <v>8100</v>
      </c>
      <c r="F1953" s="36">
        <v>4</v>
      </c>
      <c r="G1953" s="36">
        <v>1</v>
      </c>
      <c r="H1953" s="36">
        <v>0</v>
      </c>
      <c r="I1953" s="36">
        <v>0</v>
      </c>
      <c r="J1953" s="36">
        <v>0</v>
      </c>
      <c r="K1953" s="57" t="str">
        <f t="shared" si="162"/>
        <v>0</v>
      </c>
      <c r="L1953" s="4"/>
    </row>
    <row r="1954" spans="1:57" ht="15">
      <c r="A1954" s="226" t="s">
        <v>2055</v>
      </c>
      <c r="B1954" s="226"/>
      <c r="C1954" s="226"/>
      <c r="D1954" s="44">
        <f>SUM(C1910:C1953)</f>
        <v>44</v>
      </c>
      <c r="E1954" s="45">
        <f t="shared" ref="E1954:J1954" si="163">SUM(E1910:E1953)</f>
        <v>524425</v>
      </c>
      <c r="F1954" s="45">
        <f t="shared" si="163"/>
        <v>343</v>
      </c>
      <c r="G1954" s="45">
        <f t="shared" si="163"/>
        <v>88</v>
      </c>
      <c r="H1954" s="45">
        <f t="shared" si="163"/>
        <v>3</v>
      </c>
      <c r="I1954" s="45">
        <f t="shared" si="163"/>
        <v>1</v>
      </c>
      <c r="J1954" s="45">
        <f t="shared" si="163"/>
        <v>1</v>
      </c>
      <c r="K1954" s="45">
        <f>K1910+K1911+K1912+K1913+K1914+K1915+K1916+K1917+K1918+K1919+K1920+K1921+K1922+K1923+K1924+K1925+K1926+K1927+K1928+K1929+K1930+K1931+K1932+K1933+K1934+K1935+K1936+K1937+K1938+K1939+K1940+K1941+K1942+K1943+K1944+K1945+K1946+K1947+K1948+K1949+K1950+K1951+K1952+K1953</f>
        <v>1</v>
      </c>
      <c r="L1954" s="4"/>
      <c r="M1954" s="46"/>
      <c r="N1954" s="46"/>
      <c r="O1954" s="46"/>
      <c r="P1954" s="46"/>
      <c r="Q1954" s="46"/>
      <c r="R1954" s="46"/>
      <c r="S1954" s="46"/>
      <c r="T1954" s="46"/>
      <c r="U1954" s="46"/>
      <c r="V1954" s="46"/>
      <c r="W1954" s="46"/>
      <c r="X1954" s="46"/>
      <c r="Y1954" s="46"/>
      <c r="Z1954" s="46"/>
      <c r="AA1954" s="46"/>
      <c r="AB1954" s="46"/>
      <c r="AC1954" s="46"/>
      <c r="AD1954" s="46"/>
      <c r="AE1954" s="46"/>
      <c r="AF1954" s="46"/>
      <c r="AG1954" s="46"/>
      <c r="AH1954" s="46"/>
      <c r="AI1954" s="46"/>
      <c r="AJ1954" s="46"/>
      <c r="AK1954" s="46"/>
      <c r="AL1954" s="46"/>
      <c r="AM1954" s="46"/>
      <c r="AN1954" s="46"/>
      <c r="AO1954" s="46"/>
      <c r="AP1954" s="46"/>
      <c r="AQ1954" s="46"/>
      <c r="AR1954" s="46"/>
      <c r="AS1954" s="46"/>
      <c r="AT1954" s="46"/>
      <c r="AU1954" s="46"/>
      <c r="AV1954" s="46"/>
      <c r="AW1954" s="46"/>
      <c r="AX1954" s="46"/>
      <c r="AY1954" s="46"/>
      <c r="AZ1954" s="46"/>
      <c r="BA1954" s="46"/>
      <c r="BB1954" s="46"/>
      <c r="BC1954" s="46"/>
      <c r="BD1954" s="46"/>
      <c r="BE1954" s="46"/>
    </row>
    <row r="1955" spans="1:57" ht="15.75">
      <c r="A1955" s="28"/>
      <c r="B1955" s="225" t="s">
        <v>77</v>
      </c>
      <c r="C1955" s="225"/>
      <c r="D1955" s="47"/>
      <c r="E1955" s="48"/>
      <c r="F1955" s="47"/>
      <c r="G1955" s="48"/>
      <c r="H1955" s="48"/>
      <c r="I1955" s="48"/>
      <c r="J1955" s="31"/>
      <c r="K1955" s="31"/>
      <c r="L1955" s="4"/>
    </row>
    <row r="1956" spans="1:57" ht="15.75">
      <c r="A1956" s="28">
        <v>43</v>
      </c>
      <c r="B1956" s="25"/>
      <c r="C1956" s="32">
        <f t="shared" ref="C1956:C1971" si="164">IF(D1956="",0,1)</f>
        <v>1</v>
      </c>
      <c r="D1956" s="81" t="s">
        <v>2056</v>
      </c>
      <c r="E1956" s="82">
        <v>1536</v>
      </c>
      <c r="F1956" s="81">
        <v>0</v>
      </c>
      <c r="G1956" s="81">
        <v>1</v>
      </c>
      <c r="H1956" s="81">
        <v>0</v>
      </c>
      <c r="I1956" s="81">
        <v>0</v>
      </c>
      <c r="J1956" s="81">
        <v>0</v>
      </c>
      <c r="K1956" s="57" t="str">
        <f t="shared" ref="K1956:K1971" si="165">IF(OR(I1956="",I1956&lt;1),"0","1")</f>
        <v>0</v>
      </c>
      <c r="L1956" s="4"/>
    </row>
    <row r="1957" spans="1:57" ht="15.75">
      <c r="A1957" s="28">
        <v>43</v>
      </c>
      <c r="B1957" s="25"/>
      <c r="C1957" s="32">
        <f t="shared" si="164"/>
        <v>1</v>
      </c>
      <c r="D1957" s="81" t="s">
        <v>2057</v>
      </c>
      <c r="E1957" s="82">
        <v>6200</v>
      </c>
      <c r="F1957" s="81">
        <v>1</v>
      </c>
      <c r="G1957" s="81">
        <v>4</v>
      </c>
      <c r="H1957" s="81">
        <v>0</v>
      </c>
      <c r="I1957" s="81">
        <v>0</v>
      </c>
      <c r="J1957" s="81">
        <v>0</v>
      </c>
      <c r="K1957" s="57" t="str">
        <f t="shared" si="165"/>
        <v>0</v>
      </c>
      <c r="L1957" s="4"/>
    </row>
    <row r="1958" spans="1:57" ht="15.75">
      <c r="A1958" s="28">
        <v>43</v>
      </c>
      <c r="B1958" s="25"/>
      <c r="C1958" s="32">
        <f t="shared" si="164"/>
        <v>1</v>
      </c>
      <c r="D1958" s="81" t="s">
        <v>2058</v>
      </c>
      <c r="E1958" s="82">
        <v>4333</v>
      </c>
      <c r="F1958" s="81">
        <v>1</v>
      </c>
      <c r="G1958" s="81">
        <v>0</v>
      </c>
      <c r="H1958" s="81">
        <v>0</v>
      </c>
      <c r="I1958" s="81">
        <v>0</v>
      </c>
      <c r="J1958" s="81">
        <v>0</v>
      </c>
      <c r="K1958" s="57" t="str">
        <f t="shared" si="165"/>
        <v>0</v>
      </c>
      <c r="L1958" s="4"/>
    </row>
    <row r="1959" spans="1:57" ht="15.75">
      <c r="A1959" s="28">
        <v>43</v>
      </c>
      <c r="B1959" s="25"/>
      <c r="C1959" s="32">
        <f t="shared" si="164"/>
        <v>1</v>
      </c>
      <c r="D1959" s="81" t="s">
        <v>2059</v>
      </c>
      <c r="E1959" s="82">
        <v>3067</v>
      </c>
      <c r="F1959" s="81">
        <v>1</v>
      </c>
      <c r="G1959" s="81">
        <v>0</v>
      </c>
      <c r="H1959" s="81">
        <v>0</v>
      </c>
      <c r="I1959" s="81">
        <v>0</v>
      </c>
      <c r="J1959" s="81">
        <v>0</v>
      </c>
      <c r="K1959" s="57" t="str">
        <f t="shared" si="165"/>
        <v>0</v>
      </c>
      <c r="L1959" s="4"/>
    </row>
    <row r="1960" spans="1:57" ht="15.75">
      <c r="A1960" s="28">
        <v>43</v>
      </c>
      <c r="B1960" s="25"/>
      <c r="C1960" s="32">
        <f t="shared" si="164"/>
        <v>1</v>
      </c>
      <c r="D1960" s="81" t="s">
        <v>2060</v>
      </c>
      <c r="E1960" s="82">
        <v>6609</v>
      </c>
      <c r="F1960" s="81">
        <v>4</v>
      </c>
      <c r="G1960" s="81">
        <v>0</v>
      </c>
      <c r="H1960" s="81">
        <v>0</v>
      </c>
      <c r="I1960" s="81">
        <v>0</v>
      </c>
      <c r="J1960" s="81">
        <v>0</v>
      </c>
      <c r="K1960" s="57" t="str">
        <f t="shared" si="165"/>
        <v>0</v>
      </c>
      <c r="L1960" s="4"/>
    </row>
    <row r="1961" spans="1:57" ht="15.75">
      <c r="A1961" s="28">
        <v>43</v>
      </c>
      <c r="B1961" s="25"/>
      <c r="C1961" s="32">
        <f t="shared" si="164"/>
        <v>1</v>
      </c>
      <c r="D1961" s="81" t="s">
        <v>2061</v>
      </c>
      <c r="E1961" s="82">
        <v>4400</v>
      </c>
      <c r="F1961" s="81">
        <v>1</v>
      </c>
      <c r="G1961" s="81">
        <v>0</v>
      </c>
      <c r="H1961" s="81">
        <v>0</v>
      </c>
      <c r="I1961" s="81">
        <v>0</v>
      </c>
      <c r="J1961" s="81">
        <v>0</v>
      </c>
      <c r="K1961" s="57" t="str">
        <f t="shared" si="165"/>
        <v>0</v>
      </c>
      <c r="L1961" s="4"/>
    </row>
    <row r="1962" spans="1:57" ht="15.75">
      <c r="A1962" s="28">
        <v>43</v>
      </c>
      <c r="B1962" s="25"/>
      <c r="C1962" s="32">
        <f t="shared" si="164"/>
        <v>1</v>
      </c>
      <c r="D1962" s="81" t="s">
        <v>2062</v>
      </c>
      <c r="E1962" s="82">
        <v>2200</v>
      </c>
      <c r="F1962" s="81">
        <v>0</v>
      </c>
      <c r="G1962" s="81">
        <v>1</v>
      </c>
      <c r="H1962" s="81">
        <v>0</v>
      </c>
      <c r="I1962" s="81">
        <v>0</v>
      </c>
      <c r="J1962" s="81">
        <v>0</v>
      </c>
      <c r="K1962" s="57" t="str">
        <f t="shared" si="165"/>
        <v>0</v>
      </c>
      <c r="L1962" s="4"/>
    </row>
    <row r="1963" spans="1:57" ht="15.75">
      <c r="A1963" s="28">
        <v>43</v>
      </c>
      <c r="B1963" s="25"/>
      <c r="C1963" s="32">
        <f t="shared" si="164"/>
        <v>1</v>
      </c>
      <c r="D1963" s="69" t="s">
        <v>2063</v>
      </c>
      <c r="E1963" s="82">
        <v>3530</v>
      </c>
      <c r="F1963" s="81">
        <v>0</v>
      </c>
      <c r="G1963" s="81">
        <v>1</v>
      </c>
      <c r="H1963" s="81">
        <v>0</v>
      </c>
      <c r="I1963" s="81">
        <v>0</v>
      </c>
      <c r="J1963" s="81">
        <v>0</v>
      </c>
      <c r="K1963" s="57" t="str">
        <f t="shared" si="165"/>
        <v>0</v>
      </c>
      <c r="L1963" s="4"/>
    </row>
    <row r="1964" spans="1:57" ht="15.75">
      <c r="A1964" s="28">
        <v>43</v>
      </c>
      <c r="B1964" s="25"/>
      <c r="C1964" s="32">
        <f t="shared" si="164"/>
        <v>1</v>
      </c>
      <c r="D1964" s="81" t="s">
        <v>2064</v>
      </c>
      <c r="E1964" s="82">
        <v>3400</v>
      </c>
      <c r="F1964" s="81">
        <v>1</v>
      </c>
      <c r="G1964" s="81">
        <v>0</v>
      </c>
      <c r="H1964" s="81">
        <v>0</v>
      </c>
      <c r="I1964" s="81">
        <v>0</v>
      </c>
      <c r="J1964" s="81">
        <v>0</v>
      </c>
      <c r="K1964" s="57" t="str">
        <f t="shared" si="165"/>
        <v>0</v>
      </c>
      <c r="L1964" s="4"/>
    </row>
    <row r="1965" spans="1:57" ht="15.75">
      <c r="A1965" s="28">
        <v>43</v>
      </c>
      <c r="B1965" s="25"/>
      <c r="C1965" s="32">
        <f t="shared" si="164"/>
        <v>1</v>
      </c>
      <c r="D1965" s="81" t="s">
        <v>2065</v>
      </c>
      <c r="E1965" s="82">
        <v>2431</v>
      </c>
      <c r="F1965" s="81">
        <v>0</v>
      </c>
      <c r="G1965" s="81">
        <v>1</v>
      </c>
      <c r="H1965" s="81">
        <v>0</v>
      </c>
      <c r="I1965" s="81">
        <v>0</v>
      </c>
      <c r="J1965" s="81">
        <v>0</v>
      </c>
      <c r="K1965" s="57" t="str">
        <f t="shared" si="165"/>
        <v>0</v>
      </c>
      <c r="L1965" s="4"/>
    </row>
    <row r="1966" spans="1:57" ht="15.75">
      <c r="A1966" s="28">
        <v>43</v>
      </c>
      <c r="B1966" s="25"/>
      <c r="C1966" s="32">
        <f t="shared" si="164"/>
        <v>1</v>
      </c>
      <c r="D1966" s="81" t="s">
        <v>2066</v>
      </c>
      <c r="E1966" s="82">
        <v>19215</v>
      </c>
      <c r="F1966" s="81">
        <v>15</v>
      </c>
      <c r="G1966" s="81">
        <v>2</v>
      </c>
      <c r="H1966" s="81">
        <v>0</v>
      </c>
      <c r="I1966" s="81">
        <v>0</v>
      </c>
      <c r="J1966" s="81">
        <v>0</v>
      </c>
      <c r="K1966" s="57" t="str">
        <f t="shared" si="165"/>
        <v>0</v>
      </c>
      <c r="L1966" s="4"/>
    </row>
    <row r="1967" spans="1:57" ht="15.75">
      <c r="A1967" s="28">
        <v>43</v>
      </c>
      <c r="B1967" s="25"/>
      <c r="C1967" s="32">
        <f t="shared" si="164"/>
        <v>1</v>
      </c>
      <c r="D1967" s="81" t="s">
        <v>2067</v>
      </c>
      <c r="E1967" s="82">
        <v>9300</v>
      </c>
      <c r="F1967" s="81">
        <v>6</v>
      </c>
      <c r="G1967" s="81">
        <v>1</v>
      </c>
      <c r="H1967" s="81">
        <v>0</v>
      </c>
      <c r="I1967" s="81">
        <v>0</v>
      </c>
      <c r="J1967" s="81">
        <v>0</v>
      </c>
      <c r="K1967" s="57" t="str">
        <f t="shared" si="165"/>
        <v>0</v>
      </c>
      <c r="L1967" s="4"/>
    </row>
    <row r="1968" spans="1:57" ht="15.75">
      <c r="A1968" s="28">
        <v>43</v>
      </c>
      <c r="B1968" s="25"/>
      <c r="C1968" s="32">
        <f t="shared" si="164"/>
        <v>1</v>
      </c>
      <c r="D1968" s="81" t="s">
        <v>2068</v>
      </c>
      <c r="E1968" s="82">
        <v>3048</v>
      </c>
      <c r="F1968" s="81">
        <v>1</v>
      </c>
      <c r="G1968" s="81">
        <v>0</v>
      </c>
      <c r="H1968" s="81">
        <v>0</v>
      </c>
      <c r="I1968" s="81">
        <v>0</v>
      </c>
      <c r="J1968" s="81">
        <v>0</v>
      </c>
      <c r="K1968" s="57" t="str">
        <f t="shared" si="165"/>
        <v>0</v>
      </c>
      <c r="L1968" s="4"/>
    </row>
    <row r="1969" spans="1:57" ht="15.75">
      <c r="A1969" s="28">
        <v>43</v>
      </c>
      <c r="B1969" s="25"/>
      <c r="C1969" s="32">
        <f t="shared" si="164"/>
        <v>1</v>
      </c>
      <c r="D1969" s="81" t="s">
        <v>2069</v>
      </c>
      <c r="E1969" s="82">
        <v>3253</v>
      </c>
      <c r="F1969" s="81">
        <v>1</v>
      </c>
      <c r="G1969" s="81">
        <v>0</v>
      </c>
      <c r="H1969" s="81">
        <v>0</v>
      </c>
      <c r="I1969" s="81">
        <v>0</v>
      </c>
      <c r="J1969" s="81">
        <v>0</v>
      </c>
      <c r="K1969" s="57" t="str">
        <f t="shared" si="165"/>
        <v>0</v>
      </c>
      <c r="L1969" s="4"/>
    </row>
    <row r="1970" spans="1:57" ht="15.75">
      <c r="A1970" s="28">
        <v>43</v>
      </c>
      <c r="B1970" s="25"/>
      <c r="C1970" s="32">
        <f t="shared" si="164"/>
        <v>1</v>
      </c>
      <c r="D1970" s="81" t="s">
        <v>2070</v>
      </c>
      <c r="E1970" s="82">
        <v>1821</v>
      </c>
      <c r="F1970" s="81">
        <v>0</v>
      </c>
      <c r="G1970" s="81">
        <v>1</v>
      </c>
      <c r="H1970" s="81">
        <v>0</v>
      </c>
      <c r="I1970" s="81">
        <v>0</v>
      </c>
      <c r="J1970" s="81">
        <v>0</v>
      </c>
      <c r="K1970" s="57" t="str">
        <f t="shared" si="165"/>
        <v>0</v>
      </c>
      <c r="L1970" s="4"/>
    </row>
    <row r="1971" spans="1:57" ht="15.75">
      <c r="A1971" s="28">
        <v>43</v>
      </c>
      <c r="B1971" s="25"/>
      <c r="C1971" s="32">
        <f t="shared" si="164"/>
        <v>1</v>
      </c>
      <c r="D1971" s="81" t="s">
        <v>2071</v>
      </c>
      <c r="E1971" s="82">
        <v>7200</v>
      </c>
      <c r="F1971" s="81">
        <v>3</v>
      </c>
      <c r="G1971" s="81">
        <v>1</v>
      </c>
      <c r="H1971" s="81">
        <v>0</v>
      </c>
      <c r="I1971" s="81">
        <v>0</v>
      </c>
      <c r="J1971" s="81">
        <v>0</v>
      </c>
      <c r="K1971" s="57" t="str">
        <f t="shared" si="165"/>
        <v>0</v>
      </c>
      <c r="L1971" s="4"/>
    </row>
    <row r="1972" spans="1:57" ht="15">
      <c r="A1972" s="226" t="s">
        <v>2072</v>
      </c>
      <c r="B1972" s="226"/>
      <c r="C1972" s="226"/>
      <c r="D1972" s="44">
        <f>SUM(C1956:C1971)</f>
        <v>16</v>
      </c>
      <c r="E1972" s="45">
        <f t="shared" ref="E1972:J1972" si="166">SUM(E1956:E1971)</f>
        <v>81543</v>
      </c>
      <c r="F1972" s="45">
        <f t="shared" si="166"/>
        <v>35</v>
      </c>
      <c r="G1972" s="45">
        <f t="shared" si="166"/>
        <v>13</v>
      </c>
      <c r="H1972" s="45">
        <f t="shared" si="166"/>
        <v>0</v>
      </c>
      <c r="I1972" s="45">
        <f t="shared" si="166"/>
        <v>0</v>
      </c>
      <c r="J1972" s="45">
        <f t="shared" si="166"/>
        <v>0</v>
      </c>
      <c r="K1972" s="45">
        <f>K1956+K1957+K1958+K1959+K1960+K1961+K1962+K1963+K1964+K1965+K1966+K1967+K1968+K1969+K1970+K1971</f>
        <v>0</v>
      </c>
      <c r="L1972" s="4"/>
      <c r="M1972" s="46"/>
      <c r="N1972" s="46"/>
      <c r="O1972" s="46"/>
      <c r="P1972" s="46"/>
      <c r="Q1972" s="46"/>
      <c r="R1972" s="46"/>
      <c r="S1972" s="46"/>
      <c r="T1972" s="46"/>
      <c r="U1972" s="46"/>
      <c r="V1972" s="46"/>
      <c r="W1972" s="46"/>
      <c r="X1972" s="46"/>
      <c r="Y1972" s="46"/>
      <c r="Z1972" s="46"/>
      <c r="AA1972" s="46"/>
      <c r="AB1972" s="46"/>
      <c r="AC1972" s="46"/>
      <c r="AD1972" s="46"/>
      <c r="AE1972" s="46"/>
      <c r="AF1972" s="46"/>
      <c r="AG1972" s="46"/>
      <c r="AH1972" s="46"/>
      <c r="AI1972" s="46"/>
      <c r="AJ1972" s="46"/>
      <c r="AK1972" s="46"/>
      <c r="AL1972" s="46"/>
      <c r="AM1972" s="46"/>
      <c r="AN1972" s="46"/>
      <c r="AO1972" s="46"/>
      <c r="AP1972" s="46"/>
      <c r="AQ1972" s="46"/>
      <c r="AR1972" s="46"/>
      <c r="AS1972" s="46"/>
      <c r="AT1972" s="46"/>
      <c r="AU1972" s="46"/>
      <c r="AV1972" s="46"/>
      <c r="AW1972" s="46"/>
      <c r="AX1972" s="46"/>
      <c r="AY1972" s="46"/>
      <c r="AZ1972" s="46"/>
      <c r="BA1972" s="46"/>
      <c r="BB1972" s="46"/>
      <c r="BC1972" s="46"/>
      <c r="BD1972" s="46"/>
      <c r="BE1972" s="46"/>
    </row>
    <row r="1973" spans="1:57" ht="15.75">
      <c r="A1973" s="28"/>
      <c r="B1973" s="225" t="s">
        <v>78</v>
      </c>
      <c r="C1973" s="225"/>
      <c r="D1973" s="47"/>
      <c r="E1973" s="48"/>
      <c r="F1973" s="47"/>
      <c r="G1973" s="48"/>
      <c r="H1973" s="48"/>
      <c r="I1973" s="48"/>
      <c r="J1973" s="31"/>
      <c r="K1973" s="31"/>
      <c r="L1973" s="4"/>
    </row>
    <row r="1974" spans="1:57" ht="15.75">
      <c r="A1974" s="28">
        <v>44</v>
      </c>
      <c r="B1974" s="25"/>
      <c r="C1974" s="32">
        <f>IF(D1974="",0,1)</f>
        <v>1</v>
      </c>
      <c r="D1974" s="52" t="s">
        <v>2073</v>
      </c>
      <c r="E1974" s="34">
        <v>11435</v>
      </c>
      <c r="F1974" s="35">
        <v>4</v>
      </c>
      <c r="G1974" s="35">
        <v>0</v>
      </c>
      <c r="H1974" s="35">
        <v>0</v>
      </c>
      <c r="I1974" s="35">
        <v>0</v>
      </c>
      <c r="J1974" s="36">
        <v>0</v>
      </c>
      <c r="K1974" s="57" t="str">
        <f t="shared" ref="K1974:K2005" si="167">IF(OR(I1974="",I1974&lt;1),"0","1")</f>
        <v>0</v>
      </c>
      <c r="L1974" s="4"/>
    </row>
    <row r="1975" spans="1:57" ht="15.75">
      <c r="A1975" s="28">
        <v>44</v>
      </c>
      <c r="B1975" s="25"/>
      <c r="C1975" s="32"/>
      <c r="D1975" s="52" t="s">
        <v>2074</v>
      </c>
      <c r="E1975" s="34">
        <v>1889</v>
      </c>
      <c r="F1975" s="35">
        <v>0</v>
      </c>
      <c r="G1975" s="35">
        <v>0</v>
      </c>
      <c r="H1975" s="35">
        <v>0</v>
      </c>
      <c r="I1975" s="35">
        <v>0</v>
      </c>
      <c r="J1975" s="36">
        <v>0</v>
      </c>
      <c r="K1975" s="57" t="str">
        <f t="shared" si="167"/>
        <v>0</v>
      </c>
      <c r="L1975" s="4"/>
    </row>
    <row r="1976" spans="1:57" ht="15.75">
      <c r="A1976" s="28">
        <v>44</v>
      </c>
      <c r="B1976" s="25"/>
      <c r="C1976" s="32">
        <f t="shared" ref="C1976:C1981" si="168">IF(D1976="",0,1)</f>
        <v>1</v>
      </c>
      <c r="D1976" s="52" t="s">
        <v>2075</v>
      </c>
      <c r="E1976" s="34">
        <v>9377</v>
      </c>
      <c r="F1976" s="35">
        <v>2</v>
      </c>
      <c r="G1976" s="35">
        <v>0</v>
      </c>
      <c r="H1976" s="35">
        <v>0</v>
      </c>
      <c r="I1976" s="35">
        <v>0</v>
      </c>
      <c r="J1976" s="36">
        <v>0</v>
      </c>
      <c r="K1976" s="57" t="str">
        <f t="shared" si="167"/>
        <v>0</v>
      </c>
      <c r="L1976" s="4"/>
    </row>
    <row r="1977" spans="1:57" ht="15.75">
      <c r="A1977" s="28">
        <v>44</v>
      </c>
      <c r="B1977" s="25"/>
      <c r="C1977" s="32">
        <f t="shared" si="168"/>
        <v>1</v>
      </c>
      <c r="D1977" s="52" t="s">
        <v>2076</v>
      </c>
      <c r="E1977" s="34">
        <v>2896</v>
      </c>
      <c r="F1977" s="35">
        <v>3</v>
      </c>
      <c r="G1977" s="35">
        <v>2</v>
      </c>
      <c r="H1977" s="35">
        <v>0</v>
      </c>
      <c r="I1977" s="35">
        <v>0</v>
      </c>
      <c r="J1977" s="36">
        <v>0</v>
      </c>
      <c r="K1977" s="57" t="str">
        <f t="shared" si="167"/>
        <v>0</v>
      </c>
      <c r="L1977" s="4"/>
    </row>
    <row r="1978" spans="1:57" ht="15.75">
      <c r="A1978" s="28">
        <v>44</v>
      </c>
      <c r="B1978" s="25"/>
      <c r="C1978" s="32">
        <f t="shared" si="168"/>
        <v>1</v>
      </c>
      <c r="D1978" s="52" t="s">
        <v>2077</v>
      </c>
      <c r="E1978" s="34">
        <v>10128</v>
      </c>
      <c r="F1978" s="35">
        <v>2</v>
      </c>
      <c r="G1978" s="35">
        <v>0</v>
      </c>
      <c r="H1978" s="35">
        <v>0</v>
      </c>
      <c r="I1978" s="35">
        <v>0</v>
      </c>
      <c r="J1978" s="36">
        <v>0</v>
      </c>
      <c r="K1978" s="57" t="str">
        <f t="shared" si="167"/>
        <v>0</v>
      </c>
      <c r="L1978" s="4"/>
    </row>
    <row r="1979" spans="1:57" ht="15.75">
      <c r="A1979" s="28">
        <v>44</v>
      </c>
      <c r="B1979" s="25"/>
      <c r="C1979" s="32">
        <f t="shared" si="168"/>
        <v>1</v>
      </c>
      <c r="D1979" s="52" t="s">
        <v>2078</v>
      </c>
      <c r="E1979" s="34">
        <v>8147</v>
      </c>
      <c r="F1979" s="35">
        <v>2</v>
      </c>
      <c r="G1979" s="35">
        <v>0</v>
      </c>
      <c r="H1979" s="35">
        <v>0</v>
      </c>
      <c r="I1979" s="35">
        <v>0</v>
      </c>
      <c r="J1979" s="36">
        <v>0</v>
      </c>
      <c r="K1979" s="57" t="str">
        <f t="shared" si="167"/>
        <v>0</v>
      </c>
      <c r="L1979" s="4"/>
    </row>
    <row r="1980" spans="1:57" ht="15.75">
      <c r="A1980" s="28">
        <v>44</v>
      </c>
      <c r="B1980" s="25"/>
      <c r="C1980" s="32">
        <f t="shared" si="168"/>
        <v>1</v>
      </c>
      <c r="D1980" s="52" t="s">
        <v>2079</v>
      </c>
      <c r="E1980" s="34">
        <v>20208</v>
      </c>
      <c r="F1980" s="35">
        <v>4</v>
      </c>
      <c r="G1980" s="35">
        <v>0</v>
      </c>
      <c r="H1980" s="35">
        <v>0</v>
      </c>
      <c r="I1980" s="35">
        <v>0</v>
      </c>
      <c r="J1980" s="36">
        <v>0</v>
      </c>
      <c r="K1980" s="57" t="str">
        <f t="shared" si="167"/>
        <v>0</v>
      </c>
      <c r="L1980" s="4"/>
    </row>
    <row r="1981" spans="1:57" ht="15.75">
      <c r="A1981" s="28">
        <v>44</v>
      </c>
      <c r="B1981" s="25"/>
      <c r="C1981" s="32">
        <f t="shared" si="168"/>
        <v>1</v>
      </c>
      <c r="D1981" s="52" t="s">
        <v>2080</v>
      </c>
      <c r="E1981" s="34">
        <v>20831</v>
      </c>
      <c r="F1981" s="35">
        <v>9</v>
      </c>
      <c r="G1981" s="35">
        <v>0</v>
      </c>
      <c r="H1981" s="35">
        <v>0</v>
      </c>
      <c r="I1981" s="35">
        <v>0</v>
      </c>
      <c r="J1981" s="36">
        <v>0</v>
      </c>
      <c r="K1981" s="57" t="str">
        <f t="shared" si="167"/>
        <v>0</v>
      </c>
      <c r="L1981" s="4"/>
    </row>
    <row r="1982" spans="1:57" ht="15.75">
      <c r="A1982" s="28">
        <v>44</v>
      </c>
      <c r="B1982" s="25"/>
      <c r="C1982" s="32"/>
      <c r="D1982" s="52" t="s">
        <v>2081</v>
      </c>
      <c r="E1982" s="52">
        <v>3339</v>
      </c>
      <c r="F1982" s="52">
        <v>0</v>
      </c>
      <c r="G1982" s="52">
        <v>0</v>
      </c>
      <c r="H1982" s="52">
        <v>0</v>
      </c>
      <c r="I1982" s="52">
        <v>0</v>
      </c>
      <c r="J1982" s="52">
        <v>0</v>
      </c>
      <c r="K1982" s="57" t="str">
        <f t="shared" si="167"/>
        <v>0</v>
      </c>
      <c r="L1982" s="4"/>
    </row>
    <row r="1983" spans="1:57" ht="15.75">
      <c r="A1983" s="28">
        <v>44</v>
      </c>
      <c r="B1983" s="25"/>
      <c r="C1983" s="32">
        <f>IF(D1983="",0,1)</f>
        <v>1</v>
      </c>
      <c r="D1983" s="52" t="s">
        <v>2082</v>
      </c>
      <c r="E1983" s="36">
        <v>12528</v>
      </c>
      <c r="F1983" s="36">
        <v>9</v>
      </c>
      <c r="G1983" s="36">
        <v>1</v>
      </c>
      <c r="H1983" s="36">
        <v>0</v>
      </c>
      <c r="I1983" s="35">
        <v>0</v>
      </c>
      <c r="J1983" s="36">
        <v>0</v>
      </c>
      <c r="K1983" s="57" t="str">
        <f t="shared" si="167"/>
        <v>0</v>
      </c>
      <c r="L1983" s="4"/>
    </row>
    <row r="1984" spans="1:57" ht="15.75">
      <c r="A1984" s="28">
        <v>44</v>
      </c>
      <c r="B1984" s="25"/>
      <c r="C1984" s="32">
        <f>IF(D1984="",0,1)</f>
        <v>1</v>
      </c>
      <c r="D1984" s="52" t="s">
        <v>2083</v>
      </c>
      <c r="E1984" s="36">
        <v>7001</v>
      </c>
      <c r="F1984" s="36">
        <v>1</v>
      </c>
      <c r="G1984" s="36">
        <v>0</v>
      </c>
      <c r="H1984" s="36">
        <v>1</v>
      </c>
      <c r="I1984" s="35">
        <v>0</v>
      </c>
      <c r="J1984" s="36">
        <v>0</v>
      </c>
      <c r="K1984" s="57" t="str">
        <f t="shared" si="167"/>
        <v>0</v>
      </c>
      <c r="L1984" s="4"/>
    </row>
    <row r="1985" spans="1:12" ht="15.75">
      <c r="A1985" s="28">
        <v>44</v>
      </c>
      <c r="B1985" s="25"/>
      <c r="C1985" s="32">
        <f>IF(D1985="",0,1)</f>
        <v>1</v>
      </c>
      <c r="D1985" s="52" t="s">
        <v>2084</v>
      </c>
      <c r="E1985" s="36">
        <v>7676</v>
      </c>
      <c r="F1985" s="36">
        <v>2</v>
      </c>
      <c r="G1985" s="36">
        <v>0</v>
      </c>
      <c r="H1985" s="36">
        <v>0</v>
      </c>
      <c r="I1985" s="35">
        <v>0</v>
      </c>
      <c r="J1985" s="36">
        <v>0</v>
      </c>
      <c r="K1985" s="57" t="str">
        <f t="shared" si="167"/>
        <v>0</v>
      </c>
      <c r="L1985" s="4"/>
    </row>
    <row r="1986" spans="1:12" ht="15.75">
      <c r="A1986" s="28">
        <v>44</v>
      </c>
      <c r="B1986" s="25"/>
      <c r="C1986" s="32">
        <f>IF(D1986="",0,1)</f>
        <v>1</v>
      </c>
      <c r="D1986" s="52" t="s">
        <v>2085</v>
      </c>
      <c r="E1986" s="36">
        <v>3801</v>
      </c>
      <c r="F1986" s="36">
        <v>1</v>
      </c>
      <c r="G1986" s="36">
        <v>1</v>
      </c>
      <c r="H1986" s="36">
        <v>0</v>
      </c>
      <c r="I1986" s="35">
        <v>0</v>
      </c>
      <c r="J1986" s="36">
        <v>0</v>
      </c>
      <c r="K1986" s="57" t="str">
        <f t="shared" si="167"/>
        <v>0</v>
      </c>
      <c r="L1986" s="4"/>
    </row>
    <row r="1987" spans="1:12" ht="15.75">
      <c r="A1987" s="28">
        <v>44</v>
      </c>
      <c r="B1987" s="25"/>
      <c r="C1987" s="32"/>
      <c r="D1987" s="52" t="s">
        <v>2086</v>
      </c>
      <c r="E1987" s="36">
        <v>2695</v>
      </c>
      <c r="F1987" s="36">
        <v>0</v>
      </c>
      <c r="G1987" s="36">
        <v>0</v>
      </c>
      <c r="H1987" s="36">
        <v>0</v>
      </c>
      <c r="I1987" s="35">
        <v>0</v>
      </c>
      <c r="J1987" s="36">
        <v>0</v>
      </c>
      <c r="K1987" s="57" t="str">
        <f t="shared" si="167"/>
        <v>0</v>
      </c>
      <c r="L1987" s="4"/>
    </row>
    <row r="1988" spans="1:12" ht="15.75">
      <c r="A1988" s="28">
        <v>44</v>
      </c>
      <c r="B1988" s="25"/>
      <c r="C1988" s="32">
        <f>IF(D1988="",0,1)</f>
        <v>1</v>
      </c>
      <c r="D1988" s="52" t="s">
        <v>2087</v>
      </c>
      <c r="E1988" s="36">
        <v>22584</v>
      </c>
      <c r="F1988" s="36">
        <v>2</v>
      </c>
      <c r="G1988" s="36">
        <v>2</v>
      </c>
      <c r="H1988" s="36">
        <v>0</v>
      </c>
      <c r="I1988" s="35">
        <v>0</v>
      </c>
      <c r="J1988" s="36">
        <v>0</v>
      </c>
      <c r="K1988" s="57" t="str">
        <f t="shared" si="167"/>
        <v>0</v>
      </c>
      <c r="L1988" s="4"/>
    </row>
    <row r="1989" spans="1:12" ht="15.75">
      <c r="A1989" s="28">
        <v>44</v>
      </c>
      <c r="B1989" s="25"/>
      <c r="C1989" s="32">
        <f>IF(D1989="",0,1)</f>
        <v>1</v>
      </c>
      <c r="D1989" s="52" t="s">
        <v>2088</v>
      </c>
      <c r="E1989" s="36">
        <v>3933</v>
      </c>
      <c r="F1989" s="36">
        <v>1</v>
      </c>
      <c r="G1989" s="36">
        <v>0</v>
      </c>
      <c r="H1989" s="36">
        <v>0</v>
      </c>
      <c r="I1989" s="35">
        <v>0</v>
      </c>
      <c r="J1989" s="36">
        <v>0</v>
      </c>
      <c r="K1989" s="57" t="str">
        <f t="shared" si="167"/>
        <v>0</v>
      </c>
      <c r="L1989" s="4"/>
    </row>
    <row r="1990" spans="1:12" ht="15.75">
      <c r="A1990" s="28">
        <v>44</v>
      </c>
      <c r="B1990" s="25"/>
      <c r="C1990" s="32"/>
      <c r="D1990" s="52" t="s">
        <v>2089</v>
      </c>
      <c r="E1990" s="36">
        <v>7097</v>
      </c>
      <c r="F1990" s="36">
        <v>0</v>
      </c>
      <c r="G1990" s="36">
        <v>0</v>
      </c>
      <c r="H1990" s="36">
        <v>0</v>
      </c>
      <c r="I1990" s="35">
        <v>0</v>
      </c>
      <c r="J1990" s="36">
        <v>0</v>
      </c>
      <c r="K1990" s="57" t="str">
        <f t="shared" si="167"/>
        <v>0</v>
      </c>
      <c r="L1990" s="4"/>
    </row>
    <row r="1991" spans="1:12" ht="15.75">
      <c r="A1991" s="28">
        <v>44</v>
      </c>
      <c r="B1991" s="25"/>
      <c r="C1991" s="32">
        <f>IF(D1991="",0,1)</f>
        <v>1</v>
      </c>
      <c r="D1991" s="52" t="s">
        <v>2090</v>
      </c>
      <c r="E1991" s="36">
        <v>8246</v>
      </c>
      <c r="F1991" s="36">
        <v>2</v>
      </c>
      <c r="G1991" s="36">
        <v>1</v>
      </c>
      <c r="H1991" s="36">
        <v>0</v>
      </c>
      <c r="I1991" s="35">
        <v>0</v>
      </c>
      <c r="J1991" s="36">
        <v>0</v>
      </c>
      <c r="K1991" s="57" t="str">
        <f t="shared" si="167"/>
        <v>0</v>
      </c>
      <c r="L1991" s="4"/>
    </row>
    <row r="1992" spans="1:12" ht="15.75">
      <c r="A1992" s="28">
        <v>44</v>
      </c>
      <c r="B1992" s="25"/>
      <c r="C1992" s="32">
        <f>IF(D1992="",0,1)</f>
        <v>1</v>
      </c>
      <c r="D1992" s="52" t="s">
        <v>2091</v>
      </c>
      <c r="E1992" s="36">
        <v>677158</v>
      </c>
      <c r="F1992" s="36">
        <v>21</v>
      </c>
      <c r="G1992" s="36">
        <v>0</v>
      </c>
      <c r="H1992" s="36">
        <v>0</v>
      </c>
      <c r="I1992" s="35">
        <v>0</v>
      </c>
      <c r="J1992" s="36">
        <v>0</v>
      </c>
      <c r="K1992" s="57" t="str">
        <f t="shared" si="167"/>
        <v>0</v>
      </c>
      <c r="L1992" s="4"/>
    </row>
    <row r="1993" spans="1:12" ht="15.75">
      <c r="A1993" s="28">
        <v>44</v>
      </c>
      <c r="B1993" s="25"/>
      <c r="C1993" s="32">
        <f>IF(D1993="",0,1)</f>
        <v>1</v>
      </c>
      <c r="D1993" s="52" t="s">
        <v>2092</v>
      </c>
      <c r="E1993" s="36">
        <v>10691</v>
      </c>
      <c r="F1993" s="36">
        <v>2</v>
      </c>
      <c r="G1993" s="36">
        <v>0</v>
      </c>
      <c r="H1993" s="36">
        <v>0</v>
      </c>
      <c r="I1993" s="35">
        <v>0</v>
      </c>
      <c r="J1993" s="36">
        <v>0</v>
      </c>
      <c r="K1993" s="57" t="str">
        <f t="shared" si="167"/>
        <v>0</v>
      </c>
      <c r="L1993" s="4"/>
    </row>
    <row r="1994" spans="1:12" ht="15.75">
      <c r="A1994" s="28">
        <v>44</v>
      </c>
      <c r="B1994" s="25"/>
      <c r="C1994" s="32"/>
      <c r="D1994" s="52" t="s">
        <v>2093</v>
      </c>
      <c r="E1994" s="36">
        <v>3273</v>
      </c>
      <c r="F1994" s="36">
        <v>0</v>
      </c>
      <c r="G1994" s="36">
        <v>0</v>
      </c>
      <c r="H1994" s="36">
        <v>0</v>
      </c>
      <c r="I1994" s="35">
        <v>0</v>
      </c>
      <c r="J1994" s="36">
        <v>0</v>
      </c>
      <c r="K1994" s="57" t="str">
        <f t="shared" si="167"/>
        <v>0</v>
      </c>
      <c r="L1994" s="4"/>
    </row>
    <row r="1995" spans="1:12" ht="15.75">
      <c r="A1995" s="28">
        <v>44</v>
      </c>
      <c r="B1995" s="25"/>
      <c r="C1995" s="32"/>
      <c r="D1995" s="52" t="s">
        <v>2094</v>
      </c>
      <c r="E1995" s="36">
        <v>3807</v>
      </c>
      <c r="F1995" s="36">
        <v>0</v>
      </c>
      <c r="G1995" s="36">
        <v>0</v>
      </c>
      <c r="H1995" s="36">
        <v>0</v>
      </c>
      <c r="I1995" s="35">
        <v>0</v>
      </c>
      <c r="J1995" s="36">
        <v>0</v>
      </c>
      <c r="K1995" s="57" t="str">
        <f t="shared" si="167"/>
        <v>0</v>
      </c>
      <c r="L1995" s="4"/>
    </row>
    <row r="1996" spans="1:12" ht="15.75">
      <c r="A1996" s="28">
        <v>44</v>
      </c>
      <c r="B1996" s="25"/>
      <c r="C1996" s="32"/>
      <c r="D1996" s="52" t="s">
        <v>2095</v>
      </c>
      <c r="E1996" s="36">
        <v>5211</v>
      </c>
      <c r="F1996" s="36">
        <v>0</v>
      </c>
      <c r="G1996" s="36">
        <v>0</v>
      </c>
      <c r="H1996" s="36">
        <v>0</v>
      </c>
      <c r="I1996" s="35">
        <v>0</v>
      </c>
      <c r="J1996" s="36">
        <v>0</v>
      </c>
      <c r="K1996" s="57" t="str">
        <f t="shared" si="167"/>
        <v>0</v>
      </c>
      <c r="L1996" s="4"/>
    </row>
    <row r="1997" spans="1:12" ht="15.75">
      <c r="A1997" s="28">
        <v>44</v>
      </c>
      <c r="B1997" s="25"/>
      <c r="C1997" s="32">
        <f t="shared" ref="C1997:C2012" si="169">IF(D1997="",0,1)</f>
        <v>1</v>
      </c>
      <c r="D1997" s="52" t="s">
        <v>2096</v>
      </c>
      <c r="E1997" s="36">
        <v>6556</v>
      </c>
      <c r="F1997" s="36">
        <v>1</v>
      </c>
      <c r="G1997" s="36">
        <v>0</v>
      </c>
      <c r="H1997" s="36">
        <v>0</v>
      </c>
      <c r="I1997" s="35">
        <v>0</v>
      </c>
      <c r="J1997" s="36">
        <v>0</v>
      </c>
      <c r="K1997" s="57" t="str">
        <f t="shared" si="167"/>
        <v>0</v>
      </c>
      <c r="L1997" s="4"/>
    </row>
    <row r="1998" spans="1:12" ht="15.75">
      <c r="A1998" s="28">
        <v>44</v>
      </c>
      <c r="B1998" s="25"/>
      <c r="C1998" s="32">
        <f t="shared" si="169"/>
        <v>1</v>
      </c>
      <c r="D1998" s="52" t="s">
        <v>2097</v>
      </c>
      <c r="E1998" s="36">
        <v>16687</v>
      </c>
      <c r="F1998" s="36">
        <v>6</v>
      </c>
      <c r="G1998" s="36">
        <v>2</v>
      </c>
      <c r="H1998" s="36">
        <v>0</v>
      </c>
      <c r="I1998" s="35">
        <v>0</v>
      </c>
      <c r="J1998" s="36">
        <v>0</v>
      </c>
      <c r="K1998" s="57" t="str">
        <f t="shared" si="167"/>
        <v>0</v>
      </c>
      <c r="L1998" s="4"/>
    </row>
    <row r="1999" spans="1:12" ht="15.75">
      <c r="A1999" s="28">
        <v>44</v>
      </c>
      <c r="B1999" s="25"/>
      <c r="C1999" s="32">
        <f t="shared" si="169"/>
        <v>1</v>
      </c>
      <c r="D1999" s="52" t="s">
        <v>2098</v>
      </c>
      <c r="E1999" s="36">
        <v>6050</v>
      </c>
      <c r="F1999" s="36">
        <v>2</v>
      </c>
      <c r="G1999" s="36">
        <v>0</v>
      </c>
      <c r="H1999" s="36">
        <v>0</v>
      </c>
      <c r="I1999" s="35">
        <v>0</v>
      </c>
      <c r="J1999" s="36">
        <v>0</v>
      </c>
      <c r="K1999" s="57" t="str">
        <f t="shared" si="167"/>
        <v>0</v>
      </c>
      <c r="L1999" s="4"/>
    </row>
    <row r="2000" spans="1:12" ht="15.75">
      <c r="A2000" s="28">
        <v>44</v>
      </c>
      <c r="B2000" s="25"/>
      <c r="C2000" s="32">
        <f t="shared" si="169"/>
        <v>1</v>
      </c>
      <c r="D2000" s="52" t="s">
        <v>2099</v>
      </c>
      <c r="E2000" s="36">
        <v>7173</v>
      </c>
      <c r="F2000" s="36">
        <v>1</v>
      </c>
      <c r="G2000" s="36">
        <v>0</v>
      </c>
      <c r="H2000" s="36">
        <v>0</v>
      </c>
      <c r="I2000" s="35">
        <v>0</v>
      </c>
      <c r="J2000" s="36">
        <v>0</v>
      </c>
      <c r="K2000" s="57" t="str">
        <f t="shared" si="167"/>
        <v>0</v>
      </c>
      <c r="L2000" s="4"/>
    </row>
    <row r="2001" spans="1:12" ht="15.75">
      <c r="A2001" s="28">
        <v>44</v>
      </c>
      <c r="B2001" s="25"/>
      <c r="C2001" s="32">
        <f t="shared" si="169"/>
        <v>1</v>
      </c>
      <c r="D2001" s="52" t="s">
        <v>2100</v>
      </c>
      <c r="E2001" s="36">
        <v>4085</v>
      </c>
      <c r="F2001" s="36">
        <v>1</v>
      </c>
      <c r="G2001" s="36">
        <v>2</v>
      </c>
      <c r="H2001" s="36">
        <v>0</v>
      </c>
      <c r="I2001" s="35">
        <v>0</v>
      </c>
      <c r="J2001" s="36">
        <v>0</v>
      </c>
      <c r="K2001" s="57" t="str">
        <f t="shared" si="167"/>
        <v>0</v>
      </c>
      <c r="L2001" s="4"/>
    </row>
    <row r="2002" spans="1:12" ht="15.75">
      <c r="A2002" s="28">
        <v>44</v>
      </c>
      <c r="B2002" s="25"/>
      <c r="C2002" s="32">
        <f t="shared" si="169"/>
        <v>1</v>
      </c>
      <c r="D2002" s="52" t="s">
        <v>2101</v>
      </c>
      <c r="E2002" s="36">
        <v>16797</v>
      </c>
      <c r="F2002" s="36">
        <v>19</v>
      </c>
      <c r="G2002" s="36">
        <v>7</v>
      </c>
      <c r="H2002" s="36">
        <v>0</v>
      </c>
      <c r="I2002" s="35">
        <v>0</v>
      </c>
      <c r="J2002" s="36">
        <v>0</v>
      </c>
      <c r="K2002" s="57" t="str">
        <f t="shared" si="167"/>
        <v>0</v>
      </c>
      <c r="L2002" s="4"/>
    </row>
    <row r="2003" spans="1:12" ht="15.75">
      <c r="A2003" s="28">
        <v>44</v>
      </c>
      <c r="B2003" s="25"/>
      <c r="C2003" s="32">
        <f t="shared" si="169"/>
        <v>1</v>
      </c>
      <c r="D2003" s="52" t="s">
        <v>2102</v>
      </c>
      <c r="E2003" s="36">
        <v>3093</v>
      </c>
      <c r="F2003" s="36">
        <v>1</v>
      </c>
      <c r="G2003" s="36">
        <v>2</v>
      </c>
      <c r="H2003" s="36">
        <v>0</v>
      </c>
      <c r="I2003" s="35">
        <v>0</v>
      </c>
      <c r="J2003" s="36">
        <v>0</v>
      </c>
      <c r="K2003" s="57" t="str">
        <f t="shared" si="167"/>
        <v>0</v>
      </c>
      <c r="L2003" s="4"/>
    </row>
    <row r="2004" spans="1:12" ht="15.75">
      <c r="A2004" s="28">
        <v>44</v>
      </c>
      <c r="B2004" s="25"/>
      <c r="C2004" s="32">
        <f t="shared" si="169"/>
        <v>1</v>
      </c>
      <c r="D2004" s="52" t="s">
        <v>2103</v>
      </c>
      <c r="E2004" s="36">
        <v>4429</v>
      </c>
      <c r="F2004" s="36">
        <v>1</v>
      </c>
      <c r="G2004" s="36">
        <v>0</v>
      </c>
      <c r="H2004" s="36">
        <v>0</v>
      </c>
      <c r="I2004" s="35">
        <v>0</v>
      </c>
      <c r="J2004" s="36">
        <v>0</v>
      </c>
      <c r="K2004" s="57" t="str">
        <f t="shared" si="167"/>
        <v>0</v>
      </c>
      <c r="L2004" s="4"/>
    </row>
    <row r="2005" spans="1:12" ht="15.75">
      <c r="A2005" s="28">
        <v>44</v>
      </c>
      <c r="B2005" s="25"/>
      <c r="C2005" s="32">
        <f t="shared" si="169"/>
        <v>1</v>
      </c>
      <c r="D2005" s="52" t="s">
        <v>2104</v>
      </c>
      <c r="E2005" s="36">
        <v>19957</v>
      </c>
      <c r="F2005" s="36">
        <v>3</v>
      </c>
      <c r="G2005" s="36">
        <v>0</v>
      </c>
      <c r="H2005" s="36">
        <v>0</v>
      </c>
      <c r="I2005" s="35">
        <v>0</v>
      </c>
      <c r="J2005" s="36">
        <v>0</v>
      </c>
      <c r="K2005" s="57" t="str">
        <f t="shared" si="167"/>
        <v>0</v>
      </c>
      <c r="L2005" s="4"/>
    </row>
    <row r="2006" spans="1:12" ht="15.75">
      <c r="A2006" s="28">
        <v>44</v>
      </c>
      <c r="B2006" s="25"/>
      <c r="C2006" s="32">
        <f t="shared" si="169"/>
        <v>1</v>
      </c>
      <c r="D2006" s="52" t="s">
        <v>2105</v>
      </c>
      <c r="E2006" s="36">
        <v>5870</v>
      </c>
      <c r="F2006" s="36">
        <v>1</v>
      </c>
      <c r="G2006" s="36">
        <v>0</v>
      </c>
      <c r="H2006" s="36">
        <v>0</v>
      </c>
      <c r="I2006" s="35">
        <v>0</v>
      </c>
      <c r="J2006" s="36">
        <v>0</v>
      </c>
      <c r="K2006" s="57" t="str">
        <f t="shared" ref="K2006:K2037" si="170">IF(OR(I2006="",I2006&lt;1),"0","1")</f>
        <v>0</v>
      </c>
      <c r="L2006" s="4"/>
    </row>
    <row r="2007" spans="1:12" ht="15.75">
      <c r="A2007" s="28">
        <v>44</v>
      </c>
      <c r="B2007" s="25"/>
      <c r="C2007" s="32">
        <f t="shared" si="169"/>
        <v>1</v>
      </c>
      <c r="D2007" s="52" t="s">
        <v>2106</v>
      </c>
      <c r="E2007" s="36">
        <v>4802</v>
      </c>
      <c r="F2007" s="36">
        <v>1</v>
      </c>
      <c r="G2007" s="36">
        <v>0</v>
      </c>
      <c r="H2007" s="36">
        <v>0</v>
      </c>
      <c r="I2007" s="35">
        <v>0</v>
      </c>
      <c r="J2007" s="36">
        <v>0</v>
      </c>
      <c r="K2007" s="57" t="str">
        <f t="shared" si="170"/>
        <v>0</v>
      </c>
      <c r="L2007" s="4"/>
    </row>
    <row r="2008" spans="1:12" ht="15.75">
      <c r="A2008" s="28">
        <v>44</v>
      </c>
      <c r="B2008" s="25"/>
      <c r="C2008" s="32">
        <f t="shared" si="169"/>
        <v>1</v>
      </c>
      <c r="D2008" s="52" t="s">
        <v>2107</v>
      </c>
      <c r="E2008" s="36">
        <v>6430</v>
      </c>
      <c r="F2008" s="36">
        <v>1</v>
      </c>
      <c r="G2008" s="36">
        <v>0</v>
      </c>
      <c r="H2008" s="36">
        <v>0</v>
      </c>
      <c r="I2008" s="35">
        <v>0</v>
      </c>
      <c r="J2008" s="36">
        <v>0</v>
      </c>
      <c r="K2008" s="57" t="str">
        <f t="shared" si="170"/>
        <v>0</v>
      </c>
      <c r="L2008" s="4"/>
    </row>
    <row r="2009" spans="1:12" ht="15.75">
      <c r="A2009" s="28">
        <v>44</v>
      </c>
      <c r="B2009" s="25"/>
      <c r="C2009" s="32">
        <f t="shared" si="169"/>
        <v>1</v>
      </c>
      <c r="D2009" s="52" t="s">
        <v>2108</v>
      </c>
      <c r="E2009" s="36">
        <v>4465</v>
      </c>
      <c r="F2009" s="36">
        <v>3</v>
      </c>
      <c r="G2009" s="36">
        <v>2</v>
      </c>
      <c r="H2009" s="36">
        <v>0</v>
      </c>
      <c r="I2009" s="35">
        <v>0</v>
      </c>
      <c r="J2009" s="36">
        <v>0</v>
      </c>
      <c r="K2009" s="57" t="str">
        <f t="shared" si="170"/>
        <v>0</v>
      </c>
      <c r="L2009" s="4"/>
    </row>
    <row r="2010" spans="1:12" ht="15.75">
      <c r="A2010" s="28">
        <v>44</v>
      </c>
      <c r="B2010" s="25"/>
      <c r="C2010" s="32">
        <f t="shared" si="169"/>
        <v>1</v>
      </c>
      <c r="D2010" s="52" t="s">
        <v>2109</v>
      </c>
      <c r="E2010" s="36">
        <v>4829</v>
      </c>
      <c r="F2010" s="36">
        <v>4</v>
      </c>
      <c r="G2010" s="36">
        <v>3</v>
      </c>
      <c r="H2010" s="36">
        <v>0</v>
      </c>
      <c r="I2010" s="35">
        <v>0</v>
      </c>
      <c r="J2010" s="36">
        <v>0</v>
      </c>
      <c r="K2010" s="57" t="str">
        <f t="shared" si="170"/>
        <v>0</v>
      </c>
      <c r="L2010" s="4"/>
    </row>
    <row r="2011" spans="1:12" ht="15.75">
      <c r="A2011" s="28">
        <v>44</v>
      </c>
      <c r="B2011" s="25"/>
      <c r="C2011" s="32">
        <f t="shared" si="169"/>
        <v>1</v>
      </c>
      <c r="D2011" s="52" t="s">
        <v>2110</v>
      </c>
      <c r="E2011" s="36">
        <v>4080</v>
      </c>
      <c r="F2011" s="36">
        <v>1</v>
      </c>
      <c r="G2011" s="36">
        <v>0</v>
      </c>
      <c r="H2011" s="36">
        <v>0</v>
      </c>
      <c r="I2011" s="35">
        <v>0</v>
      </c>
      <c r="J2011" s="36">
        <v>0</v>
      </c>
      <c r="K2011" s="57" t="str">
        <f t="shared" si="170"/>
        <v>0</v>
      </c>
      <c r="L2011" s="4"/>
    </row>
    <row r="2012" spans="1:12" ht="15.75">
      <c r="A2012" s="28">
        <v>44</v>
      </c>
      <c r="B2012" s="25"/>
      <c r="C2012" s="32">
        <f t="shared" si="169"/>
        <v>1</v>
      </c>
      <c r="D2012" s="52" t="s">
        <v>2111</v>
      </c>
      <c r="E2012" s="36">
        <v>4174</v>
      </c>
      <c r="F2012" s="36">
        <v>3</v>
      </c>
      <c r="G2012" s="36">
        <v>1</v>
      </c>
      <c r="H2012" s="36">
        <v>0</v>
      </c>
      <c r="I2012" s="35">
        <v>0</v>
      </c>
      <c r="J2012" s="36">
        <v>0</v>
      </c>
      <c r="K2012" s="57" t="str">
        <f t="shared" si="170"/>
        <v>0</v>
      </c>
      <c r="L2012" s="4"/>
    </row>
    <row r="2013" spans="1:12" ht="15.75">
      <c r="A2013" s="28">
        <v>44</v>
      </c>
      <c r="B2013" s="25"/>
      <c r="C2013" s="32"/>
      <c r="D2013" s="52" t="s">
        <v>2112</v>
      </c>
      <c r="E2013" s="36">
        <v>3379</v>
      </c>
      <c r="F2013" s="36">
        <v>0</v>
      </c>
      <c r="G2013" s="36">
        <v>0</v>
      </c>
      <c r="H2013" s="36">
        <v>0</v>
      </c>
      <c r="I2013" s="35">
        <v>0</v>
      </c>
      <c r="J2013" s="36">
        <v>0</v>
      </c>
      <c r="K2013" s="57" t="str">
        <f t="shared" si="170"/>
        <v>0</v>
      </c>
      <c r="L2013" s="4"/>
    </row>
    <row r="2014" spans="1:12" ht="15.75">
      <c r="A2014" s="28">
        <v>44</v>
      </c>
      <c r="B2014" s="25"/>
      <c r="C2014" s="32">
        <f t="shared" ref="C2014:C2033" si="171">IF(D2014="",0,1)</f>
        <v>1</v>
      </c>
      <c r="D2014" s="52" t="s">
        <v>2113</v>
      </c>
      <c r="E2014" s="36">
        <v>8532</v>
      </c>
      <c r="F2014" s="36">
        <v>1</v>
      </c>
      <c r="G2014" s="36">
        <v>1</v>
      </c>
      <c r="H2014" s="36">
        <v>0</v>
      </c>
      <c r="I2014" s="35">
        <v>0</v>
      </c>
      <c r="J2014" s="36">
        <v>0</v>
      </c>
      <c r="K2014" s="57" t="str">
        <f t="shared" si="170"/>
        <v>0</v>
      </c>
      <c r="L2014" s="4"/>
    </row>
    <row r="2015" spans="1:12" ht="15.75">
      <c r="A2015" s="28">
        <v>44</v>
      </c>
      <c r="B2015" s="25"/>
      <c r="C2015" s="32">
        <f t="shared" si="171"/>
        <v>1</v>
      </c>
      <c r="D2015" s="52" t="s">
        <v>2114</v>
      </c>
      <c r="E2015" s="36">
        <v>5408</v>
      </c>
      <c r="F2015" s="36">
        <v>1</v>
      </c>
      <c r="G2015" s="36">
        <v>0</v>
      </c>
      <c r="H2015" s="36">
        <v>0</v>
      </c>
      <c r="I2015" s="35">
        <v>0</v>
      </c>
      <c r="J2015" s="36">
        <v>0</v>
      </c>
      <c r="K2015" s="57" t="str">
        <f t="shared" si="170"/>
        <v>0</v>
      </c>
      <c r="L2015" s="4"/>
    </row>
    <row r="2016" spans="1:12" ht="15.75">
      <c r="A2016" s="28">
        <v>44</v>
      </c>
      <c r="B2016" s="25"/>
      <c r="C2016" s="32">
        <f t="shared" si="171"/>
        <v>1</v>
      </c>
      <c r="D2016" s="52" t="s">
        <v>2115</v>
      </c>
      <c r="E2016" s="36">
        <v>4108</v>
      </c>
      <c r="F2016" s="36">
        <v>2</v>
      </c>
      <c r="G2016" s="36">
        <v>2</v>
      </c>
      <c r="H2016" s="36">
        <v>0</v>
      </c>
      <c r="I2016" s="35">
        <v>0</v>
      </c>
      <c r="J2016" s="36">
        <v>0</v>
      </c>
      <c r="K2016" s="57" t="str">
        <f t="shared" si="170"/>
        <v>0</v>
      </c>
      <c r="L2016" s="4"/>
    </row>
    <row r="2017" spans="1:12" ht="15.75">
      <c r="A2017" s="28">
        <v>44</v>
      </c>
      <c r="B2017" s="25"/>
      <c r="C2017" s="32">
        <f t="shared" si="171"/>
        <v>1</v>
      </c>
      <c r="D2017" s="52" t="s">
        <v>2116</v>
      </c>
      <c r="E2017" s="36">
        <v>8897</v>
      </c>
      <c r="F2017" s="36">
        <v>2</v>
      </c>
      <c r="G2017" s="36">
        <v>0</v>
      </c>
      <c r="H2017" s="36">
        <v>0</v>
      </c>
      <c r="I2017" s="35">
        <v>0</v>
      </c>
      <c r="J2017" s="36">
        <v>0</v>
      </c>
      <c r="K2017" s="57" t="str">
        <f t="shared" si="170"/>
        <v>0</v>
      </c>
      <c r="L2017" s="4"/>
    </row>
    <row r="2018" spans="1:12" ht="15.75">
      <c r="A2018" s="28">
        <v>44</v>
      </c>
      <c r="B2018" s="25"/>
      <c r="C2018" s="32">
        <f t="shared" si="171"/>
        <v>1</v>
      </c>
      <c r="D2018" s="52" t="s">
        <v>2117</v>
      </c>
      <c r="E2018" s="36">
        <v>5408</v>
      </c>
      <c r="F2018" s="36">
        <v>1</v>
      </c>
      <c r="G2018" s="36">
        <v>0</v>
      </c>
      <c r="H2018" s="36">
        <v>0</v>
      </c>
      <c r="I2018" s="35">
        <v>0</v>
      </c>
      <c r="J2018" s="36">
        <v>0</v>
      </c>
      <c r="K2018" s="57" t="str">
        <f t="shared" si="170"/>
        <v>0</v>
      </c>
      <c r="L2018" s="4"/>
    </row>
    <row r="2019" spans="1:12" ht="15.75">
      <c r="A2019" s="28">
        <v>44</v>
      </c>
      <c r="B2019" s="25"/>
      <c r="C2019" s="32">
        <f t="shared" si="171"/>
        <v>1</v>
      </c>
      <c r="D2019" s="52" t="s">
        <v>2118</v>
      </c>
      <c r="E2019" s="36">
        <v>7817</v>
      </c>
      <c r="F2019" s="36">
        <v>1</v>
      </c>
      <c r="G2019" s="36">
        <v>0</v>
      </c>
      <c r="H2019" s="36">
        <v>0</v>
      </c>
      <c r="I2019" s="35">
        <v>0</v>
      </c>
      <c r="J2019" s="36">
        <v>0</v>
      </c>
      <c r="K2019" s="57" t="str">
        <f t="shared" si="170"/>
        <v>0</v>
      </c>
      <c r="L2019" s="4"/>
    </row>
    <row r="2020" spans="1:12" ht="15.75">
      <c r="A2020" s="28">
        <v>44</v>
      </c>
      <c r="B2020" s="25"/>
      <c r="C2020" s="32">
        <f t="shared" si="171"/>
        <v>1</v>
      </c>
      <c r="D2020" s="52" t="s">
        <v>2119</v>
      </c>
      <c r="E2020" s="36">
        <v>2084</v>
      </c>
      <c r="F2020" s="36">
        <v>1</v>
      </c>
      <c r="G2020" s="36">
        <v>1</v>
      </c>
      <c r="H2020" s="36">
        <v>0</v>
      </c>
      <c r="I2020" s="35">
        <v>0</v>
      </c>
      <c r="J2020" s="36">
        <v>0</v>
      </c>
      <c r="K2020" s="57" t="str">
        <f t="shared" si="170"/>
        <v>0</v>
      </c>
      <c r="L2020" s="4"/>
    </row>
    <row r="2021" spans="1:12" ht="15.75">
      <c r="A2021" s="28">
        <v>44</v>
      </c>
      <c r="B2021" s="25"/>
      <c r="C2021" s="32">
        <f t="shared" si="171"/>
        <v>1</v>
      </c>
      <c r="D2021" s="52" t="s">
        <v>2120</v>
      </c>
      <c r="E2021" s="36">
        <v>5466</v>
      </c>
      <c r="F2021" s="36">
        <v>2</v>
      </c>
      <c r="G2021" s="36">
        <v>0</v>
      </c>
      <c r="H2021" s="36">
        <v>0</v>
      </c>
      <c r="I2021" s="35">
        <v>0</v>
      </c>
      <c r="J2021" s="36">
        <v>0</v>
      </c>
      <c r="K2021" s="57" t="str">
        <f t="shared" si="170"/>
        <v>0</v>
      </c>
      <c r="L2021" s="4"/>
    </row>
    <row r="2022" spans="1:12" ht="15.75">
      <c r="A2022" s="28">
        <v>44</v>
      </c>
      <c r="B2022" s="25"/>
      <c r="C2022" s="32">
        <f t="shared" si="171"/>
        <v>1</v>
      </c>
      <c r="D2022" s="52" t="s">
        <v>2121</v>
      </c>
      <c r="E2022" s="36">
        <v>7259</v>
      </c>
      <c r="F2022" s="36">
        <v>4</v>
      </c>
      <c r="G2022" s="36">
        <v>0</v>
      </c>
      <c r="H2022" s="36">
        <v>0</v>
      </c>
      <c r="I2022" s="35">
        <v>0</v>
      </c>
      <c r="J2022" s="36">
        <v>0</v>
      </c>
      <c r="K2022" s="57" t="str">
        <f t="shared" si="170"/>
        <v>0</v>
      </c>
      <c r="L2022" s="4"/>
    </row>
    <row r="2023" spans="1:12" ht="15.75">
      <c r="A2023" s="28">
        <v>44</v>
      </c>
      <c r="B2023" s="25"/>
      <c r="C2023" s="32">
        <f t="shared" si="171"/>
        <v>1</v>
      </c>
      <c r="D2023" s="52" t="s">
        <v>2122</v>
      </c>
      <c r="E2023" s="36">
        <v>323975</v>
      </c>
      <c r="F2023" s="36">
        <v>124</v>
      </c>
      <c r="G2023" s="36">
        <v>60</v>
      </c>
      <c r="H2023" s="36">
        <v>0</v>
      </c>
      <c r="I2023" s="35">
        <v>0</v>
      </c>
      <c r="J2023" s="36">
        <v>0</v>
      </c>
      <c r="K2023" s="57" t="str">
        <f t="shared" si="170"/>
        <v>0</v>
      </c>
      <c r="L2023" s="4"/>
    </row>
    <row r="2024" spans="1:12" ht="15.75">
      <c r="A2024" s="28">
        <v>44</v>
      </c>
      <c r="B2024" s="25"/>
      <c r="C2024" s="32">
        <f t="shared" si="171"/>
        <v>1</v>
      </c>
      <c r="D2024" s="52" t="s">
        <v>2123</v>
      </c>
      <c r="E2024" s="36">
        <v>9276</v>
      </c>
      <c r="F2024" s="36">
        <v>2</v>
      </c>
      <c r="G2024" s="36">
        <v>0</v>
      </c>
      <c r="H2024" s="36">
        <v>0</v>
      </c>
      <c r="I2024" s="35">
        <v>0</v>
      </c>
      <c r="J2024" s="36">
        <v>0</v>
      </c>
      <c r="K2024" s="57" t="str">
        <f t="shared" si="170"/>
        <v>0</v>
      </c>
      <c r="L2024" s="4"/>
    </row>
    <row r="2025" spans="1:12" ht="15.75">
      <c r="A2025" s="28">
        <v>44</v>
      </c>
      <c r="B2025" s="25"/>
      <c r="C2025" s="32">
        <f t="shared" si="171"/>
        <v>1</v>
      </c>
      <c r="D2025" s="52" t="s">
        <v>2124</v>
      </c>
      <c r="E2025" s="36">
        <v>4284</v>
      </c>
      <c r="F2025" s="36">
        <v>1</v>
      </c>
      <c r="G2025" s="36">
        <v>0</v>
      </c>
      <c r="H2025" s="36">
        <v>0</v>
      </c>
      <c r="I2025" s="35">
        <v>0</v>
      </c>
      <c r="J2025" s="36">
        <v>0</v>
      </c>
      <c r="K2025" s="57" t="str">
        <f t="shared" si="170"/>
        <v>0</v>
      </c>
      <c r="L2025" s="4"/>
    </row>
    <row r="2026" spans="1:12" ht="15.75">
      <c r="A2026" s="28">
        <v>44</v>
      </c>
      <c r="B2026" s="25"/>
      <c r="C2026" s="32">
        <f t="shared" si="171"/>
        <v>1</v>
      </c>
      <c r="D2026" s="52" t="s">
        <v>2125</v>
      </c>
      <c r="E2026" s="36">
        <v>27908</v>
      </c>
      <c r="F2026" s="36">
        <v>5</v>
      </c>
      <c r="G2026" s="36">
        <v>2</v>
      </c>
      <c r="H2026" s="36">
        <v>0</v>
      </c>
      <c r="I2026" s="35">
        <v>0</v>
      </c>
      <c r="J2026" s="36">
        <v>0</v>
      </c>
      <c r="K2026" s="57" t="str">
        <f t="shared" si="170"/>
        <v>0</v>
      </c>
      <c r="L2026" s="4"/>
    </row>
    <row r="2027" spans="1:12" ht="15.75">
      <c r="A2027" s="28">
        <v>44</v>
      </c>
      <c r="B2027" s="25"/>
      <c r="C2027" s="32">
        <f t="shared" si="171"/>
        <v>1</v>
      </c>
      <c r="D2027" s="52" t="s">
        <v>2126</v>
      </c>
      <c r="E2027" s="36">
        <v>2270</v>
      </c>
      <c r="F2027" s="36">
        <v>2</v>
      </c>
      <c r="G2027" s="36">
        <v>1</v>
      </c>
      <c r="H2027" s="36">
        <v>0</v>
      </c>
      <c r="I2027" s="35">
        <v>0</v>
      </c>
      <c r="J2027" s="36">
        <v>0</v>
      </c>
      <c r="K2027" s="57" t="str">
        <f t="shared" si="170"/>
        <v>0</v>
      </c>
      <c r="L2027" s="4"/>
    </row>
    <row r="2028" spans="1:12" ht="15.75">
      <c r="A2028" s="28">
        <v>44</v>
      </c>
      <c r="B2028" s="25"/>
      <c r="C2028" s="32">
        <f t="shared" si="171"/>
        <v>1</v>
      </c>
      <c r="D2028" s="52" t="s">
        <v>2127</v>
      </c>
      <c r="E2028" s="52">
        <v>11161</v>
      </c>
      <c r="F2028" s="36">
        <v>2</v>
      </c>
      <c r="G2028" s="36">
        <v>0</v>
      </c>
      <c r="H2028" s="36">
        <v>0</v>
      </c>
      <c r="I2028" s="35">
        <v>0</v>
      </c>
      <c r="J2028" s="36">
        <v>0</v>
      </c>
      <c r="K2028" s="57" t="str">
        <f t="shared" si="170"/>
        <v>0</v>
      </c>
      <c r="L2028" s="4"/>
    </row>
    <row r="2029" spans="1:12" ht="15.75">
      <c r="A2029" s="28">
        <v>44</v>
      </c>
      <c r="B2029" s="25"/>
      <c r="C2029" s="32">
        <f t="shared" si="171"/>
        <v>1</v>
      </c>
      <c r="D2029" s="52" t="s">
        <v>2128</v>
      </c>
      <c r="E2029" s="36">
        <v>16297</v>
      </c>
      <c r="F2029" s="36">
        <v>6</v>
      </c>
      <c r="G2029" s="36">
        <v>2</v>
      </c>
      <c r="H2029" s="36">
        <v>0</v>
      </c>
      <c r="I2029" s="35">
        <v>0</v>
      </c>
      <c r="J2029" s="36">
        <v>0</v>
      </c>
      <c r="K2029" s="57" t="str">
        <f t="shared" si="170"/>
        <v>0</v>
      </c>
      <c r="L2029" s="4"/>
    </row>
    <row r="2030" spans="1:12" ht="15.75">
      <c r="A2030" s="28">
        <v>44</v>
      </c>
      <c r="B2030" s="25"/>
      <c r="C2030" s="32">
        <f t="shared" si="171"/>
        <v>1</v>
      </c>
      <c r="D2030" s="52" t="s">
        <v>2129</v>
      </c>
      <c r="E2030" s="36">
        <v>11440</v>
      </c>
      <c r="F2030" s="36">
        <v>8</v>
      </c>
      <c r="G2030" s="36">
        <v>2</v>
      </c>
      <c r="H2030" s="36">
        <v>0</v>
      </c>
      <c r="I2030" s="35">
        <v>0</v>
      </c>
      <c r="J2030" s="36">
        <v>0</v>
      </c>
      <c r="K2030" s="57" t="str">
        <f t="shared" si="170"/>
        <v>0</v>
      </c>
      <c r="L2030" s="4"/>
    </row>
    <row r="2031" spans="1:12" ht="15.75">
      <c r="A2031" s="28">
        <v>44</v>
      </c>
      <c r="B2031" s="25"/>
      <c r="C2031" s="32">
        <f t="shared" si="171"/>
        <v>1</v>
      </c>
      <c r="D2031" s="52" t="s">
        <v>2130</v>
      </c>
      <c r="E2031" s="36">
        <v>1264</v>
      </c>
      <c r="F2031" s="36">
        <v>1</v>
      </c>
      <c r="G2031" s="36">
        <v>2</v>
      </c>
      <c r="H2031" s="36">
        <v>0</v>
      </c>
      <c r="I2031" s="35">
        <v>0</v>
      </c>
      <c r="J2031" s="36">
        <v>0</v>
      </c>
      <c r="K2031" s="57" t="str">
        <f t="shared" si="170"/>
        <v>0</v>
      </c>
      <c r="L2031" s="4"/>
    </row>
    <row r="2032" spans="1:12" ht="15.75">
      <c r="A2032" s="28">
        <v>44</v>
      </c>
      <c r="B2032" s="25"/>
      <c r="C2032" s="32">
        <f t="shared" si="171"/>
        <v>1</v>
      </c>
      <c r="D2032" s="52" t="s">
        <v>2131</v>
      </c>
      <c r="E2032" s="36">
        <v>14605</v>
      </c>
      <c r="F2032" s="36">
        <v>3</v>
      </c>
      <c r="G2032" s="36">
        <v>4</v>
      </c>
      <c r="H2032" s="36">
        <v>0</v>
      </c>
      <c r="I2032" s="35">
        <v>0</v>
      </c>
      <c r="J2032" s="36">
        <v>0</v>
      </c>
      <c r="K2032" s="57" t="str">
        <f t="shared" si="170"/>
        <v>0</v>
      </c>
      <c r="L2032" s="4"/>
    </row>
    <row r="2033" spans="1:12" ht="15.75">
      <c r="A2033" s="28">
        <v>44</v>
      </c>
      <c r="B2033" s="25"/>
      <c r="C2033" s="32">
        <f t="shared" si="171"/>
        <v>1</v>
      </c>
      <c r="D2033" s="52" t="s">
        <v>2132</v>
      </c>
      <c r="E2033" s="36">
        <v>7708</v>
      </c>
      <c r="F2033" s="36">
        <v>1</v>
      </c>
      <c r="G2033" s="36">
        <v>0</v>
      </c>
      <c r="H2033" s="36">
        <v>0</v>
      </c>
      <c r="I2033" s="35">
        <v>0</v>
      </c>
      <c r="J2033" s="36">
        <v>0</v>
      </c>
      <c r="K2033" s="57" t="str">
        <f t="shared" si="170"/>
        <v>0</v>
      </c>
      <c r="L2033" s="4"/>
    </row>
    <row r="2034" spans="1:12" ht="15.75">
      <c r="A2034" s="28">
        <v>44</v>
      </c>
      <c r="B2034" s="25"/>
      <c r="C2034" s="32"/>
      <c r="D2034" s="52" t="s">
        <v>2133</v>
      </c>
      <c r="E2034" s="36">
        <v>1259</v>
      </c>
      <c r="F2034" s="36">
        <v>0</v>
      </c>
      <c r="G2034" s="36">
        <v>0</v>
      </c>
      <c r="H2034" s="36">
        <v>0</v>
      </c>
      <c r="I2034" s="35">
        <v>0</v>
      </c>
      <c r="J2034" s="36">
        <v>0</v>
      </c>
      <c r="K2034" s="57" t="str">
        <f t="shared" si="170"/>
        <v>0</v>
      </c>
      <c r="L2034" s="4"/>
    </row>
    <row r="2035" spans="1:12" ht="15.75">
      <c r="A2035" s="28">
        <v>44</v>
      </c>
      <c r="B2035" s="25"/>
      <c r="C2035" s="32">
        <f t="shared" ref="C2035:C2040" si="172">IF(D2035="",0,1)</f>
        <v>1</v>
      </c>
      <c r="D2035" s="52" t="s">
        <v>2134</v>
      </c>
      <c r="E2035" s="36">
        <v>48135</v>
      </c>
      <c r="F2035" s="36">
        <v>3</v>
      </c>
      <c r="G2035" s="36">
        <v>4</v>
      </c>
      <c r="H2035" s="36">
        <v>0</v>
      </c>
      <c r="I2035" s="35">
        <v>0</v>
      </c>
      <c r="J2035" s="36">
        <v>0</v>
      </c>
      <c r="K2035" s="57" t="str">
        <f t="shared" si="170"/>
        <v>0</v>
      </c>
      <c r="L2035" s="4"/>
    </row>
    <row r="2036" spans="1:12" ht="15.75">
      <c r="A2036" s="28">
        <v>44</v>
      </c>
      <c r="B2036" s="25"/>
      <c r="C2036" s="32">
        <f t="shared" si="172"/>
        <v>1</v>
      </c>
      <c r="D2036" s="52" t="s">
        <v>2135</v>
      </c>
      <c r="E2036" s="36">
        <v>4150</v>
      </c>
      <c r="F2036" s="36">
        <v>1</v>
      </c>
      <c r="G2036" s="36">
        <v>0</v>
      </c>
      <c r="H2036" s="36">
        <v>0</v>
      </c>
      <c r="I2036" s="35">
        <v>0</v>
      </c>
      <c r="J2036" s="36">
        <v>0</v>
      </c>
      <c r="K2036" s="57" t="str">
        <f t="shared" si="170"/>
        <v>0</v>
      </c>
      <c r="L2036" s="4"/>
    </row>
    <row r="2037" spans="1:12" ht="15.75">
      <c r="A2037" s="28">
        <v>44</v>
      </c>
      <c r="B2037" s="25"/>
      <c r="C2037" s="32">
        <f t="shared" si="172"/>
        <v>1</v>
      </c>
      <c r="D2037" s="52" t="s">
        <v>2136</v>
      </c>
      <c r="E2037" s="36">
        <v>7498</v>
      </c>
      <c r="F2037" s="36">
        <v>2</v>
      </c>
      <c r="G2037" s="36">
        <v>0</v>
      </c>
      <c r="H2037" s="36">
        <v>0</v>
      </c>
      <c r="I2037" s="35">
        <v>0</v>
      </c>
      <c r="J2037" s="36">
        <v>0</v>
      </c>
      <c r="K2037" s="57" t="str">
        <f t="shared" si="170"/>
        <v>0</v>
      </c>
      <c r="L2037" s="4"/>
    </row>
    <row r="2038" spans="1:12" ht="15.75">
      <c r="A2038" s="28">
        <v>44</v>
      </c>
      <c r="B2038" s="25"/>
      <c r="C2038" s="32">
        <f t="shared" si="172"/>
        <v>1</v>
      </c>
      <c r="D2038" s="52" t="s">
        <v>2137</v>
      </c>
      <c r="E2038" s="36">
        <v>4911</v>
      </c>
      <c r="F2038" s="36">
        <v>1</v>
      </c>
      <c r="G2038" s="36">
        <v>0</v>
      </c>
      <c r="H2038" s="36">
        <v>0</v>
      </c>
      <c r="I2038" s="35">
        <v>0</v>
      </c>
      <c r="J2038" s="36">
        <v>0</v>
      </c>
      <c r="K2038" s="57" t="str">
        <f t="shared" ref="K2038:K2056" si="173">IF(OR(I2038="",I2038&lt;1),"0","1")</f>
        <v>0</v>
      </c>
      <c r="L2038" s="4"/>
    </row>
    <row r="2039" spans="1:12" ht="15.75">
      <c r="A2039" s="28">
        <v>44</v>
      </c>
      <c r="B2039" s="25"/>
      <c r="C2039" s="32">
        <f t="shared" si="172"/>
        <v>1</v>
      </c>
      <c r="D2039" s="52" t="s">
        <v>2138</v>
      </c>
      <c r="E2039" s="36">
        <v>5203</v>
      </c>
      <c r="F2039" s="36">
        <v>0</v>
      </c>
      <c r="G2039" s="36">
        <v>0</v>
      </c>
      <c r="H2039" s="36">
        <v>1</v>
      </c>
      <c r="I2039" s="35">
        <v>0</v>
      </c>
      <c r="J2039" s="36">
        <v>0</v>
      </c>
      <c r="K2039" s="57" t="str">
        <f t="shared" si="173"/>
        <v>0</v>
      </c>
      <c r="L2039" s="4"/>
    </row>
    <row r="2040" spans="1:12" ht="15.75">
      <c r="A2040" s="28">
        <v>44</v>
      </c>
      <c r="B2040" s="25"/>
      <c r="C2040" s="32">
        <f t="shared" si="172"/>
        <v>1</v>
      </c>
      <c r="D2040" s="52" t="s">
        <v>2139</v>
      </c>
      <c r="E2040" s="36">
        <v>5322</v>
      </c>
      <c r="F2040" s="36">
        <v>2</v>
      </c>
      <c r="G2040" s="36">
        <v>1</v>
      </c>
      <c r="H2040" s="36">
        <v>0</v>
      </c>
      <c r="I2040" s="35">
        <v>0</v>
      </c>
      <c r="J2040" s="36">
        <v>0</v>
      </c>
      <c r="K2040" s="57" t="str">
        <f t="shared" si="173"/>
        <v>0</v>
      </c>
      <c r="L2040" s="4"/>
    </row>
    <row r="2041" spans="1:12" ht="15.75">
      <c r="A2041" s="28">
        <v>44</v>
      </c>
      <c r="B2041" s="25"/>
      <c r="C2041" s="32"/>
      <c r="D2041" s="52" t="s">
        <v>2140</v>
      </c>
      <c r="E2041" s="36">
        <v>2775</v>
      </c>
      <c r="F2041" s="36">
        <v>0</v>
      </c>
      <c r="G2041" s="36">
        <v>0</v>
      </c>
      <c r="H2041" s="36">
        <v>0</v>
      </c>
      <c r="I2041" s="35">
        <v>0</v>
      </c>
      <c r="J2041" s="36">
        <v>0</v>
      </c>
      <c r="K2041" s="57" t="str">
        <f t="shared" si="173"/>
        <v>0</v>
      </c>
      <c r="L2041" s="4"/>
    </row>
    <row r="2042" spans="1:12" ht="15.75">
      <c r="A2042" s="28">
        <v>44</v>
      </c>
      <c r="B2042" s="25"/>
      <c r="C2042" s="32">
        <f>IF(D2042="",0,1)</f>
        <v>1</v>
      </c>
      <c r="D2042" s="52" t="s">
        <v>2141</v>
      </c>
      <c r="E2042" s="36">
        <v>73139</v>
      </c>
      <c r="F2042" s="36">
        <v>10</v>
      </c>
      <c r="G2042" s="36">
        <v>7</v>
      </c>
      <c r="H2042" s="36">
        <v>0</v>
      </c>
      <c r="I2042" s="35">
        <v>0</v>
      </c>
      <c r="J2042" s="36">
        <v>0</v>
      </c>
      <c r="K2042" s="57" t="str">
        <f t="shared" si="173"/>
        <v>0</v>
      </c>
      <c r="L2042" s="4"/>
    </row>
    <row r="2043" spans="1:12" ht="15.75">
      <c r="A2043" s="28">
        <v>44</v>
      </c>
      <c r="B2043" s="25"/>
      <c r="C2043" s="32"/>
      <c r="D2043" s="52" t="s">
        <v>2142</v>
      </c>
      <c r="E2043" s="36">
        <v>4723</v>
      </c>
      <c r="F2043" s="36">
        <v>0</v>
      </c>
      <c r="G2043" s="36">
        <v>0</v>
      </c>
      <c r="H2043" s="36">
        <v>0</v>
      </c>
      <c r="I2043" s="35">
        <v>0</v>
      </c>
      <c r="J2043" s="36">
        <v>0</v>
      </c>
      <c r="K2043" s="57" t="str">
        <f t="shared" si="173"/>
        <v>0</v>
      </c>
      <c r="L2043" s="4"/>
    </row>
    <row r="2044" spans="1:12" ht="15.75">
      <c r="A2044" s="28">
        <v>44</v>
      </c>
      <c r="B2044" s="25"/>
      <c r="C2044" s="32">
        <f t="shared" ref="C2044:C2056" si="174">IF(D2044="",0,1)</f>
        <v>1</v>
      </c>
      <c r="D2044" s="52" t="s">
        <v>2143</v>
      </c>
      <c r="E2044" s="36">
        <v>9270</v>
      </c>
      <c r="F2044" s="36">
        <v>1</v>
      </c>
      <c r="G2044" s="36">
        <v>1</v>
      </c>
      <c r="H2044" s="36">
        <v>0</v>
      </c>
      <c r="I2044" s="35">
        <v>0</v>
      </c>
      <c r="J2044" s="36">
        <v>0</v>
      </c>
      <c r="K2044" s="57" t="str">
        <f t="shared" si="173"/>
        <v>0</v>
      </c>
      <c r="L2044" s="4"/>
    </row>
    <row r="2045" spans="1:12" ht="15.75">
      <c r="A2045" s="28">
        <v>44</v>
      </c>
      <c r="B2045" s="25"/>
      <c r="C2045" s="32">
        <f t="shared" si="174"/>
        <v>1</v>
      </c>
      <c r="D2045" s="52" t="s">
        <v>2144</v>
      </c>
      <c r="E2045" s="36">
        <v>28169</v>
      </c>
      <c r="F2045" s="36">
        <v>7</v>
      </c>
      <c r="G2045" s="36">
        <v>4</v>
      </c>
      <c r="H2045" s="36">
        <v>0</v>
      </c>
      <c r="I2045" s="35">
        <v>0</v>
      </c>
      <c r="J2045" s="36">
        <v>0</v>
      </c>
      <c r="K2045" s="57" t="str">
        <f t="shared" si="173"/>
        <v>0</v>
      </c>
      <c r="L2045" s="4"/>
    </row>
    <row r="2046" spans="1:12" ht="15.75">
      <c r="A2046" s="28">
        <v>44</v>
      </c>
      <c r="B2046" s="25"/>
      <c r="C2046" s="32">
        <f t="shared" si="174"/>
        <v>1</v>
      </c>
      <c r="D2046" s="52" t="s">
        <v>2145</v>
      </c>
      <c r="E2046" s="36">
        <v>15588</v>
      </c>
      <c r="F2046" s="36">
        <v>6</v>
      </c>
      <c r="G2046" s="36">
        <v>0</v>
      </c>
      <c r="H2046" s="36">
        <v>0</v>
      </c>
      <c r="I2046" s="35">
        <v>0</v>
      </c>
      <c r="J2046" s="36">
        <v>0</v>
      </c>
      <c r="K2046" s="57" t="str">
        <f t="shared" si="173"/>
        <v>0</v>
      </c>
      <c r="L2046" s="4"/>
    </row>
    <row r="2047" spans="1:12" ht="15.75">
      <c r="A2047" s="28">
        <v>44</v>
      </c>
      <c r="B2047" s="25"/>
      <c r="C2047" s="32">
        <f t="shared" si="174"/>
        <v>1</v>
      </c>
      <c r="D2047" s="52" t="s">
        <v>2146</v>
      </c>
      <c r="E2047" s="36">
        <v>7112</v>
      </c>
      <c r="F2047" s="36">
        <v>1</v>
      </c>
      <c r="G2047" s="36">
        <v>1</v>
      </c>
      <c r="H2047" s="36">
        <v>0</v>
      </c>
      <c r="I2047" s="35">
        <v>0</v>
      </c>
      <c r="J2047" s="36">
        <v>0</v>
      </c>
      <c r="K2047" s="57" t="str">
        <f t="shared" si="173"/>
        <v>0</v>
      </c>
      <c r="L2047" s="4"/>
    </row>
    <row r="2048" spans="1:12" ht="15.75">
      <c r="A2048" s="28">
        <v>44</v>
      </c>
      <c r="B2048" s="25"/>
      <c r="C2048" s="32">
        <f t="shared" si="174"/>
        <v>1</v>
      </c>
      <c r="D2048" s="52" t="s">
        <v>2147</v>
      </c>
      <c r="E2048" s="36">
        <v>8644</v>
      </c>
      <c r="F2048" s="36">
        <v>4</v>
      </c>
      <c r="G2048" s="36">
        <v>0</v>
      </c>
      <c r="H2048" s="36">
        <v>0</v>
      </c>
      <c r="I2048" s="35">
        <v>0</v>
      </c>
      <c r="J2048" s="36">
        <v>0</v>
      </c>
      <c r="K2048" s="57" t="str">
        <f t="shared" si="173"/>
        <v>0</v>
      </c>
      <c r="L2048" s="4"/>
    </row>
    <row r="2049" spans="1:57" ht="15.75">
      <c r="A2049" s="28">
        <v>44</v>
      </c>
      <c r="B2049" s="25"/>
      <c r="C2049" s="32">
        <f t="shared" si="174"/>
        <v>1</v>
      </c>
      <c r="D2049" s="52" t="s">
        <v>2148</v>
      </c>
      <c r="E2049" s="36">
        <v>9250</v>
      </c>
      <c r="F2049" s="36">
        <v>2</v>
      </c>
      <c r="G2049" s="36">
        <v>0</v>
      </c>
      <c r="H2049" s="36">
        <v>0</v>
      </c>
      <c r="I2049" s="35">
        <v>0</v>
      </c>
      <c r="J2049" s="36">
        <v>0</v>
      </c>
      <c r="K2049" s="57" t="str">
        <f t="shared" si="173"/>
        <v>0</v>
      </c>
      <c r="L2049" s="4"/>
    </row>
    <row r="2050" spans="1:57" ht="15.75">
      <c r="A2050" s="28">
        <v>44</v>
      </c>
      <c r="B2050" s="25"/>
      <c r="C2050" s="32">
        <f t="shared" si="174"/>
        <v>1</v>
      </c>
      <c r="D2050" s="52" t="s">
        <v>2149</v>
      </c>
      <c r="E2050" s="36">
        <v>7423</v>
      </c>
      <c r="F2050" s="36">
        <v>2</v>
      </c>
      <c r="G2050" s="36">
        <v>0</v>
      </c>
      <c r="H2050" s="36">
        <v>0</v>
      </c>
      <c r="I2050" s="35">
        <v>0</v>
      </c>
      <c r="J2050" s="36">
        <v>0</v>
      </c>
      <c r="K2050" s="57" t="str">
        <f t="shared" si="173"/>
        <v>0</v>
      </c>
      <c r="L2050" s="4"/>
    </row>
    <row r="2051" spans="1:57" ht="15.75">
      <c r="A2051" s="28">
        <v>44</v>
      </c>
      <c r="B2051" s="25"/>
      <c r="C2051" s="32">
        <f t="shared" si="174"/>
        <v>1</v>
      </c>
      <c r="D2051" s="52" t="s">
        <v>2150</v>
      </c>
      <c r="E2051" s="36">
        <v>9863</v>
      </c>
      <c r="F2051" s="36">
        <v>2</v>
      </c>
      <c r="G2051" s="36">
        <v>0</v>
      </c>
      <c r="H2051" s="36">
        <v>0</v>
      </c>
      <c r="I2051" s="35">
        <v>0</v>
      </c>
      <c r="J2051" s="36">
        <v>0</v>
      </c>
      <c r="K2051" s="57" t="str">
        <f t="shared" si="173"/>
        <v>0</v>
      </c>
      <c r="L2051" s="4"/>
    </row>
    <row r="2052" spans="1:57" ht="15.75">
      <c r="A2052" s="28">
        <v>44</v>
      </c>
      <c r="B2052" s="25"/>
      <c r="C2052" s="32">
        <f t="shared" si="174"/>
        <v>1</v>
      </c>
      <c r="D2052" s="52" t="s">
        <v>2151</v>
      </c>
      <c r="E2052" s="36">
        <v>8064</v>
      </c>
      <c r="F2052" s="36">
        <v>2</v>
      </c>
      <c r="G2052" s="36">
        <v>0</v>
      </c>
      <c r="H2052" s="35">
        <v>0</v>
      </c>
      <c r="I2052" s="35">
        <v>0</v>
      </c>
      <c r="J2052" s="36">
        <v>0</v>
      </c>
      <c r="K2052" s="57" t="str">
        <f t="shared" si="173"/>
        <v>0</v>
      </c>
      <c r="L2052" s="4"/>
    </row>
    <row r="2053" spans="1:57" ht="15.75">
      <c r="A2053" s="28">
        <v>44</v>
      </c>
      <c r="B2053" s="25"/>
      <c r="C2053" s="32">
        <f t="shared" si="174"/>
        <v>1</v>
      </c>
      <c r="D2053" s="52" t="s">
        <v>2152</v>
      </c>
      <c r="E2053" s="36">
        <v>9639</v>
      </c>
      <c r="F2053" s="36">
        <v>4</v>
      </c>
      <c r="G2053" s="36">
        <v>0</v>
      </c>
      <c r="H2053" s="35">
        <v>0</v>
      </c>
      <c r="I2053" s="35">
        <v>0</v>
      </c>
      <c r="J2053" s="36">
        <v>0</v>
      </c>
      <c r="K2053" s="57" t="str">
        <f t="shared" si="173"/>
        <v>0</v>
      </c>
      <c r="L2053" s="4"/>
    </row>
    <row r="2054" spans="1:57" ht="15.75">
      <c r="A2054" s="28">
        <v>44</v>
      </c>
      <c r="B2054" s="25"/>
      <c r="C2054" s="32">
        <f t="shared" si="174"/>
        <v>1</v>
      </c>
      <c r="D2054" s="52" t="s">
        <v>2153</v>
      </c>
      <c r="E2054" s="36">
        <v>26140</v>
      </c>
      <c r="F2054" s="36">
        <v>6</v>
      </c>
      <c r="G2054" s="36">
        <v>3</v>
      </c>
      <c r="H2054" s="35">
        <v>0</v>
      </c>
      <c r="I2054" s="35">
        <v>0</v>
      </c>
      <c r="J2054" s="36">
        <v>0</v>
      </c>
      <c r="K2054" s="57" t="str">
        <f t="shared" si="173"/>
        <v>0</v>
      </c>
      <c r="L2054" s="4"/>
    </row>
    <row r="2055" spans="1:57" ht="15.75">
      <c r="A2055" s="28">
        <v>44</v>
      </c>
      <c r="B2055" s="25"/>
      <c r="C2055" s="32">
        <f t="shared" si="174"/>
        <v>1</v>
      </c>
      <c r="D2055" s="52" t="s">
        <v>2154</v>
      </c>
      <c r="E2055" s="36">
        <v>6305</v>
      </c>
      <c r="F2055" s="36">
        <v>1</v>
      </c>
      <c r="G2055" s="36">
        <v>0</v>
      </c>
      <c r="H2055" s="35">
        <v>0</v>
      </c>
      <c r="I2055" s="35">
        <v>0</v>
      </c>
      <c r="J2055" s="36">
        <v>0</v>
      </c>
      <c r="K2055" s="57" t="str">
        <f t="shared" si="173"/>
        <v>0</v>
      </c>
      <c r="L2055" s="4"/>
    </row>
    <row r="2056" spans="1:57" ht="15.75">
      <c r="A2056" s="28">
        <v>44</v>
      </c>
      <c r="B2056" s="25"/>
      <c r="C2056" s="32">
        <f t="shared" si="174"/>
        <v>1</v>
      </c>
      <c r="D2056" s="52" t="s">
        <v>2155</v>
      </c>
      <c r="E2056" s="36">
        <v>5050</v>
      </c>
      <c r="F2056" s="36">
        <v>1</v>
      </c>
      <c r="G2056" s="36">
        <v>0</v>
      </c>
      <c r="H2056" s="35">
        <v>0</v>
      </c>
      <c r="I2056" s="35">
        <v>0</v>
      </c>
      <c r="J2056" s="36">
        <v>0</v>
      </c>
      <c r="K2056" s="57" t="str">
        <f t="shared" si="173"/>
        <v>0</v>
      </c>
      <c r="L2056" s="4"/>
    </row>
    <row r="2057" spans="1:57" ht="15">
      <c r="A2057" s="226" t="s">
        <v>2156</v>
      </c>
      <c r="B2057" s="226"/>
      <c r="C2057" s="226"/>
      <c r="D2057" s="44">
        <f>SUM(C1974:C2056)</f>
        <v>72</v>
      </c>
      <c r="E2057" s="45">
        <f>SUM(E1974:E2056)</f>
        <v>1779606</v>
      </c>
      <c r="F2057" s="44">
        <f>(SUM(F1974:F2056))*1</f>
        <v>344</v>
      </c>
      <c r="G2057" s="45">
        <f>(SUM(G1974:G2056))*1</f>
        <v>124</v>
      </c>
      <c r="H2057" s="45">
        <f>(SUM(H1974:H2056))*1</f>
        <v>2</v>
      </c>
      <c r="I2057" s="45">
        <f>SUM(I1974:I2056)</f>
        <v>0</v>
      </c>
      <c r="J2057" s="45">
        <f>SUM(J1974:J2056)</f>
        <v>0</v>
      </c>
      <c r="K2057" s="45">
        <f>K1974+K1975+K1976+K1977+K1978+K1979+K1980+K1981+K1982+K1983+K1984+K1985+K1986+K1987+K1988+K1989+K1990+K1991+K1992+K1993+K1994+K1995+K1996+K1997+K1998+K1999+K2000+K2001+K2002+K2003+K2004+K2005+K2006+K2007+K2008+K2009+K2010+K2011+K2012+K2013+K2014+K2015+K2016+K2017+K2018+K2019+K2020+K2021+K2022+K2023+K2024+K2025+K2026+K2027+K2028+K2029+K2030+K2031+K2032+K2033+K2034+K2035+K2036+K2037+K2038+K2040+K2039+K2041+K2043+K2042+K2044+K2045+K2046+K2047+K2048+K2049+K2050+K2051+K2052+K2053+K2054+K2055+K2056</f>
        <v>0</v>
      </c>
      <c r="L2057" s="4"/>
      <c r="M2057" s="46"/>
      <c r="N2057" s="46"/>
      <c r="O2057" s="46"/>
      <c r="P2057" s="46"/>
      <c r="Q2057" s="46"/>
      <c r="R2057" s="46"/>
      <c r="S2057" s="46"/>
      <c r="T2057" s="46"/>
      <c r="U2057" s="46"/>
      <c r="V2057" s="46"/>
      <c r="W2057" s="46"/>
      <c r="X2057" s="46"/>
      <c r="Y2057" s="46"/>
      <c r="Z2057" s="46"/>
      <c r="AA2057" s="46"/>
      <c r="AB2057" s="46"/>
      <c r="AC2057" s="46"/>
      <c r="AD2057" s="46"/>
      <c r="AE2057" s="46"/>
      <c r="AF2057" s="46"/>
      <c r="AG2057" s="46"/>
      <c r="AH2057" s="46"/>
      <c r="AI2057" s="46"/>
      <c r="AJ2057" s="46"/>
      <c r="AK2057" s="46"/>
      <c r="AL2057" s="46"/>
      <c r="AM2057" s="46"/>
      <c r="AN2057" s="46"/>
      <c r="AO2057" s="46"/>
      <c r="AP2057" s="46"/>
      <c r="AQ2057" s="46"/>
      <c r="AR2057" s="46"/>
      <c r="AS2057" s="46"/>
      <c r="AT2057" s="46"/>
      <c r="AU2057" s="46"/>
      <c r="AV2057" s="46"/>
      <c r="AW2057" s="46"/>
      <c r="AX2057" s="46"/>
      <c r="AY2057" s="46"/>
      <c r="AZ2057" s="46"/>
      <c r="BA2057" s="46"/>
      <c r="BB2057" s="46"/>
      <c r="BC2057" s="46"/>
      <c r="BD2057" s="46"/>
      <c r="BE2057" s="46"/>
    </row>
    <row r="2058" spans="1:57" ht="15.75">
      <c r="A2058" s="28"/>
      <c r="B2058" s="225" t="s">
        <v>79</v>
      </c>
      <c r="C2058" s="225"/>
      <c r="D2058" s="47"/>
      <c r="E2058" s="48"/>
      <c r="F2058" s="47"/>
      <c r="G2058" s="48"/>
      <c r="H2058" s="48"/>
      <c r="I2058" s="48"/>
      <c r="J2058" s="31"/>
      <c r="K2058" s="31"/>
      <c r="L2058" s="4"/>
    </row>
    <row r="2059" spans="1:57" ht="15.75">
      <c r="A2059" s="28">
        <v>45</v>
      </c>
      <c r="B2059" s="25"/>
      <c r="C2059" s="32">
        <f t="shared" ref="C2059:C2103" si="175">IF(D2059="",0,1)</f>
        <v>1</v>
      </c>
      <c r="D2059" s="83" t="s">
        <v>2157</v>
      </c>
      <c r="E2059" s="49">
        <v>9400</v>
      </c>
      <c r="F2059" s="38">
        <v>6</v>
      </c>
      <c r="G2059" s="38">
        <v>0</v>
      </c>
      <c r="H2059" s="38">
        <v>0</v>
      </c>
      <c r="I2059" s="38">
        <v>0</v>
      </c>
      <c r="J2059" s="39">
        <v>0</v>
      </c>
      <c r="K2059" s="57" t="str">
        <f t="shared" ref="K2059:K2090" si="176">IF(OR(I2059="",I2059&lt;1),"0","1")</f>
        <v>0</v>
      </c>
      <c r="L2059" s="4"/>
    </row>
    <row r="2060" spans="1:57" ht="15.75">
      <c r="A2060" s="28">
        <v>45</v>
      </c>
      <c r="B2060" s="25"/>
      <c r="C2060" s="32">
        <f t="shared" si="175"/>
        <v>1</v>
      </c>
      <c r="D2060" s="83" t="s">
        <v>2158</v>
      </c>
      <c r="E2060" s="49">
        <v>13823</v>
      </c>
      <c r="F2060" s="38">
        <v>4</v>
      </c>
      <c r="G2060" s="38">
        <v>0</v>
      </c>
      <c r="H2060" s="38">
        <v>0</v>
      </c>
      <c r="I2060" s="38">
        <v>0</v>
      </c>
      <c r="J2060" s="39">
        <v>0</v>
      </c>
      <c r="K2060" s="57" t="str">
        <f t="shared" si="176"/>
        <v>0</v>
      </c>
      <c r="L2060" s="4"/>
    </row>
    <row r="2061" spans="1:57" ht="15.75">
      <c r="A2061" s="28">
        <v>45</v>
      </c>
      <c r="B2061" s="25"/>
      <c r="C2061" s="32">
        <f t="shared" si="175"/>
        <v>1</v>
      </c>
      <c r="D2061" s="83" t="s">
        <v>2159</v>
      </c>
      <c r="E2061" s="49">
        <v>2100</v>
      </c>
      <c r="F2061" s="38">
        <v>0</v>
      </c>
      <c r="G2061" s="38">
        <v>0</v>
      </c>
      <c r="H2061" s="38">
        <v>1</v>
      </c>
      <c r="I2061" s="38">
        <v>0</v>
      </c>
      <c r="J2061" s="39">
        <v>0</v>
      </c>
      <c r="K2061" s="57" t="str">
        <f t="shared" si="176"/>
        <v>0</v>
      </c>
      <c r="L2061" s="4"/>
    </row>
    <row r="2062" spans="1:57" ht="15.75">
      <c r="A2062" s="28">
        <v>45</v>
      </c>
      <c r="B2062" s="25"/>
      <c r="C2062" s="32">
        <f t="shared" si="175"/>
        <v>1</v>
      </c>
      <c r="D2062" s="83" t="s">
        <v>2160</v>
      </c>
      <c r="E2062" s="49">
        <v>405</v>
      </c>
      <c r="F2062" s="38">
        <v>0</v>
      </c>
      <c r="G2062" s="38">
        <v>0</v>
      </c>
      <c r="H2062" s="38">
        <v>1</v>
      </c>
      <c r="I2062" s="38">
        <v>0</v>
      </c>
      <c r="J2062" s="39">
        <v>0</v>
      </c>
      <c r="K2062" s="57" t="str">
        <f t="shared" si="176"/>
        <v>0</v>
      </c>
      <c r="L2062" s="4"/>
    </row>
    <row r="2063" spans="1:57" ht="15.75">
      <c r="A2063" s="28">
        <v>45</v>
      </c>
      <c r="B2063" s="25"/>
      <c r="C2063" s="32">
        <f t="shared" si="175"/>
        <v>1</v>
      </c>
      <c r="D2063" s="83" t="s">
        <v>2161</v>
      </c>
      <c r="E2063" s="49">
        <v>7525</v>
      </c>
      <c r="F2063" s="38">
        <v>4</v>
      </c>
      <c r="G2063" s="38">
        <v>0</v>
      </c>
      <c r="H2063" s="38">
        <v>0</v>
      </c>
      <c r="I2063" s="38">
        <v>0</v>
      </c>
      <c r="J2063" s="39">
        <v>0</v>
      </c>
      <c r="K2063" s="57" t="str">
        <f t="shared" si="176"/>
        <v>0</v>
      </c>
      <c r="L2063" s="4"/>
    </row>
    <row r="2064" spans="1:57" ht="15.75">
      <c r="A2064" s="28">
        <v>45</v>
      </c>
      <c r="B2064" s="25"/>
      <c r="C2064" s="32">
        <f t="shared" si="175"/>
        <v>1</v>
      </c>
      <c r="D2064" s="83" t="s">
        <v>2162</v>
      </c>
      <c r="E2064" s="49">
        <v>1814</v>
      </c>
      <c r="F2064" s="38">
        <v>1</v>
      </c>
      <c r="G2064" s="38">
        <v>0</v>
      </c>
      <c r="H2064" s="38">
        <v>0</v>
      </c>
      <c r="I2064" s="38">
        <v>0</v>
      </c>
      <c r="J2064" s="39">
        <v>0</v>
      </c>
      <c r="K2064" s="57" t="str">
        <f t="shared" si="176"/>
        <v>0</v>
      </c>
      <c r="L2064" s="4"/>
    </row>
    <row r="2065" spans="1:12" ht="15.75">
      <c r="A2065" s="28">
        <v>45</v>
      </c>
      <c r="B2065" s="25"/>
      <c r="C2065" s="32">
        <f t="shared" si="175"/>
        <v>1</v>
      </c>
      <c r="D2065" s="83" t="s">
        <v>2163</v>
      </c>
      <c r="E2065" s="49">
        <v>2200</v>
      </c>
      <c r="F2065" s="38">
        <v>0</v>
      </c>
      <c r="G2065" s="38">
        <v>0</v>
      </c>
      <c r="H2065" s="38">
        <v>1</v>
      </c>
      <c r="I2065" s="38">
        <v>0</v>
      </c>
      <c r="J2065" s="39">
        <v>0</v>
      </c>
      <c r="K2065" s="57" t="str">
        <f t="shared" si="176"/>
        <v>0</v>
      </c>
      <c r="L2065" s="4"/>
    </row>
    <row r="2066" spans="1:12" ht="15.75">
      <c r="A2066" s="28">
        <v>45</v>
      </c>
      <c r="B2066" s="25"/>
      <c r="C2066" s="32">
        <f t="shared" si="175"/>
        <v>1</v>
      </c>
      <c r="D2066" s="83" t="s">
        <v>2164</v>
      </c>
      <c r="E2066" s="39">
        <v>1703</v>
      </c>
      <c r="F2066" s="39">
        <v>0</v>
      </c>
      <c r="G2066" s="39">
        <v>1</v>
      </c>
      <c r="H2066" s="38">
        <v>0</v>
      </c>
      <c r="I2066" s="38">
        <v>0</v>
      </c>
      <c r="J2066" s="39">
        <v>0</v>
      </c>
      <c r="K2066" s="57" t="str">
        <f t="shared" si="176"/>
        <v>0</v>
      </c>
      <c r="L2066" s="4"/>
    </row>
    <row r="2067" spans="1:12" ht="15.75">
      <c r="A2067" s="28">
        <v>45</v>
      </c>
      <c r="B2067" s="25"/>
      <c r="C2067" s="32">
        <f t="shared" si="175"/>
        <v>1</v>
      </c>
      <c r="D2067" s="83" t="s">
        <v>2165</v>
      </c>
      <c r="E2067" s="39">
        <v>2161</v>
      </c>
      <c r="F2067" s="39">
        <v>1</v>
      </c>
      <c r="G2067" s="38">
        <v>0</v>
      </c>
      <c r="H2067" s="38">
        <v>0</v>
      </c>
      <c r="I2067" s="38">
        <v>0</v>
      </c>
      <c r="J2067" s="39">
        <v>0</v>
      </c>
      <c r="K2067" s="57" t="str">
        <f t="shared" si="176"/>
        <v>0</v>
      </c>
      <c r="L2067" s="4"/>
    </row>
    <row r="2068" spans="1:12" ht="15.75">
      <c r="A2068" s="28">
        <v>45</v>
      </c>
      <c r="B2068" s="25"/>
      <c r="C2068" s="32">
        <f t="shared" si="175"/>
        <v>1</v>
      </c>
      <c r="D2068" s="83" t="s">
        <v>2166</v>
      </c>
      <c r="E2068" s="39">
        <v>1160</v>
      </c>
      <c r="F2068" s="39">
        <v>0</v>
      </c>
      <c r="G2068" s="38">
        <v>0</v>
      </c>
      <c r="H2068" s="39">
        <v>1</v>
      </c>
      <c r="I2068" s="38">
        <v>0</v>
      </c>
      <c r="J2068" s="39">
        <v>0</v>
      </c>
      <c r="K2068" s="57" t="str">
        <f t="shared" si="176"/>
        <v>0</v>
      </c>
      <c r="L2068" s="4"/>
    </row>
    <row r="2069" spans="1:12" ht="15.75">
      <c r="A2069" s="28">
        <v>45</v>
      </c>
      <c r="B2069" s="25"/>
      <c r="C2069" s="32">
        <f t="shared" si="175"/>
        <v>1</v>
      </c>
      <c r="D2069" s="83" t="s">
        <v>2167</v>
      </c>
      <c r="E2069" s="39">
        <v>1979</v>
      </c>
      <c r="F2069" s="39">
        <v>1</v>
      </c>
      <c r="G2069" s="38">
        <v>0</v>
      </c>
      <c r="H2069" s="38">
        <v>0</v>
      </c>
      <c r="I2069" s="38">
        <v>0</v>
      </c>
      <c r="J2069" s="39">
        <v>0</v>
      </c>
      <c r="K2069" s="57" t="str">
        <f t="shared" si="176"/>
        <v>0</v>
      </c>
      <c r="L2069" s="4"/>
    </row>
    <row r="2070" spans="1:12" ht="15.75">
      <c r="A2070" s="28">
        <v>45</v>
      </c>
      <c r="B2070" s="25"/>
      <c r="C2070" s="32">
        <f t="shared" si="175"/>
        <v>1</v>
      </c>
      <c r="D2070" s="83" t="s">
        <v>2168</v>
      </c>
      <c r="E2070" s="39">
        <v>1377</v>
      </c>
      <c r="F2070" s="39">
        <v>0</v>
      </c>
      <c r="G2070" s="38">
        <v>0</v>
      </c>
      <c r="H2070" s="39">
        <v>1</v>
      </c>
      <c r="I2070" s="38">
        <v>0</v>
      </c>
      <c r="J2070" s="39">
        <v>0</v>
      </c>
      <c r="K2070" s="57" t="str">
        <f t="shared" si="176"/>
        <v>0</v>
      </c>
      <c r="L2070" s="4"/>
    </row>
    <row r="2071" spans="1:12" ht="15.75">
      <c r="A2071" s="28">
        <v>45</v>
      </c>
      <c r="B2071" s="25"/>
      <c r="C2071" s="32">
        <f t="shared" si="175"/>
        <v>1</v>
      </c>
      <c r="D2071" s="83" t="s">
        <v>2169</v>
      </c>
      <c r="E2071" s="39">
        <v>5465</v>
      </c>
      <c r="F2071" s="39">
        <v>2</v>
      </c>
      <c r="G2071" s="39">
        <v>2</v>
      </c>
      <c r="H2071" s="38">
        <v>0</v>
      </c>
      <c r="I2071" s="38">
        <v>0</v>
      </c>
      <c r="J2071" s="39">
        <v>0</v>
      </c>
      <c r="K2071" s="57" t="str">
        <f t="shared" si="176"/>
        <v>0</v>
      </c>
      <c r="L2071" s="4"/>
    </row>
    <row r="2072" spans="1:12" ht="15.75">
      <c r="A2072" s="28">
        <v>45</v>
      </c>
      <c r="B2072" s="25"/>
      <c r="C2072" s="32">
        <f t="shared" si="175"/>
        <v>1</v>
      </c>
      <c r="D2072" s="83" t="s">
        <v>158</v>
      </c>
      <c r="E2072" s="39">
        <v>951</v>
      </c>
      <c r="F2072" s="39">
        <v>0</v>
      </c>
      <c r="G2072" s="38">
        <v>0</v>
      </c>
      <c r="H2072" s="39">
        <v>1</v>
      </c>
      <c r="I2072" s="38">
        <v>0</v>
      </c>
      <c r="J2072" s="39">
        <v>0</v>
      </c>
      <c r="K2072" s="57" t="str">
        <f t="shared" si="176"/>
        <v>0</v>
      </c>
      <c r="L2072" s="4"/>
    </row>
    <row r="2073" spans="1:12" ht="15.75">
      <c r="A2073" s="28">
        <v>45</v>
      </c>
      <c r="B2073" s="25"/>
      <c r="C2073" s="32">
        <f t="shared" si="175"/>
        <v>1</v>
      </c>
      <c r="D2073" s="83" t="s">
        <v>2170</v>
      </c>
      <c r="E2073" s="39">
        <v>3991</v>
      </c>
      <c r="F2073" s="39">
        <v>2</v>
      </c>
      <c r="G2073" s="38">
        <v>0</v>
      </c>
      <c r="H2073" s="38">
        <v>0</v>
      </c>
      <c r="I2073" s="38">
        <v>0</v>
      </c>
      <c r="J2073" s="39">
        <v>0</v>
      </c>
      <c r="K2073" s="57" t="str">
        <f t="shared" si="176"/>
        <v>0</v>
      </c>
      <c r="L2073" s="4"/>
    </row>
    <row r="2074" spans="1:12" ht="15.75">
      <c r="A2074" s="28">
        <v>45</v>
      </c>
      <c r="B2074" s="25"/>
      <c r="C2074" s="32">
        <f t="shared" si="175"/>
        <v>1</v>
      </c>
      <c r="D2074" s="83" t="s">
        <v>2171</v>
      </c>
      <c r="E2074" s="39">
        <v>13000</v>
      </c>
      <c r="F2074" s="39">
        <v>7</v>
      </c>
      <c r="G2074" s="39">
        <v>4</v>
      </c>
      <c r="H2074" s="38">
        <v>0</v>
      </c>
      <c r="I2074" s="38">
        <v>0</v>
      </c>
      <c r="J2074" s="39">
        <v>0</v>
      </c>
      <c r="K2074" s="57" t="str">
        <f t="shared" si="176"/>
        <v>0</v>
      </c>
      <c r="L2074" s="4"/>
    </row>
    <row r="2075" spans="1:12" ht="15.75">
      <c r="A2075" s="28">
        <v>45</v>
      </c>
      <c r="B2075" s="25"/>
      <c r="C2075" s="32">
        <f t="shared" si="175"/>
        <v>1</v>
      </c>
      <c r="D2075" s="83" t="s">
        <v>2172</v>
      </c>
      <c r="E2075" s="39">
        <v>8126</v>
      </c>
      <c r="F2075" s="39">
        <v>5</v>
      </c>
      <c r="G2075" s="38">
        <v>0</v>
      </c>
      <c r="H2075" s="38">
        <v>0</v>
      </c>
      <c r="I2075" s="38">
        <v>0</v>
      </c>
      <c r="J2075" s="39">
        <v>0</v>
      </c>
      <c r="K2075" s="57" t="str">
        <f t="shared" si="176"/>
        <v>0</v>
      </c>
      <c r="L2075" s="4"/>
    </row>
    <row r="2076" spans="1:12" ht="15.75">
      <c r="A2076" s="28">
        <v>45</v>
      </c>
      <c r="B2076" s="25"/>
      <c r="C2076" s="32">
        <f t="shared" si="175"/>
        <v>1</v>
      </c>
      <c r="D2076" s="83" t="s">
        <v>2173</v>
      </c>
      <c r="E2076" s="39">
        <v>2118</v>
      </c>
      <c r="F2076" s="39">
        <v>1</v>
      </c>
      <c r="G2076" s="38">
        <v>0</v>
      </c>
      <c r="H2076" s="38">
        <v>0</v>
      </c>
      <c r="I2076" s="38">
        <v>0</v>
      </c>
      <c r="J2076" s="39">
        <v>0</v>
      </c>
      <c r="K2076" s="57" t="str">
        <f t="shared" si="176"/>
        <v>0</v>
      </c>
      <c r="L2076" s="4"/>
    </row>
    <row r="2077" spans="1:12" ht="15.75">
      <c r="A2077" s="28">
        <v>45</v>
      </c>
      <c r="B2077" s="25"/>
      <c r="C2077" s="32">
        <f t="shared" si="175"/>
        <v>1</v>
      </c>
      <c r="D2077" s="83" t="s">
        <v>2174</v>
      </c>
      <c r="E2077" s="39">
        <v>3117</v>
      </c>
      <c r="F2077" s="39">
        <v>0</v>
      </c>
      <c r="G2077" s="38">
        <v>0</v>
      </c>
      <c r="H2077" s="39">
        <v>1</v>
      </c>
      <c r="I2077" s="38">
        <v>0</v>
      </c>
      <c r="J2077" s="39">
        <v>0</v>
      </c>
      <c r="K2077" s="57" t="str">
        <f t="shared" si="176"/>
        <v>0</v>
      </c>
      <c r="L2077" s="4"/>
    </row>
    <row r="2078" spans="1:12" ht="15.75">
      <c r="A2078" s="28">
        <v>45</v>
      </c>
      <c r="B2078" s="25"/>
      <c r="C2078" s="32">
        <f t="shared" si="175"/>
        <v>1</v>
      </c>
      <c r="D2078" s="83" t="s">
        <v>2175</v>
      </c>
      <c r="E2078" s="39">
        <v>1900</v>
      </c>
      <c r="F2078" s="39">
        <v>1</v>
      </c>
      <c r="G2078" s="38">
        <v>0</v>
      </c>
      <c r="H2078" s="38">
        <v>0</v>
      </c>
      <c r="I2078" s="38">
        <v>0</v>
      </c>
      <c r="J2078" s="39">
        <v>0</v>
      </c>
      <c r="K2078" s="57" t="str">
        <f t="shared" si="176"/>
        <v>0</v>
      </c>
      <c r="L2078" s="4"/>
    </row>
    <row r="2079" spans="1:12" ht="15.75">
      <c r="A2079" s="28">
        <v>45</v>
      </c>
      <c r="B2079" s="25"/>
      <c r="C2079" s="32">
        <f t="shared" si="175"/>
        <v>1</v>
      </c>
      <c r="D2079" s="83" t="s">
        <v>2176</v>
      </c>
      <c r="E2079" s="39">
        <v>9000</v>
      </c>
      <c r="F2079" s="39">
        <v>4</v>
      </c>
      <c r="G2079" s="38">
        <v>0</v>
      </c>
      <c r="H2079" s="38">
        <v>0</v>
      </c>
      <c r="I2079" s="38">
        <v>0</v>
      </c>
      <c r="J2079" s="39">
        <v>0</v>
      </c>
      <c r="K2079" s="57" t="str">
        <f t="shared" si="176"/>
        <v>0</v>
      </c>
      <c r="L2079" s="4"/>
    </row>
    <row r="2080" spans="1:12" ht="15.75">
      <c r="A2080" s="28">
        <v>45</v>
      </c>
      <c r="B2080" s="25"/>
      <c r="C2080" s="32">
        <f t="shared" si="175"/>
        <v>1</v>
      </c>
      <c r="D2080" s="83" t="s">
        <v>2177</v>
      </c>
      <c r="E2080" s="39">
        <v>2658</v>
      </c>
      <c r="F2080" s="39">
        <v>1</v>
      </c>
      <c r="G2080" s="38">
        <v>0</v>
      </c>
      <c r="H2080" s="38">
        <v>0</v>
      </c>
      <c r="I2080" s="38">
        <v>0</v>
      </c>
      <c r="J2080" s="39">
        <v>0</v>
      </c>
      <c r="K2080" s="57" t="str">
        <f t="shared" si="176"/>
        <v>0</v>
      </c>
      <c r="L2080" s="4"/>
    </row>
    <row r="2081" spans="1:12" ht="15.75">
      <c r="A2081" s="28">
        <v>45</v>
      </c>
      <c r="B2081" s="25"/>
      <c r="C2081" s="32">
        <f t="shared" si="175"/>
        <v>1</v>
      </c>
      <c r="D2081" s="83" t="s">
        <v>2178</v>
      </c>
      <c r="E2081" s="39">
        <v>3500</v>
      </c>
      <c r="F2081" s="39">
        <v>1</v>
      </c>
      <c r="G2081" s="38">
        <v>0</v>
      </c>
      <c r="H2081" s="38">
        <v>0</v>
      </c>
      <c r="I2081" s="38">
        <v>0</v>
      </c>
      <c r="J2081" s="39">
        <v>0</v>
      </c>
      <c r="K2081" s="57" t="str">
        <f t="shared" si="176"/>
        <v>0</v>
      </c>
      <c r="L2081" s="4"/>
    </row>
    <row r="2082" spans="1:12" ht="15.75">
      <c r="A2082" s="28">
        <v>45</v>
      </c>
      <c r="B2082" s="25"/>
      <c r="C2082" s="32">
        <f t="shared" si="175"/>
        <v>1</v>
      </c>
      <c r="D2082" s="83" t="s">
        <v>2179</v>
      </c>
      <c r="E2082" s="39">
        <v>25000</v>
      </c>
      <c r="F2082" s="39">
        <v>7</v>
      </c>
      <c r="G2082" s="38">
        <v>0</v>
      </c>
      <c r="H2082" s="38">
        <v>0</v>
      </c>
      <c r="I2082" s="38">
        <v>0</v>
      </c>
      <c r="J2082" s="39">
        <v>0</v>
      </c>
      <c r="K2082" s="57" t="str">
        <f t="shared" si="176"/>
        <v>0</v>
      </c>
      <c r="L2082" s="4"/>
    </row>
    <row r="2083" spans="1:12" ht="15.75">
      <c r="A2083" s="28">
        <v>45</v>
      </c>
      <c r="B2083" s="25"/>
      <c r="C2083" s="32">
        <f t="shared" si="175"/>
        <v>1</v>
      </c>
      <c r="D2083" s="83" t="s">
        <v>2180</v>
      </c>
      <c r="E2083" s="39">
        <v>1587</v>
      </c>
      <c r="F2083" s="39">
        <v>0</v>
      </c>
      <c r="G2083" s="38">
        <v>0</v>
      </c>
      <c r="H2083" s="39">
        <v>1</v>
      </c>
      <c r="I2083" s="38">
        <v>0</v>
      </c>
      <c r="J2083" s="39">
        <v>0</v>
      </c>
      <c r="K2083" s="57" t="str">
        <f t="shared" si="176"/>
        <v>0</v>
      </c>
      <c r="L2083" s="4"/>
    </row>
    <row r="2084" spans="1:12" ht="15.75">
      <c r="A2084" s="28">
        <v>45</v>
      </c>
      <c r="B2084" s="25"/>
      <c r="C2084" s="32">
        <f t="shared" si="175"/>
        <v>1</v>
      </c>
      <c r="D2084" s="83" t="s">
        <v>2181</v>
      </c>
      <c r="E2084" s="39">
        <v>4029</v>
      </c>
      <c r="F2084" s="39">
        <v>2</v>
      </c>
      <c r="G2084" s="38">
        <v>0</v>
      </c>
      <c r="H2084" s="38">
        <v>0</v>
      </c>
      <c r="I2084" s="38">
        <v>0</v>
      </c>
      <c r="J2084" s="39">
        <v>0</v>
      </c>
      <c r="K2084" s="57" t="str">
        <f t="shared" si="176"/>
        <v>0</v>
      </c>
      <c r="L2084" s="4"/>
    </row>
    <row r="2085" spans="1:12" ht="15.75">
      <c r="A2085" s="28">
        <v>45</v>
      </c>
      <c r="B2085" s="25"/>
      <c r="C2085" s="32">
        <f t="shared" si="175"/>
        <v>1</v>
      </c>
      <c r="D2085" s="83" t="s">
        <v>2182</v>
      </c>
      <c r="E2085" s="39">
        <v>2864</v>
      </c>
      <c r="F2085" s="39">
        <v>0</v>
      </c>
      <c r="G2085" s="38">
        <v>0</v>
      </c>
      <c r="H2085" s="39">
        <v>1</v>
      </c>
      <c r="I2085" s="38">
        <v>0</v>
      </c>
      <c r="J2085" s="39">
        <v>0</v>
      </c>
      <c r="K2085" s="57" t="str">
        <f t="shared" si="176"/>
        <v>0</v>
      </c>
      <c r="L2085" s="4"/>
    </row>
    <row r="2086" spans="1:12" ht="15.75">
      <c r="A2086" s="28">
        <v>45</v>
      </c>
      <c r="B2086" s="25"/>
      <c r="C2086" s="32">
        <f t="shared" si="175"/>
        <v>1</v>
      </c>
      <c r="D2086" s="83" t="s">
        <v>2183</v>
      </c>
      <c r="E2086" s="39">
        <v>3500</v>
      </c>
      <c r="F2086" s="39">
        <v>1</v>
      </c>
      <c r="G2086" s="39">
        <v>1</v>
      </c>
      <c r="H2086" s="38">
        <v>0</v>
      </c>
      <c r="I2086" s="38">
        <v>0</v>
      </c>
      <c r="J2086" s="39">
        <v>0</v>
      </c>
      <c r="K2086" s="57" t="str">
        <f t="shared" si="176"/>
        <v>0</v>
      </c>
      <c r="L2086" s="4"/>
    </row>
    <row r="2087" spans="1:12" ht="15.75">
      <c r="A2087" s="28">
        <v>45</v>
      </c>
      <c r="B2087" s="25"/>
      <c r="C2087" s="32">
        <f t="shared" si="175"/>
        <v>1</v>
      </c>
      <c r="D2087" s="83" t="s">
        <v>2184</v>
      </c>
      <c r="E2087" s="39">
        <v>3821</v>
      </c>
      <c r="F2087" s="39">
        <v>0</v>
      </c>
      <c r="G2087" s="38">
        <v>0</v>
      </c>
      <c r="H2087" s="39">
        <v>1</v>
      </c>
      <c r="I2087" s="38">
        <v>0</v>
      </c>
      <c r="J2087" s="39">
        <v>0</v>
      </c>
      <c r="K2087" s="57" t="str">
        <f t="shared" si="176"/>
        <v>0</v>
      </c>
      <c r="L2087" s="4"/>
    </row>
    <row r="2088" spans="1:12" ht="15.75">
      <c r="A2088" s="28">
        <v>45</v>
      </c>
      <c r="B2088" s="25"/>
      <c r="C2088" s="32">
        <f t="shared" si="175"/>
        <v>1</v>
      </c>
      <c r="D2088" s="83" t="s">
        <v>2185</v>
      </c>
      <c r="E2088" s="39">
        <v>3772</v>
      </c>
      <c r="F2088" s="39">
        <v>2</v>
      </c>
      <c r="G2088" s="38">
        <v>0</v>
      </c>
      <c r="H2088" s="38">
        <v>0</v>
      </c>
      <c r="I2088" s="38">
        <v>0</v>
      </c>
      <c r="J2088" s="39">
        <v>0</v>
      </c>
      <c r="K2088" s="57" t="str">
        <f t="shared" si="176"/>
        <v>0</v>
      </c>
      <c r="L2088" s="4"/>
    </row>
    <row r="2089" spans="1:12" ht="15.75">
      <c r="A2089" s="28">
        <v>45</v>
      </c>
      <c r="B2089" s="25"/>
      <c r="C2089" s="32">
        <f t="shared" si="175"/>
        <v>1</v>
      </c>
      <c r="D2089" s="83" t="s">
        <v>2186</v>
      </c>
      <c r="E2089" s="39">
        <v>21070</v>
      </c>
      <c r="F2089" s="39">
        <v>18</v>
      </c>
      <c r="G2089" s="38">
        <v>0</v>
      </c>
      <c r="H2089" s="38">
        <v>0</v>
      </c>
      <c r="I2089" s="39">
        <v>5</v>
      </c>
      <c r="J2089" s="39">
        <v>5</v>
      </c>
      <c r="K2089" s="57" t="str">
        <f t="shared" si="176"/>
        <v>1</v>
      </c>
      <c r="L2089" s="4"/>
    </row>
    <row r="2090" spans="1:12" ht="15.75">
      <c r="A2090" s="28">
        <v>45</v>
      </c>
      <c r="B2090" s="25"/>
      <c r="C2090" s="32">
        <f t="shared" si="175"/>
        <v>1</v>
      </c>
      <c r="D2090" s="83" t="s">
        <v>2187</v>
      </c>
      <c r="E2090" s="39">
        <v>2082</v>
      </c>
      <c r="F2090" s="39">
        <v>0</v>
      </c>
      <c r="G2090" s="38">
        <v>0</v>
      </c>
      <c r="H2090" s="39">
        <v>1</v>
      </c>
      <c r="I2090" s="38">
        <v>0</v>
      </c>
      <c r="J2090" s="39">
        <v>0</v>
      </c>
      <c r="K2090" s="57" t="str">
        <f t="shared" si="176"/>
        <v>0</v>
      </c>
      <c r="L2090" s="4"/>
    </row>
    <row r="2091" spans="1:12" ht="15.75">
      <c r="A2091" s="28">
        <v>45</v>
      </c>
      <c r="B2091" s="25"/>
      <c r="C2091" s="32">
        <f t="shared" si="175"/>
        <v>1</v>
      </c>
      <c r="D2091" s="83" t="s">
        <v>2188</v>
      </c>
      <c r="E2091" s="39">
        <v>13566</v>
      </c>
      <c r="F2091" s="39">
        <v>9</v>
      </c>
      <c r="G2091" s="39">
        <v>5</v>
      </c>
      <c r="H2091" s="38">
        <v>0</v>
      </c>
      <c r="I2091" s="38">
        <v>0</v>
      </c>
      <c r="J2091" s="39">
        <v>0</v>
      </c>
      <c r="K2091" s="57" t="str">
        <f t="shared" ref="K2091:K2122" si="177">IF(OR(I2091="",I2091&lt;1),"0","1")</f>
        <v>0</v>
      </c>
      <c r="L2091" s="4"/>
    </row>
    <row r="2092" spans="1:12" ht="15.75">
      <c r="A2092" s="28">
        <v>45</v>
      </c>
      <c r="B2092" s="25"/>
      <c r="C2092" s="32">
        <f t="shared" si="175"/>
        <v>1</v>
      </c>
      <c r="D2092" s="83" t="s">
        <v>2189</v>
      </c>
      <c r="E2092" s="39">
        <v>644</v>
      </c>
      <c r="F2092" s="39">
        <v>0</v>
      </c>
      <c r="G2092" s="38">
        <v>0</v>
      </c>
      <c r="H2092" s="39">
        <v>1</v>
      </c>
      <c r="I2092" s="38">
        <v>0</v>
      </c>
      <c r="J2092" s="39">
        <v>0</v>
      </c>
      <c r="K2092" s="57" t="str">
        <f t="shared" si="177"/>
        <v>0</v>
      </c>
      <c r="L2092" s="4"/>
    </row>
    <row r="2093" spans="1:12" ht="15.75">
      <c r="A2093" s="28">
        <v>45</v>
      </c>
      <c r="B2093" s="25"/>
      <c r="C2093" s="32">
        <f t="shared" si="175"/>
        <v>1</v>
      </c>
      <c r="D2093" s="83" t="s">
        <v>2190</v>
      </c>
      <c r="E2093" s="39">
        <v>9718</v>
      </c>
      <c r="F2093" s="39">
        <v>3</v>
      </c>
      <c r="G2093" s="38">
        <v>0</v>
      </c>
      <c r="H2093" s="38">
        <v>0</v>
      </c>
      <c r="I2093" s="38">
        <v>0</v>
      </c>
      <c r="J2093" s="39">
        <v>0</v>
      </c>
      <c r="K2093" s="57" t="str">
        <f t="shared" si="177"/>
        <v>0</v>
      </c>
      <c r="L2093" s="4"/>
    </row>
    <row r="2094" spans="1:12" ht="15.75">
      <c r="A2094" s="28">
        <v>45</v>
      </c>
      <c r="B2094" s="25"/>
      <c r="C2094" s="32">
        <f t="shared" si="175"/>
        <v>1</v>
      </c>
      <c r="D2094" s="83" t="s">
        <v>2191</v>
      </c>
      <c r="E2094" s="39">
        <v>4700</v>
      </c>
      <c r="F2094" s="39">
        <v>1</v>
      </c>
      <c r="G2094" s="38">
        <v>0</v>
      </c>
      <c r="H2094" s="39">
        <v>0</v>
      </c>
      <c r="I2094" s="38">
        <v>0</v>
      </c>
      <c r="J2094" s="39">
        <v>0</v>
      </c>
      <c r="K2094" s="57" t="str">
        <f t="shared" si="177"/>
        <v>0</v>
      </c>
      <c r="L2094" s="4"/>
    </row>
    <row r="2095" spans="1:12" ht="15.75">
      <c r="A2095" s="28">
        <v>45</v>
      </c>
      <c r="B2095" s="25"/>
      <c r="C2095" s="32">
        <f t="shared" si="175"/>
        <v>1</v>
      </c>
      <c r="D2095" s="83" t="s">
        <v>2192</v>
      </c>
      <c r="E2095" s="39">
        <v>10533</v>
      </c>
      <c r="F2095" s="39">
        <v>6</v>
      </c>
      <c r="G2095" s="38">
        <v>0</v>
      </c>
      <c r="H2095" s="38">
        <v>0</v>
      </c>
      <c r="I2095" s="38">
        <v>0</v>
      </c>
      <c r="J2095" s="39">
        <v>0</v>
      </c>
      <c r="K2095" s="57" t="str">
        <f t="shared" si="177"/>
        <v>0</v>
      </c>
      <c r="L2095" s="4"/>
    </row>
    <row r="2096" spans="1:12" ht="15.75">
      <c r="A2096" s="28">
        <v>45</v>
      </c>
      <c r="B2096" s="25"/>
      <c r="C2096" s="32">
        <f t="shared" si="175"/>
        <v>1</v>
      </c>
      <c r="D2096" s="83" t="s">
        <v>2193</v>
      </c>
      <c r="E2096" s="39">
        <v>7437</v>
      </c>
      <c r="F2096" s="39">
        <v>2</v>
      </c>
      <c r="G2096" s="39">
        <v>2</v>
      </c>
      <c r="H2096" s="38">
        <v>0</v>
      </c>
      <c r="I2096" s="38">
        <v>0</v>
      </c>
      <c r="J2096" s="39">
        <v>0</v>
      </c>
      <c r="K2096" s="57" t="str">
        <f t="shared" si="177"/>
        <v>0</v>
      </c>
      <c r="L2096" s="4"/>
    </row>
    <row r="2097" spans="1:12" ht="15.75">
      <c r="A2097" s="28">
        <v>45</v>
      </c>
      <c r="B2097" s="25"/>
      <c r="C2097" s="32">
        <f t="shared" si="175"/>
        <v>1</v>
      </c>
      <c r="D2097" s="83" t="s">
        <v>2194</v>
      </c>
      <c r="E2097" s="39">
        <v>794</v>
      </c>
      <c r="F2097" s="39">
        <v>0</v>
      </c>
      <c r="G2097" s="38">
        <v>0</v>
      </c>
      <c r="H2097" s="39">
        <v>1</v>
      </c>
      <c r="I2097" s="38">
        <v>0</v>
      </c>
      <c r="J2097" s="39">
        <v>0</v>
      </c>
      <c r="K2097" s="57" t="str">
        <f t="shared" si="177"/>
        <v>0</v>
      </c>
      <c r="L2097" s="4"/>
    </row>
    <row r="2098" spans="1:12" ht="15.75">
      <c r="A2098" s="28">
        <v>45</v>
      </c>
      <c r="B2098" s="25"/>
      <c r="C2098" s="32">
        <f t="shared" si="175"/>
        <v>1</v>
      </c>
      <c r="D2098" s="83" t="s">
        <v>2195</v>
      </c>
      <c r="E2098" s="39">
        <v>3043</v>
      </c>
      <c r="F2098" s="39">
        <v>0</v>
      </c>
      <c r="G2098" s="38">
        <v>0</v>
      </c>
      <c r="H2098" s="39">
        <v>1</v>
      </c>
      <c r="I2098" s="38">
        <v>0</v>
      </c>
      <c r="J2098" s="39">
        <v>0</v>
      </c>
      <c r="K2098" s="57" t="str">
        <f t="shared" si="177"/>
        <v>0</v>
      </c>
      <c r="L2098" s="4"/>
    </row>
    <row r="2099" spans="1:12" ht="15.75">
      <c r="A2099" s="28">
        <v>45</v>
      </c>
      <c r="B2099" s="25"/>
      <c r="C2099" s="32">
        <f t="shared" si="175"/>
        <v>1</v>
      </c>
      <c r="D2099" s="83" t="s">
        <v>2196</v>
      </c>
      <c r="E2099" s="39">
        <v>8130</v>
      </c>
      <c r="F2099" s="39">
        <v>2</v>
      </c>
      <c r="G2099" s="39">
        <v>2</v>
      </c>
      <c r="H2099" s="39">
        <v>0</v>
      </c>
      <c r="I2099" s="38">
        <v>0</v>
      </c>
      <c r="J2099" s="39">
        <v>0</v>
      </c>
      <c r="K2099" s="57" t="str">
        <f t="shared" si="177"/>
        <v>0</v>
      </c>
      <c r="L2099" s="4"/>
    </row>
    <row r="2100" spans="1:12" ht="15.75">
      <c r="A2100" s="28">
        <v>45</v>
      </c>
      <c r="B2100" s="25"/>
      <c r="C2100" s="32">
        <f t="shared" si="175"/>
        <v>1</v>
      </c>
      <c r="D2100" s="83" t="s">
        <v>2197</v>
      </c>
      <c r="E2100" s="39">
        <v>2873</v>
      </c>
      <c r="F2100" s="39">
        <v>2</v>
      </c>
      <c r="G2100" s="38">
        <v>0</v>
      </c>
      <c r="H2100" s="38">
        <v>0</v>
      </c>
      <c r="I2100" s="38">
        <v>0</v>
      </c>
      <c r="J2100" s="39">
        <v>0</v>
      </c>
      <c r="K2100" s="57" t="str">
        <f t="shared" si="177"/>
        <v>0</v>
      </c>
      <c r="L2100" s="4"/>
    </row>
    <row r="2101" spans="1:12" ht="15.75">
      <c r="A2101" s="28">
        <v>45</v>
      </c>
      <c r="B2101" s="25"/>
      <c r="C2101" s="32">
        <f t="shared" si="175"/>
        <v>1</v>
      </c>
      <c r="D2101" s="83" t="s">
        <v>2198</v>
      </c>
      <c r="E2101" s="39">
        <v>2600</v>
      </c>
      <c r="F2101" s="39">
        <v>0</v>
      </c>
      <c r="G2101" s="38">
        <v>0</v>
      </c>
      <c r="H2101" s="39">
        <v>1</v>
      </c>
      <c r="I2101" s="38">
        <v>0</v>
      </c>
      <c r="J2101" s="39">
        <v>0</v>
      </c>
      <c r="K2101" s="57" t="str">
        <f t="shared" si="177"/>
        <v>0</v>
      </c>
      <c r="L2101" s="4"/>
    </row>
    <row r="2102" spans="1:12" ht="15.75">
      <c r="A2102" s="28">
        <v>45</v>
      </c>
      <c r="B2102" s="25"/>
      <c r="C2102" s="32">
        <f t="shared" si="175"/>
        <v>1</v>
      </c>
      <c r="D2102" s="83" t="s">
        <v>2199</v>
      </c>
      <c r="E2102" s="39">
        <v>2694</v>
      </c>
      <c r="F2102" s="39">
        <v>1</v>
      </c>
      <c r="G2102" s="38">
        <v>0</v>
      </c>
      <c r="H2102" s="38">
        <v>0</v>
      </c>
      <c r="I2102" s="38">
        <v>0</v>
      </c>
      <c r="J2102" s="39">
        <v>0</v>
      </c>
      <c r="K2102" s="57" t="str">
        <f t="shared" si="177"/>
        <v>0</v>
      </c>
      <c r="L2102" s="4"/>
    </row>
    <row r="2103" spans="1:12" ht="15.75">
      <c r="A2103" s="28">
        <v>45</v>
      </c>
      <c r="B2103" s="25"/>
      <c r="C2103" s="32">
        <f t="shared" si="175"/>
        <v>1</v>
      </c>
      <c r="D2103" s="83" t="s">
        <v>2200</v>
      </c>
      <c r="E2103" s="39">
        <v>1429</v>
      </c>
      <c r="F2103" s="39">
        <v>0</v>
      </c>
      <c r="G2103" s="38">
        <v>0</v>
      </c>
      <c r="H2103" s="39">
        <v>1</v>
      </c>
      <c r="I2103" s="38">
        <v>0</v>
      </c>
      <c r="J2103" s="39">
        <v>0</v>
      </c>
      <c r="K2103" s="57" t="str">
        <f t="shared" si="177"/>
        <v>0</v>
      </c>
      <c r="L2103" s="4"/>
    </row>
    <row r="2104" spans="1:12" ht="15.75">
      <c r="A2104" s="28">
        <v>45</v>
      </c>
      <c r="B2104" s="25"/>
      <c r="C2104" s="32"/>
      <c r="D2104" s="83" t="s">
        <v>2201</v>
      </c>
      <c r="E2104" s="39">
        <v>1800</v>
      </c>
      <c r="F2104" s="39">
        <v>0</v>
      </c>
      <c r="G2104" s="38">
        <v>0</v>
      </c>
      <c r="H2104" s="38">
        <v>0</v>
      </c>
      <c r="I2104" s="38">
        <v>0</v>
      </c>
      <c r="J2104" s="39">
        <v>0</v>
      </c>
      <c r="K2104" s="57" t="str">
        <f t="shared" si="177"/>
        <v>0</v>
      </c>
      <c r="L2104" s="4"/>
    </row>
    <row r="2105" spans="1:12" ht="15.75">
      <c r="A2105" s="28">
        <v>45</v>
      </c>
      <c r="B2105" s="25"/>
      <c r="C2105" s="32">
        <f t="shared" ref="C2105:C2139" si="178">IF(D2105="",0,1)</f>
        <v>1</v>
      </c>
      <c r="D2105" s="83" t="s">
        <v>2202</v>
      </c>
      <c r="E2105" s="39">
        <v>6527</v>
      </c>
      <c r="F2105" s="39">
        <v>3</v>
      </c>
      <c r="G2105" s="38">
        <v>0</v>
      </c>
      <c r="H2105" s="38">
        <v>0</v>
      </c>
      <c r="I2105" s="38">
        <v>0</v>
      </c>
      <c r="J2105" s="39">
        <v>0</v>
      </c>
      <c r="K2105" s="57" t="str">
        <f t="shared" si="177"/>
        <v>0</v>
      </c>
      <c r="L2105" s="4"/>
    </row>
    <row r="2106" spans="1:12" ht="15.75">
      <c r="A2106" s="28">
        <v>45</v>
      </c>
      <c r="B2106" s="25"/>
      <c r="C2106" s="32">
        <f t="shared" si="178"/>
        <v>1</v>
      </c>
      <c r="D2106" s="83" t="s">
        <v>2203</v>
      </c>
      <c r="E2106" s="39">
        <v>14789</v>
      </c>
      <c r="F2106" s="39">
        <v>15</v>
      </c>
      <c r="G2106" s="39">
        <v>7</v>
      </c>
      <c r="H2106" s="38">
        <v>0</v>
      </c>
      <c r="I2106" s="39">
        <v>2</v>
      </c>
      <c r="J2106" s="39">
        <v>2</v>
      </c>
      <c r="K2106" s="57" t="str">
        <f t="shared" si="177"/>
        <v>1</v>
      </c>
      <c r="L2106" s="4"/>
    </row>
    <row r="2107" spans="1:12" ht="15.75">
      <c r="A2107" s="28">
        <v>45</v>
      </c>
      <c r="B2107" s="25"/>
      <c r="C2107" s="32">
        <f t="shared" si="178"/>
        <v>1</v>
      </c>
      <c r="D2107" s="83" t="s">
        <v>2204</v>
      </c>
      <c r="E2107" s="39">
        <v>340</v>
      </c>
      <c r="F2107" s="39">
        <v>0</v>
      </c>
      <c r="G2107" s="38">
        <v>0</v>
      </c>
      <c r="H2107" s="39">
        <v>1</v>
      </c>
      <c r="I2107" s="38">
        <v>0</v>
      </c>
      <c r="J2107" s="39">
        <v>0</v>
      </c>
      <c r="K2107" s="57" t="str">
        <f t="shared" si="177"/>
        <v>0</v>
      </c>
      <c r="L2107" s="4"/>
    </row>
    <row r="2108" spans="1:12" ht="15.75">
      <c r="A2108" s="28">
        <v>45</v>
      </c>
      <c r="B2108" s="25"/>
      <c r="C2108" s="32">
        <f t="shared" si="178"/>
        <v>1</v>
      </c>
      <c r="D2108" s="83" t="s">
        <v>2205</v>
      </c>
      <c r="E2108" s="39">
        <v>5024</v>
      </c>
      <c r="F2108" s="39">
        <v>1</v>
      </c>
      <c r="G2108" s="38">
        <v>0</v>
      </c>
      <c r="H2108" s="38">
        <v>0</v>
      </c>
      <c r="I2108" s="38">
        <v>0</v>
      </c>
      <c r="J2108" s="39">
        <v>0</v>
      </c>
      <c r="K2108" s="57" t="str">
        <f t="shared" si="177"/>
        <v>0</v>
      </c>
      <c r="L2108" s="4"/>
    </row>
    <row r="2109" spans="1:12" ht="15.75">
      <c r="A2109" s="28">
        <v>45</v>
      </c>
      <c r="B2109" s="25"/>
      <c r="C2109" s="32">
        <f t="shared" si="178"/>
        <v>1</v>
      </c>
      <c r="D2109" s="83" t="s">
        <v>2206</v>
      </c>
      <c r="E2109" s="39">
        <v>2600</v>
      </c>
      <c r="F2109" s="39">
        <v>2</v>
      </c>
      <c r="G2109" s="38">
        <v>0</v>
      </c>
      <c r="H2109" s="38">
        <v>0</v>
      </c>
      <c r="I2109" s="38">
        <v>0</v>
      </c>
      <c r="J2109" s="39">
        <v>0</v>
      </c>
      <c r="K2109" s="57" t="str">
        <f t="shared" si="177"/>
        <v>0</v>
      </c>
      <c r="L2109" s="4"/>
    </row>
    <row r="2110" spans="1:12" ht="15.75">
      <c r="A2110" s="28">
        <v>45</v>
      </c>
      <c r="B2110" s="25"/>
      <c r="C2110" s="32">
        <f t="shared" si="178"/>
        <v>1</v>
      </c>
      <c r="D2110" s="83" t="s">
        <v>2207</v>
      </c>
      <c r="E2110" s="39">
        <v>22474</v>
      </c>
      <c r="F2110" s="39">
        <v>7</v>
      </c>
      <c r="G2110" s="39">
        <v>2</v>
      </c>
      <c r="H2110" s="38">
        <v>0</v>
      </c>
      <c r="I2110" s="38">
        <v>0</v>
      </c>
      <c r="J2110" s="39">
        <v>0</v>
      </c>
      <c r="K2110" s="57" t="str">
        <f t="shared" si="177"/>
        <v>0</v>
      </c>
      <c r="L2110" s="4"/>
    </row>
    <row r="2111" spans="1:12" ht="15.75">
      <c r="A2111" s="28">
        <v>45</v>
      </c>
      <c r="B2111" s="25"/>
      <c r="C2111" s="32">
        <f t="shared" si="178"/>
        <v>1</v>
      </c>
      <c r="D2111" s="83" t="s">
        <v>2208</v>
      </c>
      <c r="E2111" s="39">
        <v>118000</v>
      </c>
      <c r="F2111" s="39">
        <v>107</v>
      </c>
      <c r="G2111" s="39">
        <v>13</v>
      </c>
      <c r="H2111" s="38">
        <v>0</v>
      </c>
      <c r="I2111" s="39">
        <v>12</v>
      </c>
      <c r="J2111" s="39">
        <v>12</v>
      </c>
      <c r="K2111" s="57" t="str">
        <f t="shared" si="177"/>
        <v>1</v>
      </c>
      <c r="L2111" s="4"/>
    </row>
    <row r="2112" spans="1:12" ht="15.75">
      <c r="A2112" s="28">
        <v>45</v>
      </c>
      <c r="B2112" s="25"/>
      <c r="C2112" s="32">
        <f t="shared" si="178"/>
        <v>1</v>
      </c>
      <c r="D2112" s="83" t="s">
        <v>2209</v>
      </c>
      <c r="E2112" s="39">
        <v>287019</v>
      </c>
      <c r="F2112" s="39">
        <v>11</v>
      </c>
      <c r="G2112" s="38">
        <v>0</v>
      </c>
      <c r="H2112" s="38">
        <v>0</v>
      </c>
      <c r="I2112" s="39">
        <v>2</v>
      </c>
      <c r="J2112" s="39">
        <v>2</v>
      </c>
      <c r="K2112" s="57" t="str">
        <f t="shared" si="177"/>
        <v>1</v>
      </c>
      <c r="L2112" s="4"/>
    </row>
    <row r="2113" spans="1:12" ht="15.75">
      <c r="A2113" s="28">
        <v>45</v>
      </c>
      <c r="B2113" s="25"/>
      <c r="C2113" s="32">
        <f t="shared" si="178"/>
        <v>1</v>
      </c>
      <c r="D2113" s="83" t="s">
        <v>2210</v>
      </c>
      <c r="E2113" s="39">
        <v>4300</v>
      </c>
      <c r="F2113" s="39">
        <v>3</v>
      </c>
      <c r="G2113" s="38">
        <v>0</v>
      </c>
      <c r="H2113" s="38">
        <v>0</v>
      </c>
      <c r="I2113" s="38">
        <v>0</v>
      </c>
      <c r="J2113" s="39">
        <v>0</v>
      </c>
      <c r="K2113" s="57" t="str">
        <f t="shared" si="177"/>
        <v>0</v>
      </c>
      <c r="L2113" s="4"/>
    </row>
    <row r="2114" spans="1:12" ht="15.75">
      <c r="A2114" s="28">
        <v>45</v>
      </c>
      <c r="B2114" s="25"/>
      <c r="C2114" s="32">
        <f t="shared" si="178"/>
        <v>1</v>
      </c>
      <c r="D2114" s="83" t="s">
        <v>2211</v>
      </c>
      <c r="E2114" s="39">
        <v>1345</v>
      </c>
      <c r="F2114" s="39">
        <v>0</v>
      </c>
      <c r="G2114" s="38">
        <v>0</v>
      </c>
      <c r="H2114" s="39">
        <v>1</v>
      </c>
      <c r="I2114" s="38">
        <v>0</v>
      </c>
      <c r="J2114" s="39">
        <v>0</v>
      </c>
      <c r="K2114" s="57" t="str">
        <f t="shared" si="177"/>
        <v>0</v>
      </c>
      <c r="L2114" s="4"/>
    </row>
    <row r="2115" spans="1:12" ht="15.75">
      <c r="A2115" s="28">
        <v>45</v>
      </c>
      <c r="B2115" s="25"/>
      <c r="C2115" s="32">
        <f t="shared" si="178"/>
        <v>1</v>
      </c>
      <c r="D2115" s="83" t="s">
        <v>2212</v>
      </c>
      <c r="E2115" s="39">
        <v>2250</v>
      </c>
      <c r="F2115" s="39">
        <v>0</v>
      </c>
      <c r="G2115" s="38">
        <v>0</v>
      </c>
      <c r="H2115" s="39">
        <v>1</v>
      </c>
      <c r="I2115" s="38">
        <v>0</v>
      </c>
      <c r="J2115" s="39">
        <v>0</v>
      </c>
      <c r="K2115" s="57" t="str">
        <f t="shared" si="177"/>
        <v>0</v>
      </c>
      <c r="L2115" s="4"/>
    </row>
    <row r="2116" spans="1:12" ht="15.75">
      <c r="A2116" s="28">
        <v>45</v>
      </c>
      <c r="B2116" s="25"/>
      <c r="C2116" s="32">
        <f t="shared" si="178"/>
        <v>1</v>
      </c>
      <c r="D2116" s="83" t="s">
        <v>2213</v>
      </c>
      <c r="E2116" s="39">
        <v>9167</v>
      </c>
      <c r="F2116" s="39">
        <v>10</v>
      </c>
      <c r="G2116" s="39">
        <v>1</v>
      </c>
      <c r="H2116" s="38">
        <v>0</v>
      </c>
      <c r="I2116" s="38">
        <v>0</v>
      </c>
      <c r="J2116" s="39">
        <v>0</v>
      </c>
      <c r="K2116" s="57" t="str">
        <f t="shared" si="177"/>
        <v>0</v>
      </c>
      <c r="L2116" s="4"/>
    </row>
    <row r="2117" spans="1:12" ht="15.75">
      <c r="A2117" s="28">
        <v>45</v>
      </c>
      <c r="B2117" s="25"/>
      <c r="C2117" s="32">
        <f t="shared" si="178"/>
        <v>1</v>
      </c>
      <c r="D2117" s="83" t="s">
        <v>2214</v>
      </c>
      <c r="E2117" s="39">
        <v>1791</v>
      </c>
      <c r="F2117" s="39">
        <v>1</v>
      </c>
      <c r="G2117" s="38">
        <v>0</v>
      </c>
      <c r="H2117" s="38">
        <v>0</v>
      </c>
      <c r="I2117" s="38">
        <v>0</v>
      </c>
      <c r="J2117" s="39">
        <v>0</v>
      </c>
      <c r="K2117" s="57" t="str">
        <f t="shared" si="177"/>
        <v>0</v>
      </c>
      <c r="L2117" s="4"/>
    </row>
    <row r="2118" spans="1:12" ht="15.75">
      <c r="A2118" s="28">
        <v>45</v>
      </c>
      <c r="B2118" s="25"/>
      <c r="C2118" s="32">
        <f t="shared" si="178"/>
        <v>1</v>
      </c>
      <c r="D2118" s="83" t="s">
        <v>2215</v>
      </c>
      <c r="E2118" s="39">
        <v>458</v>
      </c>
      <c r="F2118" s="39">
        <v>0</v>
      </c>
      <c r="G2118" s="38">
        <v>0</v>
      </c>
      <c r="H2118" s="39">
        <v>1</v>
      </c>
      <c r="I2118" s="38">
        <v>0</v>
      </c>
      <c r="J2118" s="39">
        <v>0</v>
      </c>
      <c r="K2118" s="57" t="str">
        <f t="shared" si="177"/>
        <v>0</v>
      </c>
      <c r="L2118" s="4"/>
    </row>
    <row r="2119" spans="1:12" ht="15.75">
      <c r="A2119" s="28">
        <v>45</v>
      </c>
      <c r="B2119" s="25"/>
      <c r="C2119" s="32">
        <f t="shared" si="178"/>
        <v>1</v>
      </c>
      <c r="D2119" s="83" t="s">
        <v>2216</v>
      </c>
      <c r="E2119" s="39">
        <v>3500</v>
      </c>
      <c r="F2119" s="39">
        <v>1</v>
      </c>
      <c r="G2119" s="38">
        <v>0</v>
      </c>
      <c r="H2119" s="38">
        <v>0</v>
      </c>
      <c r="I2119" s="38">
        <v>0</v>
      </c>
      <c r="J2119" s="39">
        <v>0</v>
      </c>
      <c r="K2119" s="57" t="str">
        <f t="shared" si="177"/>
        <v>0</v>
      </c>
      <c r="L2119" s="4"/>
    </row>
    <row r="2120" spans="1:12" ht="15.75">
      <c r="A2120" s="28">
        <v>45</v>
      </c>
      <c r="B2120" s="25"/>
      <c r="C2120" s="32">
        <f t="shared" si="178"/>
        <v>1</v>
      </c>
      <c r="D2120" s="83" t="s">
        <v>2217</v>
      </c>
      <c r="E2120" s="39">
        <v>3300</v>
      </c>
      <c r="F2120" s="39">
        <v>2</v>
      </c>
      <c r="G2120" s="38">
        <v>0</v>
      </c>
      <c r="H2120" s="38">
        <v>0</v>
      </c>
      <c r="I2120" s="38">
        <v>0</v>
      </c>
      <c r="J2120" s="39">
        <v>0</v>
      </c>
      <c r="K2120" s="57" t="str">
        <f t="shared" si="177"/>
        <v>0</v>
      </c>
      <c r="L2120" s="4"/>
    </row>
    <row r="2121" spans="1:12" ht="15.75">
      <c r="A2121" s="28">
        <v>45</v>
      </c>
      <c r="B2121" s="25"/>
      <c r="C2121" s="32">
        <f t="shared" si="178"/>
        <v>1</v>
      </c>
      <c r="D2121" s="83" t="s">
        <v>2218</v>
      </c>
      <c r="E2121" s="39">
        <v>3050</v>
      </c>
      <c r="F2121" s="39">
        <v>1</v>
      </c>
      <c r="G2121" s="38">
        <v>0</v>
      </c>
      <c r="H2121" s="38">
        <v>0</v>
      </c>
      <c r="I2121" s="38">
        <v>0</v>
      </c>
      <c r="J2121" s="39">
        <v>0</v>
      </c>
      <c r="K2121" s="57" t="str">
        <f t="shared" si="177"/>
        <v>0</v>
      </c>
      <c r="L2121" s="4"/>
    </row>
    <row r="2122" spans="1:12" ht="15.75">
      <c r="A2122" s="28">
        <v>45</v>
      </c>
      <c r="B2122" s="25"/>
      <c r="C2122" s="32">
        <f t="shared" si="178"/>
        <v>1</v>
      </c>
      <c r="D2122" s="83" t="s">
        <v>2219</v>
      </c>
      <c r="E2122" s="39">
        <v>7694</v>
      </c>
      <c r="F2122" s="39">
        <v>4</v>
      </c>
      <c r="G2122" s="38">
        <v>0</v>
      </c>
      <c r="H2122" s="38">
        <v>0</v>
      </c>
      <c r="I2122" s="38">
        <v>0</v>
      </c>
      <c r="J2122" s="39">
        <v>0</v>
      </c>
      <c r="K2122" s="57" t="str">
        <f t="shared" si="177"/>
        <v>0</v>
      </c>
      <c r="L2122" s="4"/>
    </row>
    <row r="2123" spans="1:12" ht="15.75">
      <c r="A2123" s="28">
        <v>45</v>
      </c>
      <c r="B2123" s="25"/>
      <c r="C2123" s="32">
        <f t="shared" si="178"/>
        <v>1</v>
      </c>
      <c r="D2123" s="83" t="s">
        <v>2220</v>
      </c>
      <c r="E2123" s="39">
        <v>21000</v>
      </c>
      <c r="F2123" s="39">
        <v>13</v>
      </c>
      <c r="G2123" s="39">
        <v>2</v>
      </c>
      <c r="H2123" s="38">
        <v>0</v>
      </c>
      <c r="I2123" s="38">
        <v>0</v>
      </c>
      <c r="J2123" s="39">
        <v>0</v>
      </c>
      <c r="K2123" s="57" t="str">
        <f t="shared" ref="K2123:K2139" si="179">IF(OR(I2123="",I2123&lt;1),"0","1")</f>
        <v>0</v>
      </c>
      <c r="L2123" s="4"/>
    </row>
    <row r="2124" spans="1:12" ht="15.75">
      <c r="A2124" s="28">
        <v>45</v>
      </c>
      <c r="B2124" s="25"/>
      <c r="C2124" s="32">
        <f t="shared" si="178"/>
        <v>1</v>
      </c>
      <c r="D2124" s="83" t="s">
        <v>2221</v>
      </c>
      <c r="E2124" s="39">
        <v>16445</v>
      </c>
      <c r="F2124" s="39">
        <v>10</v>
      </c>
      <c r="G2124" s="38">
        <v>0</v>
      </c>
      <c r="H2124" s="38">
        <v>0</v>
      </c>
      <c r="I2124" s="38">
        <v>0</v>
      </c>
      <c r="J2124" s="39">
        <v>0</v>
      </c>
      <c r="K2124" s="57" t="str">
        <f t="shared" si="179"/>
        <v>0</v>
      </c>
      <c r="L2124" s="4"/>
    </row>
    <row r="2125" spans="1:12" ht="15.75">
      <c r="A2125" s="28">
        <v>45</v>
      </c>
      <c r="B2125" s="25"/>
      <c r="C2125" s="32">
        <f t="shared" si="178"/>
        <v>1</v>
      </c>
      <c r="D2125" s="83" t="s">
        <v>2222</v>
      </c>
      <c r="E2125" s="39">
        <v>9100</v>
      </c>
      <c r="F2125" s="39">
        <v>3</v>
      </c>
      <c r="G2125" s="38">
        <v>0</v>
      </c>
      <c r="H2125" s="38">
        <v>0</v>
      </c>
      <c r="I2125" s="38">
        <v>0</v>
      </c>
      <c r="J2125" s="39">
        <v>0</v>
      </c>
      <c r="K2125" s="57" t="str">
        <f t="shared" si="179"/>
        <v>0</v>
      </c>
      <c r="L2125" s="4"/>
    </row>
    <row r="2126" spans="1:12" ht="15.75">
      <c r="A2126" s="28">
        <v>45</v>
      </c>
      <c r="B2126" s="25"/>
      <c r="C2126" s="32">
        <f t="shared" si="178"/>
        <v>1</v>
      </c>
      <c r="D2126" s="83" t="s">
        <v>2223</v>
      </c>
      <c r="E2126" s="39">
        <v>5939</v>
      </c>
      <c r="F2126" s="39">
        <v>2</v>
      </c>
      <c r="G2126" s="38">
        <v>0</v>
      </c>
      <c r="H2126" s="38">
        <v>0</v>
      </c>
      <c r="I2126" s="38">
        <v>0</v>
      </c>
      <c r="J2126" s="39">
        <v>0</v>
      </c>
      <c r="K2126" s="57" t="str">
        <f t="shared" si="179"/>
        <v>0</v>
      </c>
      <c r="L2126" s="4"/>
    </row>
    <row r="2127" spans="1:12" ht="15.75">
      <c r="A2127" s="28">
        <v>45</v>
      </c>
      <c r="B2127" s="25"/>
      <c r="C2127" s="32">
        <f t="shared" si="178"/>
        <v>1</v>
      </c>
      <c r="D2127" s="83" t="s">
        <v>2224</v>
      </c>
      <c r="E2127" s="39">
        <v>3400</v>
      </c>
      <c r="F2127" s="39">
        <v>2</v>
      </c>
      <c r="G2127" s="38">
        <v>0</v>
      </c>
      <c r="H2127" s="38">
        <v>0</v>
      </c>
      <c r="I2127" s="38">
        <v>0</v>
      </c>
      <c r="J2127" s="39">
        <v>0</v>
      </c>
      <c r="K2127" s="57" t="str">
        <f t="shared" si="179"/>
        <v>0</v>
      </c>
      <c r="L2127" s="4"/>
    </row>
    <row r="2128" spans="1:12" ht="15.75">
      <c r="A2128" s="28">
        <v>45</v>
      </c>
      <c r="B2128" s="25"/>
      <c r="C2128" s="32">
        <f t="shared" si="178"/>
        <v>1</v>
      </c>
      <c r="D2128" s="83" t="s">
        <v>2225</v>
      </c>
      <c r="E2128" s="39">
        <v>3156</v>
      </c>
      <c r="F2128" s="39">
        <v>0</v>
      </c>
      <c r="G2128" s="38">
        <v>0</v>
      </c>
      <c r="H2128" s="39">
        <v>2</v>
      </c>
      <c r="I2128" s="38">
        <v>0</v>
      </c>
      <c r="J2128" s="39">
        <v>0</v>
      </c>
      <c r="K2128" s="57" t="str">
        <f t="shared" si="179"/>
        <v>0</v>
      </c>
      <c r="L2128" s="4"/>
    </row>
    <row r="2129" spans="1:57" ht="15.75">
      <c r="A2129" s="28">
        <v>45</v>
      </c>
      <c r="B2129" s="25"/>
      <c r="C2129" s="32">
        <f t="shared" si="178"/>
        <v>1</v>
      </c>
      <c r="D2129" s="83" t="s">
        <v>2226</v>
      </c>
      <c r="E2129" s="39">
        <v>4158</v>
      </c>
      <c r="F2129" s="39">
        <v>1</v>
      </c>
      <c r="G2129" s="38">
        <v>0</v>
      </c>
      <c r="H2129" s="38">
        <v>0</v>
      </c>
      <c r="I2129" s="38">
        <v>0</v>
      </c>
      <c r="J2129" s="39">
        <v>0</v>
      </c>
      <c r="K2129" s="57" t="str">
        <f t="shared" si="179"/>
        <v>0</v>
      </c>
      <c r="L2129" s="4"/>
    </row>
    <row r="2130" spans="1:57" ht="15.75">
      <c r="A2130" s="28">
        <v>45</v>
      </c>
      <c r="B2130" s="25"/>
      <c r="C2130" s="32">
        <f t="shared" si="178"/>
        <v>1</v>
      </c>
      <c r="D2130" s="83" t="s">
        <v>2227</v>
      </c>
      <c r="E2130" s="39">
        <v>16549</v>
      </c>
      <c r="F2130" s="39">
        <v>8</v>
      </c>
      <c r="G2130" s="38">
        <v>0</v>
      </c>
      <c r="H2130" s="38">
        <v>0</v>
      </c>
      <c r="I2130" s="38">
        <v>0</v>
      </c>
      <c r="J2130" s="39">
        <v>0</v>
      </c>
      <c r="K2130" s="57" t="str">
        <f t="shared" si="179"/>
        <v>0</v>
      </c>
      <c r="L2130" s="4"/>
    </row>
    <row r="2131" spans="1:57" ht="15.75">
      <c r="A2131" s="28">
        <v>45</v>
      </c>
      <c r="B2131" s="25"/>
      <c r="C2131" s="32">
        <f t="shared" si="178"/>
        <v>1</v>
      </c>
      <c r="D2131" s="83" t="s">
        <v>2228</v>
      </c>
      <c r="E2131" s="39">
        <v>3138</v>
      </c>
      <c r="F2131" s="39">
        <v>2</v>
      </c>
      <c r="G2131" s="38">
        <v>0</v>
      </c>
      <c r="H2131" s="38">
        <v>0</v>
      </c>
      <c r="I2131" s="38">
        <v>0</v>
      </c>
      <c r="J2131" s="39">
        <v>0</v>
      </c>
      <c r="K2131" s="57" t="str">
        <f t="shared" si="179"/>
        <v>0</v>
      </c>
      <c r="L2131" s="4"/>
    </row>
    <row r="2132" spans="1:57" ht="15.75">
      <c r="A2132" s="28">
        <v>45</v>
      </c>
      <c r="B2132" s="25"/>
      <c r="C2132" s="32">
        <f t="shared" si="178"/>
        <v>1</v>
      </c>
      <c r="D2132" s="83" t="s">
        <v>2229</v>
      </c>
      <c r="E2132" s="39">
        <v>1700</v>
      </c>
      <c r="F2132" s="39">
        <v>0</v>
      </c>
      <c r="G2132" s="38">
        <v>0</v>
      </c>
      <c r="H2132" s="39">
        <v>1</v>
      </c>
      <c r="I2132" s="38">
        <v>0</v>
      </c>
      <c r="J2132" s="39">
        <v>0</v>
      </c>
      <c r="K2132" s="57" t="str">
        <f t="shared" si="179"/>
        <v>0</v>
      </c>
      <c r="L2132" s="4"/>
    </row>
    <row r="2133" spans="1:57" ht="15.75">
      <c r="A2133" s="28">
        <v>45</v>
      </c>
      <c r="B2133" s="25"/>
      <c r="C2133" s="32">
        <f t="shared" si="178"/>
        <v>1</v>
      </c>
      <c r="D2133" s="83" t="s">
        <v>2230</v>
      </c>
      <c r="E2133" s="39">
        <v>718</v>
      </c>
      <c r="F2133" s="39">
        <v>0</v>
      </c>
      <c r="G2133" s="39">
        <v>1</v>
      </c>
      <c r="H2133" s="38">
        <v>0</v>
      </c>
      <c r="I2133" s="38">
        <v>0</v>
      </c>
      <c r="J2133" s="39">
        <v>0</v>
      </c>
      <c r="K2133" s="57" t="str">
        <f t="shared" si="179"/>
        <v>0</v>
      </c>
      <c r="L2133" s="4"/>
    </row>
    <row r="2134" spans="1:57" ht="15.75">
      <c r="A2134" s="28">
        <v>45</v>
      </c>
      <c r="B2134" s="25"/>
      <c r="C2134" s="32">
        <f t="shared" si="178"/>
        <v>1</v>
      </c>
      <c r="D2134" s="83" t="s">
        <v>2231</v>
      </c>
      <c r="E2134" s="39">
        <v>5300</v>
      </c>
      <c r="F2134" s="39">
        <v>3</v>
      </c>
      <c r="G2134" s="38">
        <v>0</v>
      </c>
      <c r="H2134" s="38">
        <v>0</v>
      </c>
      <c r="I2134" s="38">
        <v>0</v>
      </c>
      <c r="J2134" s="39">
        <v>0</v>
      </c>
      <c r="K2134" s="57" t="str">
        <f t="shared" si="179"/>
        <v>0</v>
      </c>
      <c r="L2134" s="4"/>
    </row>
    <row r="2135" spans="1:57" ht="15.75">
      <c r="A2135" s="28">
        <v>45</v>
      </c>
      <c r="B2135" s="25"/>
      <c r="C2135" s="32">
        <f t="shared" si="178"/>
        <v>1</v>
      </c>
      <c r="D2135" s="83" t="s">
        <v>2232</v>
      </c>
      <c r="E2135" s="39">
        <v>1350</v>
      </c>
      <c r="F2135" s="39">
        <v>0</v>
      </c>
      <c r="G2135" s="38">
        <v>0</v>
      </c>
      <c r="H2135" s="39">
        <v>1</v>
      </c>
      <c r="I2135" s="38">
        <v>0</v>
      </c>
      <c r="J2135" s="39">
        <v>0</v>
      </c>
      <c r="K2135" s="57" t="str">
        <f t="shared" si="179"/>
        <v>0</v>
      </c>
      <c r="L2135" s="4"/>
    </row>
    <row r="2136" spans="1:57" ht="15.75">
      <c r="A2136" s="28">
        <v>45</v>
      </c>
      <c r="B2136" s="25"/>
      <c r="C2136" s="32">
        <f t="shared" si="178"/>
        <v>1</v>
      </c>
      <c r="D2136" s="83" t="s">
        <v>2233</v>
      </c>
      <c r="E2136" s="39">
        <v>2300</v>
      </c>
      <c r="F2136" s="39">
        <v>0</v>
      </c>
      <c r="G2136" s="39">
        <v>1</v>
      </c>
      <c r="H2136" s="38">
        <v>0</v>
      </c>
      <c r="I2136" s="38">
        <v>0</v>
      </c>
      <c r="J2136" s="39">
        <v>0</v>
      </c>
      <c r="K2136" s="57" t="str">
        <f t="shared" si="179"/>
        <v>0</v>
      </c>
      <c r="L2136" s="4"/>
    </row>
    <row r="2137" spans="1:57" ht="15.75">
      <c r="A2137" s="28">
        <v>45</v>
      </c>
      <c r="B2137" s="25"/>
      <c r="C2137" s="32">
        <f t="shared" si="178"/>
        <v>1</v>
      </c>
      <c r="D2137" s="83" t="s">
        <v>2234</v>
      </c>
      <c r="E2137" s="39">
        <v>3515</v>
      </c>
      <c r="F2137" s="39">
        <v>1</v>
      </c>
      <c r="G2137" s="38">
        <v>0</v>
      </c>
      <c r="H2137" s="38">
        <v>0</v>
      </c>
      <c r="I2137" s="38">
        <v>0</v>
      </c>
      <c r="J2137" s="39">
        <v>0</v>
      </c>
      <c r="K2137" s="57" t="str">
        <f t="shared" si="179"/>
        <v>0</v>
      </c>
      <c r="L2137" s="4"/>
    </row>
    <row r="2138" spans="1:57" ht="15.75">
      <c r="A2138" s="28">
        <v>45</v>
      </c>
      <c r="B2138" s="25"/>
      <c r="C2138" s="32">
        <f t="shared" si="178"/>
        <v>1</v>
      </c>
      <c r="D2138" s="83" t="s">
        <v>2235</v>
      </c>
      <c r="E2138" s="39">
        <v>6900</v>
      </c>
      <c r="F2138" s="39">
        <v>2</v>
      </c>
      <c r="G2138" s="38">
        <v>0</v>
      </c>
      <c r="H2138" s="38">
        <v>0</v>
      </c>
      <c r="I2138" s="38">
        <v>0</v>
      </c>
      <c r="J2138" s="39">
        <v>0</v>
      </c>
      <c r="K2138" s="57" t="str">
        <f t="shared" si="179"/>
        <v>0</v>
      </c>
      <c r="L2138" s="4"/>
    </row>
    <row r="2139" spans="1:57" ht="15.75">
      <c r="A2139" s="28">
        <v>45</v>
      </c>
      <c r="B2139" s="25"/>
      <c r="C2139" s="32">
        <f t="shared" si="178"/>
        <v>1</v>
      </c>
      <c r="D2139" s="83" t="s">
        <v>2236</v>
      </c>
      <c r="E2139" s="39">
        <v>2255</v>
      </c>
      <c r="F2139" s="39">
        <v>0</v>
      </c>
      <c r="G2139" s="38">
        <v>0</v>
      </c>
      <c r="H2139" s="39">
        <v>1</v>
      </c>
      <c r="I2139" s="38">
        <v>0</v>
      </c>
      <c r="J2139" s="39">
        <v>0</v>
      </c>
      <c r="K2139" s="57" t="str">
        <f t="shared" si="179"/>
        <v>0</v>
      </c>
      <c r="L2139" s="4"/>
    </row>
    <row r="2140" spans="1:57" ht="15">
      <c r="A2140" s="226" t="s">
        <v>2237</v>
      </c>
      <c r="B2140" s="226"/>
      <c r="C2140" s="226"/>
      <c r="D2140" s="44">
        <f>SUM(C2059:C2139)</f>
        <v>80</v>
      </c>
      <c r="E2140" s="45">
        <f t="shared" ref="E2140:J2140" si="180">SUM(E2059:E2139)</f>
        <v>837710</v>
      </c>
      <c r="F2140" s="45">
        <f t="shared" si="180"/>
        <v>312</v>
      </c>
      <c r="G2140" s="45">
        <f t="shared" si="180"/>
        <v>44</v>
      </c>
      <c r="H2140" s="45">
        <f t="shared" si="180"/>
        <v>25</v>
      </c>
      <c r="I2140" s="45">
        <f t="shared" si="180"/>
        <v>21</v>
      </c>
      <c r="J2140" s="45">
        <f t="shared" si="180"/>
        <v>21</v>
      </c>
      <c r="K2140" s="45">
        <f>K2059+K2060+K2061+K2062+K2063+K2064+K2065+K2066+K2067+K2068+K2069+K2070+K2071+K2072+K2073+K2074+K2075+K2076+K2077+K2078+K2079+K2080+K2081+K2082+K2083+K2084+K2085+K2086+K2087+K2088+K2089+K2090+K2091+K2092+K2093+K2094+K2095+K2096+K2097+K2098+K2099+K2100+K2101+K2102+K2103+K2104+K2105+K2106+K2107+K2108+K2109+K2110+K2111+K2112+K2113+K2114+K2115+K2116+K2117+K2118+K2119+K2120+K2121+K2122+K2123+K2124+K2125+K2126+K2127+K2128+K2129+K2130+K2131+K2132+K2133+K2134+K2135+K2136+K2137+K2138+K2139</f>
        <v>4</v>
      </c>
      <c r="L2140" s="4"/>
      <c r="M2140" s="46"/>
      <c r="N2140" s="46"/>
      <c r="O2140" s="46"/>
      <c r="P2140" s="46"/>
      <c r="Q2140" s="46"/>
      <c r="R2140" s="46"/>
      <c r="S2140" s="46"/>
      <c r="T2140" s="46"/>
      <c r="U2140" s="46"/>
      <c r="V2140" s="46"/>
      <c r="W2140" s="46"/>
      <c r="X2140" s="46"/>
      <c r="Y2140" s="46"/>
      <c r="Z2140" s="46"/>
      <c r="AA2140" s="46"/>
      <c r="AB2140" s="46"/>
      <c r="AC2140" s="46"/>
      <c r="AD2140" s="46"/>
      <c r="AE2140" s="46"/>
      <c r="AF2140" s="46"/>
      <c r="AG2140" s="46"/>
      <c r="AH2140" s="46"/>
      <c r="AI2140" s="46"/>
      <c r="AJ2140" s="46"/>
      <c r="AK2140" s="46"/>
      <c r="AL2140" s="46"/>
      <c r="AM2140" s="46"/>
      <c r="AN2140" s="46"/>
      <c r="AO2140" s="46"/>
      <c r="AP2140" s="46"/>
      <c r="AQ2140" s="46"/>
      <c r="AR2140" s="46"/>
      <c r="AS2140" s="46"/>
      <c r="AT2140" s="46"/>
      <c r="AU2140" s="46"/>
      <c r="AV2140" s="46"/>
      <c r="AW2140" s="46"/>
      <c r="AX2140" s="46"/>
      <c r="AY2140" s="46"/>
      <c r="AZ2140" s="46"/>
      <c r="BA2140" s="46"/>
      <c r="BB2140" s="46"/>
      <c r="BC2140" s="46"/>
      <c r="BD2140" s="46"/>
      <c r="BE2140" s="46"/>
    </row>
    <row r="2141" spans="1:57" ht="15.75">
      <c r="A2141" s="28"/>
      <c r="B2141" s="225" t="s">
        <v>80</v>
      </c>
      <c r="C2141" s="225"/>
      <c r="D2141" s="47"/>
      <c r="E2141" s="48"/>
      <c r="F2141" s="47"/>
      <c r="G2141" s="48"/>
      <c r="H2141" s="48"/>
      <c r="I2141" s="48"/>
      <c r="J2141" s="31"/>
      <c r="K2141" s="31"/>
      <c r="L2141" s="4"/>
    </row>
    <row r="2142" spans="1:57" ht="15.75">
      <c r="A2142" s="28">
        <v>46</v>
      </c>
      <c r="B2142" s="25"/>
      <c r="C2142" s="32">
        <f t="shared" ref="C2142:C2151" si="181">IF(D2142="",0,1)</f>
        <v>1</v>
      </c>
      <c r="D2142" s="49" t="s">
        <v>2238</v>
      </c>
      <c r="E2142" s="49">
        <v>20000</v>
      </c>
      <c r="F2142" s="38">
        <v>9</v>
      </c>
      <c r="G2142" s="38">
        <v>4</v>
      </c>
      <c r="H2142" s="38">
        <v>0</v>
      </c>
      <c r="I2142" s="38">
        <v>0</v>
      </c>
      <c r="J2142" s="39">
        <v>0</v>
      </c>
      <c r="K2142" s="37" t="str">
        <f t="shared" ref="K2142:K2151" si="182">IF(OR(I2142="",I2142&lt;1),"0","1")</f>
        <v>0</v>
      </c>
      <c r="L2142" s="4"/>
    </row>
    <row r="2143" spans="1:57" ht="15.75">
      <c r="A2143" s="28">
        <v>46</v>
      </c>
      <c r="B2143" s="25"/>
      <c r="C2143" s="32">
        <f t="shared" si="181"/>
        <v>1</v>
      </c>
      <c r="D2143" s="49" t="s">
        <v>2239</v>
      </c>
      <c r="E2143" s="49">
        <v>9821</v>
      </c>
      <c r="F2143" s="38">
        <v>4</v>
      </c>
      <c r="G2143" s="38">
        <v>3</v>
      </c>
      <c r="H2143" s="38">
        <v>0</v>
      </c>
      <c r="I2143" s="38">
        <v>0</v>
      </c>
      <c r="J2143" s="39">
        <v>0</v>
      </c>
      <c r="K2143" s="37" t="str">
        <f t="shared" si="182"/>
        <v>0</v>
      </c>
      <c r="L2143" s="4"/>
    </row>
    <row r="2144" spans="1:57" ht="15.75">
      <c r="A2144" s="28">
        <v>46</v>
      </c>
      <c r="B2144" s="25"/>
      <c r="C2144" s="32">
        <f t="shared" si="181"/>
        <v>1</v>
      </c>
      <c r="D2144" s="49" t="s">
        <v>2240</v>
      </c>
      <c r="E2144" s="49">
        <v>4108</v>
      </c>
      <c r="F2144" s="38">
        <v>2</v>
      </c>
      <c r="G2144" s="38">
        <v>0</v>
      </c>
      <c r="H2144" s="38">
        <v>0</v>
      </c>
      <c r="I2144" s="38">
        <v>0</v>
      </c>
      <c r="J2144" s="39">
        <v>0</v>
      </c>
      <c r="K2144" s="37" t="str">
        <f t="shared" si="182"/>
        <v>0</v>
      </c>
      <c r="L2144" s="4"/>
    </row>
    <row r="2145" spans="1:57" ht="15.75">
      <c r="A2145" s="28">
        <v>46</v>
      </c>
      <c r="B2145" s="25"/>
      <c r="C2145" s="32">
        <f t="shared" si="181"/>
        <v>1</v>
      </c>
      <c r="D2145" s="49" t="s">
        <v>2241</v>
      </c>
      <c r="E2145" s="49">
        <v>3500</v>
      </c>
      <c r="F2145" s="38">
        <v>1</v>
      </c>
      <c r="G2145" s="38">
        <v>1</v>
      </c>
      <c r="H2145" s="38">
        <v>1</v>
      </c>
      <c r="I2145" s="38">
        <v>0</v>
      </c>
      <c r="J2145" s="39">
        <v>0</v>
      </c>
      <c r="K2145" s="37" t="str">
        <f t="shared" si="182"/>
        <v>0</v>
      </c>
      <c r="L2145" s="4"/>
    </row>
    <row r="2146" spans="1:57" ht="15.75">
      <c r="A2146" s="28">
        <v>46</v>
      </c>
      <c r="B2146" s="25"/>
      <c r="C2146" s="32">
        <f t="shared" si="181"/>
        <v>1</v>
      </c>
      <c r="D2146" s="49" t="s">
        <v>2242</v>
      </c>
      <c r="E2146" s="49">
        <v>1771</v>
      </c>
      <c r="F2146" s="38">
        <v>0</v>
      </c>
      <c r="G2146" s="38">
        <v>2</v>
      </c>
      <c r="H2146" s="38">
        <v>0</v>
      </c>
      <c r="I2146" s="38">
        <v>0</v>
      </c>
      <c r="J2146" s="39">
        <v>0</v>
      </c>
      <c r="K2146" s="37" t="str">
        <f t="shared" si="182"/>
        <v>0</v>
      </c>
      <c r="L2146" s="4"/>
    </row>
    <row r="2147" spans="1:57" ht="15.75">
      <c r="A2147" s="28">
        <v>46</v>
      </c>
      <c r="B2147" s="25"/>
      <c r="C2147" s="32">
        <f t="shared" si="181"/>
        <v>1</v>
      </c>
      <c r="D2147" s="49" t="s">
        <v>2243</v>
      </c>
      <c r="E2147" s="49">
        <v>240</v>
      </c>
      <c r="F2147" s="38">
        <v>1</v>
      </c>
      <c r="G2147" s="38">
        <v>0</v>
      </c>
      <c r="H2147" s="38">
        <v>0</v>
      </c>
      <c r="I2147" s="38">
        <v>0</v>
      </c>
      <c r="J2147" s="39">
        <v>0</v>
      </c>
      <c r="K2147" s="37" t="str">
        <f t="shared" si="182"/>
        <v>0</v>
      </c>
      <c r="L2147" s="4"/>
    </row>
    <row r="2148" spans="1:57" ht="15.75">
      <c r="A2148" s="28">
        <v>46</v>
      </c>
      <c r="B2148" s="25"/>
      <c r="C2148" s="32">
        <f t="shared" si="181"/>
        <v>1</v>
      </c>
      <c r="D2148" s="39" t="s">
        <v>2244</v>
      </c>
      <c r="E2148" s="49">
        <v>643</v>
      </c>
      <c r="F2148" s="38">
        <v>0</v>
      </c>
      <c r="G2148" s="38">
        <v>4</v>
      </c>
      <c r="H2148" s="38">
        <v>0</v>
      </c>
      <c r="I2148" s="38">
        <v>0</v>
      </c>
      <c r="J2148" s="39">
        <v>0</v>
      </c>
      <c r="K2148" s="37" t="str">
        <f t="shared" si="182"/>
        <v>0</v>
      </c>
      <c r="L2148" s="4"/>
    </row>
    <row r="2149" spans="1:57" ht="15.75">
      <c r="A2149" s="28">
        <v>46</v>
      </c>
      <c r="B2149" s="25"/>
      <c r="C2149" s="32">
        <f t="shared" si="181"/>
        <v>1</v>
      </c>
      <c r="D2149" s="39" t="s">
        <v>2245</v>
      </c>
      <c r="E2149" s="49">
        <v>3462</v>
      </c>
      <c r="F2149" s="38">
        <v>2</v>
      </c>
      <c r="G2149" s="38">
        <v>0</v>
      </c>
      <c r="H2149" s="38">
        <v>0</v>
      </c>
      <c r="I2149" s="38">
        <v>0</v>
      </c>
      <c r="J2149" s="39">
        <v>0</v>
      </c>
      <c r="K2149" s="37" t="str">
        <f t="shared" si="182"/>
        <v>0</v>
      </c>
      <c r="L2149" s="4"/>
    </row>
    <row r="2150" spans="1:57" ht="15.75">
      <c r="A2150" s="28">
        <v>46</v>
      </c>
      <c r="B2150" s="25"/>
      <c r="C2150" s="32">
        <f t="shared" si="181"/>
        <v>1</v>
      </c>
      <c r="D2150" s="39" t="s">
        <v>2246</v>
      </c>
      <c r="E2150" s="39">
        <v>209</v>
      </c>
      <c r="F2150" s="39">
        <v>0</v>
      </c>
      <c r="G2150" s="39">
        <v>5</v>
      </c>
      <c r="H2150" s="39">
        <v>0</v>
      </c>
      <c r="I2150" s="39">
        <v>0</v>
      </c>
      <c r="J2150" s="39">
        <v>0</v>
      </c>
      <c r="K2150" s="37" t="str">
        <f t="shared" si="182"/>
        <v>0</v>
      </c>
      <c r="L2150" s="4"/>
    </row>
    <row r="2151" spans="1:57" ht="15.75">
      <c r="A2151" s="28">
        <v>46</v>
      </c>
      <c r="B2151" s="25"/>
      <c r="C2151" s="32">
        <f t="shared" si="181"/>
        <v>1</v>
      </c>
      <c r="D2151" s="39" t="s">
        <v>2247</v>
      </c>
      <c r="E2151" s="39">
        <v>3201</v>
      </c>
      <c r="F2151" s="39">
        <v>2</v>
      </c>
      <c r="G2151" s="39">
        <v>0</v>
      </c>
      <c r="H2151" s="39">
        <v>0</v>
      </c>
      <c r="I2151" s="39">
        <v>0</v>
      </c>
      <c r="J2151" s="39">
        <v>0</v>
      </c>
      <c r="K2151" s="37" t="str">
        <f t="shared" si="182"/>
        <v>0</v>
      </c>
      <c r="L2151" s="4"/>
    </row>
    <row r="2152" spans="1:57" ht="15">
      <c r="A2152" s="226" t="s">
        <v>2248</v>
      </c>
      <c r="B2152" s="226"/>
      <c r="C2152" s="226"/>
      <c r="D2152" s="44">
        <f>SUM(C2142:C2151)</f>
        <v>10</v>
      </c>
      <c r="E2152" s="45">
        <f>SUM(E2142:E2151)</f>
        <v>46955</v>
      </c>
      <c r="F2152" s="44">
        <f>(SUM(F2142:F2151))*1</f>
        <v>21</v>
      </c>
      <c r="G2152" s="45">
        <f>(SUM(G2142:G2151))*1</f>
        <v>19</v>
      </c>
      <c r="H2152" s="45">
        <f>(SUM(H2142:H2151))*1</f>
        <v>1</v>
      </c>
      <c r="I2152" s="45">
        <f>SUM(I2142:I2151)</f>
        <v>0</v>
      </c>
      <c r="J2152" s="45">
        <f>SUM(J2142:J2151)</f>
        <v>0</v>
      </c>
      <c r="K2152" s="45">
        <f>K2142+K2143+K2144+K2145+K2146+K2147+K2148+K2149+K2150+K2151</f>
        <v>0</v>
      </c>
      <c r="L2152" s="4"/>
      <c r="M2152" s="46"/>
      <c r="N2152" s="46"/>
      <c r="O2152" s="46"/>
      <c r="P2152" s="46"/>
      <c r="Q2152" s="46"/>
      <c r="R2152" s="46"/>
      <c r="S2152" s="46"/>
      <c r="T2152" s="46"/>
      <c r="U2152" s="46"/>
      <c r="V2152" s="46"/>
      <c r="W2152" s="46"/>
      <c r="X2152" s="46"/>
      <c r="Y2152" s="46"/>
      <c r="Z2152" s="46"/>
      <c r="AA2152" s="46"/>
      <c r="AB2152" s="46"/>
      <c r="AC2152" s="46"/>
      <c r="AD2152" s="46"/>
      <c r="AE2152" s="46"/>
      <c r="AF2152" s="46"/>
      <c r="AG2152" s="46"/>
      <c r="AH2152" s="46"/>
      <c r="AI2152" s="46"/>
      <c r="AJ2152" s="46"/>
      <c r="AK2152" s="46"/>
      <c r="AL2152" s="46"/>
      <c r="AM2152" s="46"/>
      <c r="AN2152" s="46"/>
      <c r="AO2152" s="46"/>
      <c r="AP2152" s="46"/>
      <c r="AQ2152" s="46"/>
      <c r="AR2152" s="46"/>
      <c r="AS2152" s="46"/>
      <c r="AT2152" s="46"/>
      <c r="AU2152" s="46"/>
      <c r="AV2152" s="46"/>
      <c r="AW2152" s="46"/>
      <c r="AX2152" s="46"/>
      <c r="AY2152" s="46"/>
      <c r="AZ2152" s="46"/>
      <c r="BA2152" s="46"/>
      <c r="BB2152" s="46"/>
      <c r="BC2152" s="46"/>
      <c r="BD2152" s="46"/>
      <c r="BE2152" s="46"/>
    </row>
    <row r="2153" spans="1:57" ht="15.75">
      <c r="A2153" s="28"/>
      <c r="B2153" s="225" t="s">
        <v>81</v>
      </c>
      <c r="C2153" s="225"/>
      <c r="D2153" s="47"/>
      <c r="E2153" s="48"/>
      <c r="F2153" s="47"/>
      <c r="G2153" s="48"/>
      <c r="H2153" s="48"/>
      <c r="I2153" s="48"/>
      <c r="J2153" s="31"/>
      <c r="K2153" s="31"/>
      <c r="L2153" s="4"/>
    </row>
    <row r="2154" spans="1:57" ht="15.75">
      <c r="A2154" s="28">
        <v>47</v>
      </c>
      <c r="B2154" s="25"/>
      <c r="C2154" s="32">
        <f t="shared" ref="C2154:C2173" si="183">IF(D2154="",0,1)</f>
        <v>1</v>
      </c>
      <c r="D2154" s="49" t="s">
        <v>2249</v>
      </c>
      <c r="E2154" s="49">
        <v>4416</v>
      </c>
      <c r="F2154" s="38">
        <v>2</v>
      </c>
      <c r="G2154" s="38">
        <v>0</v>
      </c>
      <c r="H2154" s="38">
        <v>0</v>
      </c>
      <c r="I2154" s="38">
        <v>0</v>
      </c>
      <c r="J2154" s="39">
        <v>0</v>
      </c>
      <c r="K2154" s="37" t="str">
        <f t="shared" ref="K2154:K2173" si="184">IF(OR(I2154="",I2154&lt;1),"0","1")</f>
        <v>0</v>
      </c>
      <c r="L2154" s="4"/>
    </row>
    <row r="2155" spans="1:57" ht="15.75">
      <c r="A2155" s="28">
        <v>47</v>
      </c>
      <c r="B2155" s="25"/>
      <c r="C2155" s="32">
        <f t="shared" si="183"/>
        <v>1</v>
      </c>
      <c r="D2155" s="49" t="s">
        <v>2250</v>
      </c>
      <c r="E2155" s="49">
        <v>33012</v>
      </c>
      <c r="F2155" s="38">
        <v>27</v>
      </c>
      <c r="G2155" s="38">
        <v>6</v>
      </c>
      <c r="H2155" s="38">
        <v>0</v>
      </c>
      <c r="I2155" s="38">
        <v>2</v>
      </c>
      <c r="J2155" s="39">
        <v>2</v>
      </c>
      <c r="K2155" s="37" t="str">
        <f t="shared" si="184"/>
        <v>1</v>
      </c>
      <c r="L2155" s="4"/>
    </row>
    <row r="2156" spans="1:57" ht="15.75">
      <c r="A2156" s="28">
        <v>47</v>
      </c>
      <c r="B2156" s="25"/>
      <c r="C2156" s="32">
        <f t="shared" si="183"/>
        <v>1</v>
      </c>
      <c r="D2156" s="49" t="s">
        <v>2251</v>
      </c>
      <c r="E2156" s="49">
        <v>3042</v>
      </c>
      <c r="F2156" s="38">
        <v>1</v>
      </c>
      <c r="G2156" s="38">
        <v>0</v>
      </c>
      <c r="H2156" s="38">
        <v>1</v>
      </c>
      <c r="I2156" s="38">
        <v>0</v>
      </c>
      <c r="J2156" s="39">
        <v>0</v>
      </c>
      <c r="K2156" s="37" t="str">
        <f t="shared" si="184"/>
        <v>0</v>
      </c>
      <c r="L2156" s="4"/>
    </row>
    <row r="2157" spans="1:57" ht="15.75">
      <c r="A2157" s="28">
        <v>47</v>
      </c>
      <c r="B2157" s="25"/>
      <c r="C2157" s="32">
        <f t="shared" si="183"/>
        <v>1</v>
      </c>
      <c r="D2157" s="49" t="s">
        <v>2252</v>
      </c>
      <c r="E2157" s="49">
        <v>5631</v>
      </c>
      <c r="F2157" s="38">
        <v>2</v>
      </c>
      <c r="G2157" s="38">
        <v>0</v>
      </c>
      <c r="H2157" s="38">
        <v>0</v>
      </c>
      <c r="I2157" s="38">
        <v>0</v>
      </c>
      <c r="J2157" s="39">
        <v>0</v>
      </c>
      <c r="K2157" s="37" t="str">
        <f t="shared" si="184"/>
        <v>0</v>
      </c>
      <c r="L2157" s="4"/>
    </row>
    <row r="2158" spans="1:57" ht="15.75">
      <c r="A2158" s="28">
        <v>47</v>
      </c>
      <c r="B2158" s="25"/>
      <c r="C2158" s="32">
        <f t="shared" si="183"/>
        <v>1</v>
      </c>
      <c r="D2158" s="49" t="s">
        <v>2253</v>
      </c>
      <c r="E2158" s="49">
        <v>6249</v>
      </c>
      <c r="F2158" s="38">
        <v>3</v>
      </c>
      <c r="G2158" s="38">
        <v>0</v>
      </c>
      <c r="H2158" s="38">
        <v>0</v>
      </c>
      <c r="I2158" s="38">
        <v>0</v>
      </c>
      <c r="J2158" s="39">
        <v>0</v>
      </c>
      <c r="K2158" s="37" t="str">
        <f t="shared" si="184"/>
        <v>0</v>
      </c>
      <c r="L2158" s="4"/>
    </row>
    <row r="2159" spans="1:57" ht="15.75">
      <c r="A2159" s="28">
        <v>47</v>
      </c>
      <c r="B2159" s="25"/>
      <c r="C2159" s="32">
        <f t="shared" si="183"/>
        <v>1</v>
      </c>
      <c r="D2159" s="49" t="s">
        <v>2254</v>
      </c>
      <c r="E2159" s="49">
        <v>2441</v>
      </c>
      <c r="F2159" s="38">
        <v>1</v>
      </c>
      <c r="G2159" s="38">
        <v>0</v>
      </c>
      <c r="H2159" s="38">
        <v>0</v>
      </c>
      <c r="I2159" s="38">
        <v>0</v>
      </c>
      <c r="J2159" s="39">
        <v>0</v>
      </c>
      <c r="K2159" s="37" t="str">
        <f t="shared" si="184"/>
        <v>0</v>
      </c>
      <c r="L2159" s="4"/>
    </row>
    <row r="2160" spans="1:57" ht="15.75">
      <c r="A2160" s="28">
        <v>47</v>
      </c>
      <c r="B2160" s="25"/>
      <c r="C2160" s="32">
        <f t="shared" si="183"/>
        <v>1</v>
      </c>
      <c r="D2160" s="49" t="s">
        <v>2255</v>
      </c>
      <c r="E2160" s="49">
        <v>4574</v>
      </c>
      <c r="F2160" s="38">
        <v>2</v>
      </c>
      <c r="G2160" s="38">
        <v>1</v>
      </c>
      <c r="H2160" s="38">
        <v>0</v>
      </c>
      <c r="I2160" s="38">
        <v>0</v>
      </c>
      <c r="J2160" s="39">
        <v>0</v>
      </c>
      <c r="K2160" s="37" t="str">
        <f t="shared" si="184"/>
        <v>0</v>
      </c>
      <c r="L2160" s="4"/>
    </row>
    <row r="2161" spans="1:57" ht="15.75">
      <c r="A2161" s="28">
        <v>47</v>
      </c>
      <c r="B2161" s="25"/>
      <c r="C2161" s="32">
        <f t="shared" si="183"/>
        <v>1</v>
      </c>
      <c r="D2161" s="52" t="s">
        <v>2256</v>
      </c>
      <c r="E2161" s="49">
        <v>3113</v>
      </c>
      <c r="F2161" s="38">
        <v>0</v>
      </c>
      <c r="G2161" s="38">
        <v>0</v>
      </c>
      <c r="H2161" s="38">
        <v>1</v>
      </c>
      <c r="I2161" s="38">
        <v>0</v>
      </c>
      <c r="J2161" s="39">
        <v>0</v>
      </c>
      <c r="K2161" s="37" t="str">
        <f t="shared" si="184"/>
        <v>0</v>
      </c>
      <c r="L2161" s="4"/>
    </row>
    <row r="2162" spans="1:57" ht="15.75">
      <c r="A2162" s="28">
        <v>47</v>
      </c>
      <c r="B2162" s="25"/>
      <c r="C2162" s="32">
        <f t="shared" si="183"/>
        <v>1</v>
      </c>
      <c r="D2162" s="52" t="s">
        <v>2257</v>
      </c>
      <c r="E2162" s="39">
        <v>5650</v>
      </c>
      <c r="F2162" s="39">
        <v>0</v>
      </c>
      <c r="G2162" s="39">
        <v>0</v>
      </c>
      <c r="H2162" s="39">
        <v>1</v>
      </c>
      <c r="I2162" s="39">
        <v>0</v>
      </c>
      <c r="J2162" s="39">
        <v>0</v>
      </c>
      <c r="K2162" s="37" t="str">
        <f t="shared" si="184"/>
        <v>0</v>
      </c>
      <c r="L2162" s="4"/>
    </row>
    <row r="2163" spans="1:57" ht="15.75">
      <c r="A2163" s="28">
        <v>47</v>
      </c>
      <c r="B2163" s="25"/>
      <c r="C2163" s="32">
        <f t="shared" si="183"/>
        <v>1</v>
      </c>
      <c r="D2163" s="39" t="s">
        <v>2258</v>
      </c>
      <c r="E2163" s="39">
        <v>4606</v>
      </c>
      <c r="F2163" s="39">
        <v>1</v>
      </c>
      <c r="G2163" s="39">
        <v>0</v>
      </c>
      <c r="H2163" s="39">
        <v>0</v>
      </c>
      <c r="I2163" s="39">
        <v>0</v>
      </c>
      <c r="J2163" s="39">
        <v>0</v>
      </c>
      <c r="K2163" s="37" t="str">
        <f t="shared" si="184"/>
        <v>0</v>
      </c>
      <c r="L2163" s="4"/>
    </row>
    <row r="2164" spans="1:57" ht="15.75">
      <c r="A2164" s="28">
        <v>47</v>
      </c>
      <c r="B2164" s="25"/>
      <c r="C2164" s="32">
        <f t="shared" si="183"/>
        <v>1</v>
      </c>
      <c r="D2164" s="39" t="s">
        <v>2259</v>
      </c>
      <c r="E2164" s="39">
        <v>1300</v>
      </c>
      <c r="F2164" s="39">
        <v>1</v>
      </c>
      <c r="G2164" s="39">
        <v>0</v>
      </c>
      <c r="H2164" s="39">
        <v>0</v>
      </c>
      <c r="I2164" s="39">
        <v>0</v>
      </c>
      <c r="J2164" s="39">
        <v>0</v>
      </c>
      <c r="K2164" s="37" t="str">
        <f t="shared" si="184"/>
        <v>0</v>
      </c>
      <c r="L2164" s="4"/>
    </row>
    <row r="2165" spans="1:57" ht="25.5">
      <c r="A2165" s="28">
        <v>47</v>
      </c>
      <c r="B2165" s="25"/>
      <c r="C2165" s="32">
        <f t="shared" si="183"/>
        <v>1</v>
      </c>
      <c r="D2165" s="39" t="s">
        <v>2260</v>
      </c>
      <c r="E2165" s="39">
        <v>16023</v>
      </c>
      <c r="F2165" s="39">
        <v>5</v>
      </c>
      <c r="G2165" s="39">
        <v>1</v>
      </c>
      <c r="H2165" s="39">
        <v>0</v>
      </c>
      <c r="I2165" s="39">
        <v>0</v>
      </c>
      <c r="J2165" s="39">
        <v>0</v>
      </c>
      <c r="K2165" s="37" t="str">
        <f t="shared" si="184"/>
        <v>0</v>
      </c>
      <c r="L2165" s="4"/>
    </row>
    <row r="2166" spans="1:57" ht="15.75">
      <c r="A2166" s="28">
        <v>47</v>
      </c>
      <c r="B2166" s="25"/>
      <c r="C2166" s="32">
        <f t="shared" si="183"/>
        <v>1</v>
      </c>
      <c r="D2166" s="39" t="s">
        <v>2261</v>
      </c>
      <c r="E2166" s="39">
        <v>18008</v>
      </c>
      <c r="F2166" s="39">
        <v>10</v>
      </c>
      <c r="G2166" s="39">
        <v>3</v>
      </c>
      <c r="H2166" s="39">
        <v>0</v>
      </c>
      <c r="I2166" s="39">
        <v>0</v>
      </c>
      <c r="J2166" s="39">
        <v>0</v>
      </c>
      <c r="K2166" s="37" t="str">
        <f t="shared" si="184"/>
        <v>0</v>
      </c>
      <c r="L2166" s="4"/>
    </row>
    <row r="2167" spans="1:57" ht="15.75">
      <c r="A2167" s="28">
        <v>47</v>
      </c>
      <c r="B2167" s="25"/>
      <c r="C2167" s="32">
        <f t="shared" si="183"/>
        <v>1</v>
      </c>
      <c r="D2167" s="39" t="s">
        <v>2262</v>
      </c>
      <c r="E2167" s="39">
        <v>3200</v>
      </c>
      <c r="F2167" s="39">
        <v>1</v>
      </c>
      <c r="G2167" s="39">
        <v>0</v>
      </c>
      <c r="H2167" s="39">
        <v>0</v>
      </c>
      <c r="I2167" s="39">
        <v>0</v>
      </c>
      <c r="J2167" s="39">
        <v>0</v>
      </c>
      <c r="K2167" s="37" t="str">
        <f t="shared" si="184"/>
        <v>0</v>
      </c>
      <c r="L2167" s="4"/>
    </row>
    <row r="2168" spans="1:57" ht="25.5">
      <c r="A2168" s="28">
        <v>47</v>
      </c>
      <c r="B2168" s="25"/>
      <c r="C2168" s="32">
        <f t="shared" si="183"/>
        <v>1</v>
      </c>
      <c r="D2168" s="39" t="s">
        <v>2263</v>
      </c>
      <c r="E2168" s="39">
        <v>11258</v>
      </c>
      <c r="F2168" s="39">
        <v>5</v>
      </c>
      <c r="G2168" s="39">
        <v>1</v>
      </c>
      <c r="H2168" s="39">
        <v>0</v>
      </c>
      <c r="I2168" s="39">
        <v>0</v>
      </c>
      <c r="J2168" s="39">
        <v>0</v>
      </c>
      <c r="K2168" s="37" t="str">
        <f t="shared" si="184"/>
        <v>0</v>
      </c>
      <c r="L2168" s="4"/>
    </row>
    <row r="2169" spans="1:57" ht="15.75">
      <c r="A2169" s="28">
        <v>47</v>
      </c>
      <c r="B2169" s="25"/>
      <c r="C2169" s="32">
        <f t="shared" si="183"/>
        <v>1</v>
      </c>
      <c r="D2169" s="39" t="s">
        <v>2264</v>
      </c>
      <c r="E2169" s="39">
        <v>1889</v>
      </c>
      <c r="F2169" s="39">
        <v>1</v>
      </c>
      <c r="G2169" s="39">
        <v>0</v>
      </c>
      <c r="H2169" s="39">
        <v>0</v>
      </c>
      <c r="I2169" s="39">
        <v>0</v>
      </c>
      <c r="J2169" s="39">
        <v>0</v>
      </c>
      <c r="K2169" s="37" t="str">
        <f t="shared" si="184"/>
        <v>0</v>
      </c>
      <c r="L2169" s="4"/>
    </row>
    <row r="2170" spans="1:57" ht="15.75">
      <c r="A2170" s="28">
        <v>47</v>
      </c>
      <c r="B2170" s="25"/>
      <c r="C2170" s="32">
        <f t="shared" si="183"/>
        <v>1</v>
      </c>
      <c r="D2170" s="39" t="s">
        <v>2265</v>
      </c>
      <c r="E2170" s="39">
        <v>3635</v>
      </c>
      <c r="F2170" s="39">
        <v>1</v>
      </c>
      <c r="G2170" s="39">
        <v>0</v>
      </c>
      <c r="H2170" s="39">
        <v>0</v>
      </c>
      <c r="I2170" s="39">
        <v>0</v>
      </c>
      <c r="J2170" s="39">
        <v>0</v>
      </c>
      <c r="K2170" s="37" t="str">
        <f t="shared" si="184"/>
        <v>0</v>
      </c>
      <c r="L2170" s="4"/>
    </row>
    <row r="2171" spans="1:57" ht="15.75">
      <c r="A2171" s="28">
        <v>47</v>
      </c>
      <c r="B2171" s="25"/>
      <c r="C2171" s="32">
        <f t="shared" si="183"/>
        <v>1</v>
      </c>
      <c r="D2171" s="39" t="s">
        <v>2266</v>
      </c>
      <c r="E2171" s="39">
        <v>6615</v>
      </c>
      <c r="F2171" s="39">
        <v>2</v>
      </c>
      <c r="G2171" s="39">
        <v>0</v>
      </c>
      <c r="H2171" s="39">
        <v>0</v>
      </c>
      <c r="I2171" s="39">
        <v>0</v>
      </c>
      <c r="J2171" s="39">
        <v>0</v>
      </c>
      <c r="K2171" s="37" t="str">
        <f t="shared" si="184"/>
        <v>0</v>
      </c>
      <c r="L2171" s="4"/>
    </row>
    <row r="2172" spans="1:57" ht="15.75">
      <c r="A2172" s="28">
        <v>47</v>
      </c>
      <c r="B2172" s="25"/>
      <c r="C2172" s="32">
        <f t="shared" si="183"/>
        <v>1</v>
      </c>
      <c r="D2172" s="39" t="s">
        <v>2267</v>
      </c>
      <c r="E2172" s="39">
        <v>9355</v>
      </c>
      <c r="F2172" s="39">
        <v>6</v>
      </c>
      <c r="G2172" s="39">
        <v>1</v>
      </c>
      <c r="H2172" s="39">
        <v>0</v>
      </c>
      <c r="I2172" s="39">
        <v>0</v>
      </c>
      <c r="J2172" s="39">
        <v>0</v>
      </c>
      <c r="K2172" s="37" t="str">
        <f t="shared" si="184"/>
        <v>0</v>
      </c>
      <c r="L2172" s="4"/>
    </row>
    <row r="2173" spans="1:57" ht="15.75">
      <c r="A2173" s="28">
        <v>47</v>
      </c>
      <c r="B2173" s="25"/>
      <c r="C2173" s="32">
        <f t="shared" si="183"/>
        <v>1</v>
      </c>
      <c r="D2173" s="39" t="s">
        <v>2268</v>
      </c>
      <c r="E2173" s="39">
        <v>22686</v>
      </c>
      <c r="F2173" s="39">
        <v>17</v>
      </c>
      <c r="G2173" s="39">
        <v>7</v>
      </c>
      <c r="H2173" s="39">
        <v>0</v>
      </c>
      <c r="I2173" s="39">
        <v>0</v>
      </c>
      <c r="J2173" s="39">
        <v>0</v>
      </c>
      <c r="K2173" s="37" t="str">
        <f t="shared" si="184"/>
        <v>0</v>
      </c>
      <c r="L2173" s="4"/>
    </row>
    <row r="2174" spans="1:57" ht="15">
      <c r="A2174" s="226" t="s">
        <v>2269</v>
      </c>
      <c r="B2174" s="226"/>
      <c r="C2174" s="226"/>
      <c r="D2174" s="44">
        <f>SUM(C2154:C2173)</f>
        <v>20</v>
      </c>
      <c r="E2174" s="45">
        <f t="shared" ref="E2174:J2174" si="185">SUM(E2154:E2173)</f>
        <v>166703</v>
      </c>
      <c r="F2174" s="45">
        <f t="shared" si="185"/>
        <v>88</v>
      </c>
      <c r="G2174" s="45">
        <f t="shared" si="185"/>
        <v>20</v>
      </c>
      <c r="H2174" s="45">
        <f t="shared" si="185"/>
        <v>3</v>
      </c>
      <c r="I2174" s="45">
        <f t="shared" si="185"/>
        <v>2</v>
      </c>
      <c r="J2174" s="45">
        <f t="shared" si="185"/>
        <v>2</v>
      </c>
      <c r="K2174" s="45">
        <f>K2154+K2155+K2156+K2157+K2158+K2159+K2160+K2161+K2162+K2163+K2164+K2165+K2166+K2167+K2168+K2169+K2170+K2171+K2172+K2173</f>
        <v>1</v>
      </c>
      <c r="L2174" s="4"/>
      <c r="M2174" s="46"/>
      <c r="N2174" s="46"/>
      <c r="O2174" s="46"/>
      <c r="P2174" s="46"/>
      <c r="Q2174" s="46"/>
      <c r="R2174" s="46"/>
      <c r="S2174" s="46"/>
      <c r="T2174" s="46"/>
      <c r="U2174" s="46"/>
      <c r="V2174" s="46"/>
      <c r="W2174" s="46"/>
      <c r="X2174" s="46"/>
      <c r="Y2174" s="46"/>
      <c r="Z2174" s="46"/>
      <c r="AA2174" s="46"/>
      <c r="AB2174" s="46"/>
      <c r="AC2174" s="46"/>
      <c r="AD2174" s="46"/>
      <c r="AE2174" s="46"/>
      <c r="AF2174" s="46"/>
      <c r="AG2174" s="46"/>
      <c r="AH2174" s="46"/>
      <c r="AI2174" s="46"/>
      <c r="AJ2174" s="46"/>
      <c r="AK2174" s="46"/>
      <c r="AL2174" s="46"/>
      <c r="AM2174" s="46"/>
      <c r="AN2174" s="46"/>
      <c r="AO2174" s="46"/>
      <c r="AP2174" s="46"/>
      <c r="AQ2174" s="46"/>
      <c r="AR2174" s="46"/>
      <c r="AS2174" s="46"/>
      <c r="AT2174" s="46"/>
      <c r="AU2174" s="46"/>
      <c r="AV2174" s="46"/>
      <c r="AW2174" s="46"/>
      <c r="AX2174" s="46"/>
      <c r="AY2174" s="46"/>
      <c r="AZ2174" s="46"/>
      <c r="BA2174" s="46"/>
      <c r="BB2174" s="46"/>
      <c r="BC2174" s="46"/>
      <c r="BD2174" s="46"/>
      <c r="BE2174" s="46"/>
    </row>
    <row r="2175" spans="1:57" ht="15.75">
      <c r="A2175" s="28"/>
      <c r="B2175" s="225" t="s">
        <v>82</v>
      </c>
      <c r="C2175" s="225"/>
      <c r="D2175" s="47"/>
      <c r="E2175" s="48"/>
      <c r="F2175" s="47"/>
      <c r="G2175" s="48"/>
      <c r="H2175" s="48"/>
      <c r="I2175" s="48"/>
      <c r="J2175" s="31"/>
      <c r="K2175" s="31"/>
      <c r="L2175" s="4"/>
    </row>
    <row r="2176" spans="1:57" ht="15.75">
      <c r="A2176" s="28">
        <v>48</v>
      </c>
      <c r="B2176" s="25"/>
      <c r="C2176" s="32">
        <f>IF(D2176="",0,1)</f>
        <v>1</v>
      </c>
      <c r="D2176" s="49" t="s">
        <v>2270</v>
      </c>
      <c r="E2176" s="49">
        <v>2115</v>
      </c>
      <c r="F2176" s="38">
        <v>0</v>
      </c>
      <c r="G2176" s="38">
        <v>0</v>
      </c>
      <c r="H2176" s="38">
        <v>1</v>
      </c>
      <c r="I2176" s="38">
        <v>0</v>
      </c>
      <c r="J2176" s="39">
        <v>0</v>
      </c>
      <c r="K2176" s="58" t="str">
        <f>IF(OR(I2176="",I2176&lt;1),"0","1")</f>
        <v>0</v>
      </c>
      <c r="L2176" s="4"/>
    </row>
    <row r="2177" spans="1:57" ht="15.75">
      <c r="A2177" s="28">
        <v>48</v>
      </c>
      <c r="B2177" s="25"/>
      <c r="C2177" s="32">
        <f>IF(D2177="",0,1)</f>
        <v>1</v>
      </c>
      <c r="D2177" s="49" t="s">
        <v>2271</v>
      </c>
      <c r="E2177" s="49">
        <v>2894</v>
      </c>
      <c r="F2177" s="38">
        <v>2</v>
      </c>
      <c r="G2177" s="38">
        <v>0</v>
      </c>
      <c r="H2177" s="38">
        <v>0</v>
      </c>
      <c r="I2177" s="38">
        <v>0</v>
      </c>
      <c r="J2177" s="39">
        <v>0</v>
      </c>
      <c r="K2177" s="58" t="str">
        <f>IF(OR(I2177="",I2177&lt;1),"0","1")</f>
        <v>0</v>
      </c>
      <c r="L2177" s="4"/>
    </row>
    <row r="2178" spans="1:57" ht="15.75">
      <c r="A2178" s="28">
        <v>48</v>
      </c>
      <c r="B2178" s="25"/>
      <c r="C2178" s="32">
        <f>IF(D2178="",0,1)</f>
        <v>1</v>
      </c>
      <c r="D2178" s="49" t="s">
        <v>2272</v>
      </c>
      <c r="E2178" s="49">
        <v>5877</v>
      </c>
      <c r="F2178" s="38">
        <v>3</v>
      </c>
      <c r="G2178" s="38">
        <v>0</v>
      </c>
      <c r="H2178" s="38">
        <v>0</v>
      </c>
      <c r="I2178" s="38">
        <v>0</v>
      </c>
      <c r="J2178" s="39">
        <v>0</v>
      </c>
      <c r="K2178" s="58" t="str">
        <f>IF(OR(I2178="",I2178&lt;1),"0","1")</f>
        <v>0</v>
      </c>
      <c r="L2178" s="4"/>
    </row>
    <row r="2179" spans="1:57" ht="15.75">
      <c r="A2179" s="28">
        <v>48</v>
      </c>
      <c r="B2179" s="25"/>
      <c r="C2179" s="32">
        <f>IF(D2179="",0,1)</f>
        <v>1</v>
      </c>
      <c r="D2179" s="49" t="s">
        <v>2273</v>
      </c>
      <c r="E2179" s="49">
        <v>11641</v>
      </c>
      <c r="F2179" s="38">
        <v>4</v>
      </c>
      <c r="G2179" s="38">
        <v>3</v>
      </c>
      <c r="H2179" s="38">
        <v>0</v>
      </c>
      <c r="I2179" s="38">
        <v>0</v>
      </c>
      <c r="J2179" s="39">
        <v>0</v>
      </c>
      <c r="K2179" s="58" t="str">
        <f>IF(OR(I2179="",I2179&lt;1),"0","1")</f>
        <v>0</v>
      </c>
      <c r="L2179" s="4"/>
    </row>
    <row r="2180" spans="1:57" ht="15.75">
      <c r="A2180" s="28">
        <v>48</v>
      </c>
      <c r="B2180" s="25"/>
      <c r="C2180" s="32">
        <f>IF(D2180="",0,1)</f>
        <v>1</v>
      </c>
      <c r="D2180" s="49" t="s">
        <v>2274</v>
      </c>
      <c r="E2180" s="49">
        <v>4776</v>
      </c>
      <c r="F2180" s="38">
        <v>2</v>
      </c>
      <c r="G2180" s="38">
        <v>1</v>
      </c>
      <c r="H2180" s="38">
        <v>0</v>
      </c>
      <c r="I2180" s="38">
        <v>0</v>
      </c>
      <c r="J2180" s="39">
        <v>0</v>
      </c>
      <c r="K2180" s="58" t="str">
        <f>IF(OR(I2180="",I2180&lt;1),"0","1")</f>
        <v>0</v>
      </c>
      <c r="L2180" s="4"/>
    </row>
    <row r="2181" spans="1:57" ht="15">
      <c r="A2181" s="226" t="s">
        <v>2275</v>
      </c>
      <c r="B2181" s="226"/>
      <c r="C2181" s="226"/>
      <c r="D2181" s="44">
        <f>SUM(C2176:C2180)</f>
        <v>5</v>
      </c>
      <c r="E2181" s="45">
        <f t="shared" ref="E2181:J2181" si="186">SUM(E2176:E2180)</f>
        <v>27303</v>
      </c>
      <c r="F2181" s="45">
        <f t="shared" si="186"/>
        <v>11</v>
      </c>
      <c r="G2181" s="45">
        <f t="shared" si="186"/>
        <v>4</v>
      </c>
      <c r="H2181" s="45">
        <f t="shared" si="186"/>
        <v>1</v>
      </c>
      <c r="I2181" s="45">
        <f t="shared" si="186"/>
        <v>0</v>
      </c>
      <c r="J2181" s="45">
        <f t="shared" si="186"/>
        <v>0</v>
      </c>
      <c r="K2181" s="45">
        <f>K2176+K2177+K2178+K2179+K2180</f>
        <v>0</v>
      </c>
      <c r="L2181" s="4"/>
      <c r="M2181" s="46"/>
      <c r="N2181" s="46"/>
      <c r="O2181" s="46"/>
      <c r="P2181" s="46"/>
      <c r="Q2181" s="46"/>
      <c r="R2181" s="46"/>
      <c r="S2181" s="46"/>
      <c r="T2181" s="46"/>
      <c r="U2181" s="46"/>
      <c r="V2181" s="46"/>
      <c r="W2181" s="46"/>
      <c r="X2181" s="46"/>
      <c r="Y2181" s="46"/>
      <c r="Z2181" s="46"/>
      <c r="AA2181" s="46"/>
      <c r="AB2181" s="46"/>
      <c r="AC2181" s="46"/>
      <c r="AD2181" s="46"/>
      <c r="AE2181" s="46"/>
      <c r="AF2181" s="46"/>
      <c r="AG2181" s="46"/>
      <c r="AH2181" s="46"/>
      <c r="AI2181" s="46"/>
      <c r="AJ2181" s="46"/>
      <c r="AK2181" s="46"/>
      <c r="AL2181" s="46"/>
      <c r="AM2181" s="46"/>
      <c r="AN2181" s="46"/>
      <c r="AO2181" s="46"/>
      <c r="AP2181" s="46"/>
      <c r="AQ2181" s="46"/>
      <c r="AR2181" s="46"/>
      <c r="AS2181" s="46"/>
      <c r="AT2181" s="46"/>
      <c r="AU2181" s="46"/>
      <c r="AV2181" s="46"/>
      <c r="AW2181" s="46"/>
      <c r="AX2181" s="46"/>
      <c r="AY2181" s="46"/>
      <c r="AZ2181" s="46"/>
      <c r="BA2181" s="46"/>
      <c r="BB2181" s="46"/>
      <c r="BC2181" s="46"/>
      <c r="BD2181" s="46"/>
      <c r="BE2181" s="46"/>
    </row>
    <row r="2182" spans="1:57" ht="15.75">
      <c r="A2182" s="28"/>
      <c r="B2182" s="225" t="s">
        <v>83</v>
      </c>
      <c r="C2182" s="225"/>
      <c r="D2182" s="47"/>
      <c r="E2182" s="48"/>
      <c r="F2182" s="47"/>
      <c r="G2182" s="48"/>
      <c r="H2182" s="48"/>
      <c r="I2182" s="48"/>
      <c r="J2182" s="31"/>
      <c r="K2182" s="31"/>
      <c r="L2182" s="4"/>
    </row>
    <row r="2183" spans="1:57" ht="15.75">
      <c r="A2183" s="28">
        <v>49</v>
      </c>
      <c r="B2183" s="25"/>
      <c r="C2183" s="32">
        <f t="shared" ref="C2183:C2214" si="187">IF(D2183="",0,1)</f>
        <v>1</v>
      </c>
      <c r="D2183" s="34" t="s">
        <v>2276</v>
      </c>
      <c r="E2183" s="85">
        <v>8900</v>
      </c>
      <c r="F2183" s="36">
        <v>0</v>
      </c>
      <c r="G2183" s="36">
        <v>1</v>
      </c>
      <c r="H2183" s="36">
        <v>0</v>
      </c>
      <c r="I2183" s="36">
        <v>0</v>
      </c>
      <c r="J2183" s="36">
        <v>0</v>
      </c>
      <c r="K2183" s="58" t="str">
        <f t="shared" ref="K2183:K2214" si="188">IF(OR(I2183="",I2183&lt;1),"0","1")</f>
        <v>0</v>
      </c>
      <c r="L2183" s="4"/>
    </row>
    <row r="2184" spans="1:57" ht="15.75">
      <c r="A2184" s="28">
        <v>49</v>
      </c>
      <c r="B2184" s="25"/>
      <c r="C2184" s="32">
        <f t="shared" si="187"/>
        <v>1</v>
      </c>
      <c r="D2184" s="34" t="s">
        <v>2277</v>
      </c>
      <c r="E2184" s="54">
        <v>3113</v>
      </c>
      <c r="F2184" s="35">
        <v>0</v>
      </c>
      <c r="G2184" s="35">
        <v>1</v>
      </c>
      <c r="H2184" s="35">
        <v>0</v>
      </c>
      <c r="I2184" s="35">
        <v>0</v>
      </c>
      <c r="J2184" s="36">
        <v>0</v>
      </c>
      <c r="K2184" s="58" t="str">
        <f t="shared" si="188"/>
        <v>0</v>
      </c>
      <c r="L2184" s="4"/>
    </row>
    <row r="2185" spans="1:57" ht="15.75">
      <c r="A2185" s="28">
        <v>49</v>
      </c>
      <c r="B2185" s="25"/>
      <c r="C2185" s="32">
        <f t="shared" si="187"/>
        <v>1</v>
      </c>
      <c r="D2185" s="34" t="s">
        <v>2278</v>
      </c>
      <c r="E2185" s="54">
        <v>14500</v>
      </c>
      <c r="F2185" s="35">
        <v>5</v>
      </c>
      <c r="G2185" s="35">
        <v>1</v>
      </c>
      <c r="H2185" s="35">
        <v>0</v>
      </c>
      <c r="I2185" s="35">
        <v>0</v>
      </c>
      <c r="J2185" s="36">
        <v>0</v>
      </c>
      <c r="K2185" s="58" t="str">
        <f t="shared" si="188"/>
        <v>0</v>
      </c>
      <c r="L2185" s="4"/>
    </row>
    <row r="2186" spans="1:57" ht="15.75">
      <c r="A2186" s="28">
        <v>49</v>
      </c>
      <c r="B2186" s="25"/>
      <c r="C2186" s="32">
        <f t="shared" si="187"/>
        <v>1</v>
      </c>
      <c r="D2186" s="36" t="s">
        <v>2279</v>
      </c>
      <c r="E2186" s="36">
        <v>18500</v>
      </c>
      <c r="F2186" s="36">
        <v>4</v>
      </c>
      <c r="G2186" s="36">
        <v>0</v>
      </c>
      <c r="H2186" s="36">
        <v>0</v>
      </c>
      <c r="I2186" s="36">
        <v>0</v>
      </c>
      <c r="J2186" s="36">
        <v>0</v>
      </c>
      <c r="K2186" s="58" t="str">
        <f t="shared" si="188"/>
        <v>0</v>
      </c>
      <c r="L2186" s="4"/>
    </row>
    <row r="2187" spans="1:57" ht="15.75">
      <c r="A2187" s="28">
        <v>49</v>
      </c>
      <c r="B2187" s="25"/>
      <c r="C2187" s="32">
        <f t="shared" si="187"/>
        <v>1</v>
      </c>
      <c r="D2187" s="36" t="s">
        <v>2280</v>
      </c>
      <c r="E2187" s="85">
        <v>3704</v>
      </c>
      <c r="F2187" s="36">
        <v>1</v>
      </c>
      <c r="G2187" s="36">
        <v>0</v>
      </c>
      <c r="H2187" s="36">
        <v>0</v>
      </c>
      <c r="I2187" s="36">
        <v>0</v>
      </c>
      <c r="J2187" s="36">
        <v>0</v>
      </c>
      <c r="K2187" s="58" t="str">
        <f t="shared" si="188"/>
        <v>0</v>
      </c>
      <c r="L2187" s="4"/>
    </row>
    <row r="2188" spans="1:57" ht="15.75">
      <c r="A2188" s="28">
        <v>49</v>
      </c>
      <c r="B2188" s="25"/>
      <c r="C2188" s="32">
        <f t="shared" si="187"/>
        <v>1</v>
      </c>
      <c r="D2188" s="36" t="s">
        <v>2281</v>
      </c>
      <c r="E2188" s="85">
        <v>3552</v>
      </c>
      <c r="F2188" s="36">
        <v>0</v>
      </c>
      <c r="G2188" s="36">
        <v>2</v>
      </c>
      <c r="H2188" s="36">
        <v>0</v>
      </c>
      <c r="I2188" s="36">
        <v>0</v>
      </c>
      <c r="J2188" s="36">
        <v>0</v>
      </c>
      <c r="K2188" s="58" t="str">
        <f t="shared" si="188"/>
        <v>0</v>
      </c>
      <c r="L2188" s="4"/>
    </row>
    <row r="2189" spans="1:57" ht="15.75">
      <c r="A2189" s="28">
        <v>49</v>
      </c>
      <c r="B2189" s="25"/>
      <c r="C2189" s="32">
        <f t="shared" si="187"/>
        <v>1</v>
      </c>
      <c r="D2189" s="34" t="s">
        <v>2282</v>
      </c>
      <c r="E2189" s="54">
        <v>3500</v>
      </c>
      <c r="F2189" s="35">
        <v>0</v>
      </c>
      <c r="G2189" s="35">
        <v>0</v>
      </c>
      <c r="H2189" s="35">
        <v>1</v>
      </c>
      <c r="I2189" s="35">
        <v>0</v>
      </c>
      <c r="J2189" s="36">
        <v>0</v>
      </c>
      <c r="K2189" s="58" t="str">
        <f t="shared" si="188"/>
        <v>0</v>
      </c>
      <c r="L2189" s="4"/>
    </row>
    <row r="2190" spans="1:57" ht="15.75">
      <c r="A2190" s="28">
        <v>49</v>
      </c>
      <c r="B2190" s="25"/>
      <c r="C2190" s="32">
        <f t="shared" si="187"/>
        <v>1</v>
      </c>
      <c r="D2190" s="34" t="s">
        <v>2283</v>
      </c>
      <c r="E2190" s="54">
        <v>3125</v>
      </c>
      <c r="F2190" s="35">
        <v>2</v>
      </c>
      <c r="G2190" s="35">
        <v>0</v>
      </c>
      <c r="H2190" s="35">
        <v>0</v>
      </c>
      <c r="I2190" s="35">
        <v>0</v>
      </c>
      <c r="J2190" s="36">
        <v>0</v>
      </c>
      <c r="K2190" s="58" t="str">
        <f t="shared" si="188"/>
        <v>0</v>
      </c>
      <c r="L2190" s="4"/>
    </row>
    <row r="2191" spans="1:57" ht="15.75">
      <c r="A2191" s="28">
        <v>49</v>
      </c>
      <c r="B2191" s="25"/>
      <c r="C2191" s="32">
        <f t="shared" si="187"/>
        <v>1</v>
      </c>
      <c r="D2191" s="36" t="s">
        <v>2284</v>
      </c>
      <c r="E2191" s="85">
        <v>7817</v>
      </c>
      <c r="F2191" s="36">
        <v>0</v>
      </c>
      <c r="G2191" s="36">
        <v>1</v>
      </c>
      <c r="H2191" s="36">
        <v>0</v>
      </c>
      <c r="I2191" s="36">
        <v>0</v>
      </c>
      <c r="J2191" s="36">
        <v>0</v>
      </c>
      <c r="K2191" s="58" t="str">
        <f t="shared" si="188"/>
        <v>0</v>
      </c>
      <c r="L2191" s="4"/>
    </row>
    <row r="2192" spans="1:57" ht="15.75">
      <c r="A2192" s="28">
        <v>49</v>
      </c>
      <c r="B2192" s="25"/>
      <c r="C2192" s="32">
        <f t="shared" si="187"/>
        <v>1</v>
      </c>
      <c r="D2192" s="34" t="s">
        <v>2285</v>
      </c>
      <c r="E2192" s="54">
        <v>4400</v>
      </c>
      <c r="F2192" s="35">
        <v>0</v>
      </c>
      <c r="G2192" s="35">
        <v>1</v>
      </c>
      <c r="H2192" s="35">
        <v>0</v>
      </c>
      <c r="I2192" s="35">
        <v>0</v>
      </c>
      <c r="J2192" s="36">
        <v>0</v>
      </c>
      <c r="K2192" s="58" t="str">
        <f t="shared" si="188"/>
        <v>0</v>
      </c>
      <c r="L2192" s="4"/>
    </row>
    <row r="2193" spans="1:12" ht="15.75">
      <c r="A2193" s="28">
        <v>49</v>
      </c>
      <c r="B2193" s="25"/>
      <c r="C2193" s="32">
        <f t="shared" si="187"/>
        <v>1</v>
      </c>
      <c r="D2193" s="36" t="s">
        <v>2286</v>
      </c>
      <c r="E2193" s="85">
        <v>6937</v>
      </c>
      <c r="F2193" s="36">
        <v>0</v>
      </c>
      <c r="G2193" s="36">
        <v>2</v>
      </c>
      <c r="H2193" s="36">
        <v>0</v>
      </c>
      <c r="I2193" s="36">
        <v>0</v>
      </c>
      <c r="J2193" s="36">
        <v>0</v>
      </c>
      <c r="K2193" s="58" t="str">
        <f t="shared" si="188"/>
        <v>0</v>
      </c>
      <c r="L2193" s="4"/>
    </row>
    <row r="2194" spans="1:12" ht="15.75">
      <c r="A2194" s="28">
        <v>49</v>
      </c>
      <c r="B2194" s="25"/>
      <c r="C2194" s="32">
        <f t="shared" si="187"/>
        <v>1</v>
      </c>
      <c r="D2194" s="36" t="s">
        <v>2287</v>
      </c>
      <c r="E2194" s="85">
        <v>158930</v>
      </c>
      <c r="F2194" s="36">
        <v>62</v>
      </c>
      <c r="G2194" s="36">
        <v>23</v>
      </c>
      <c r="H2194" s="36">
        <v>0</v>
      </c>
      <c r="I2194" s="36">
        <v>3</v>
      </c>
      <c r="J2194" s="36">
        <v>3</v>
      </c>
      <c r="K2194" s="58" t="str">
        <f t="shared" si="188"/>
        <v>1</v>
      </c>
      <c r="L2194" s="4"/>
    </row>
    <row r="2195" spans="1:12" ht="15.75">
      <c r="A2195" s="28">
        <v>49</v>
      </c>
      <c r="B2195" s="25"/>
      <c r="C2195" s="32">
        <f t="shared" si="187"/>
        <v>1</v>
      </c>
      <c r="D2195" s="36" t="s">
        <v>2288</v>
      </c>
      <c r="E2195" s="85">
        <v>16000</v>
      </c>
      <c r="F2195" s="36">
        <v>1</v>
      </c>
      <c r="G2195" s="36">
        <v>0</v>
      </c>
      <c r="H2195" s="36">
        <v>0</v>
      </c>
      <c r="I2195" s="36">
        <v>0</v>
      </c>
      <c r="J2195" s="36">
        <v>0</v>
      </c>
      <c r="K2195" s="58" t="str">
        <f t="shared" si="188"/>
        <v>0</v>
      </c>
      <c r="L2195" s="4"/>
    </row>
    <row r="2196" spans="1:12" ht="15.75">
      <c r="A2196" s="28">
        <v>49</v>
      </c>
      <c r="B2196" s="25"/>
      <c r="C2196" s="32">
        <f t="shared" si="187"/>
        <v>1</v>
      </c>
      <c r="D2196" s="34" t="s">
        <v>2289</v>
      </c>
      <c r="E2196" s="54">
        <v>4000</v>
      </c>
      <c r="F2196" s="35">
        <v>1</v>
      </c>
      <c r="G2196" s="35">
        <v>0</v>
      </c>
      <c r="H2196" s="35">
        <v>0</v>
      </c>
      <c r="I2196" s="35">
        <v>0</v>
      </c>
      <c r="J2196" s="36">
        <v>0</v>
      </c>
      <c r="K2196" s="58" t="str">
        <f t="shared" si="188"/>
        <v>0</v>
      </c>
      <c r="L2196" s="4"/>
    </row>
    <row r="2197" spans="1:12" ht="15.75">
      <c r="A2197" s="28">
        <v>49</v>
      </c>
      <c r="B2197" s="25"/>
      <c r="C2197" s="32">
        <f t="shared" si="187"/>
        <v>1</v>
      </c>
      <c r="D2197" s="34" t="s">
        <v>2290</v>
      </c>
      <c r="E2197" s="54">
        <v>24100</v>
      </c>
      <c r="F2197" s="35">
        <v>2</v>
      </c>
      <c r="G2197" s="35">
        <v>0</v>
      </c>
      <c r="H2197" s="35">
        <v>0</v>
      </c>
      <c r="I2197" s="35">
        <v>0</v>
      </c>
      <c r="J2197" s="36">
        <v>0</v>
      </c>
      <c r="K2197" s="58" t="str">
        <f t="shared" si="188"/>
        <v>0</v>
      </c>
      <c r="L2197" s="4"/>
    </row>
    <row r="2198" spans="1:12" ht="15.75">
      <c r="A2198" s="28">
        <v>49</v>
      </c>
      <c r="B2198" s="25"/>
      <c r="C2198" s="32">
        <f t="shared" si="187"/>
        <v>1</v>
      </c>
      <c r="D2198" s="36" t="s">
        <v>2291</v>
      </c>
      <c r="E2198" s="85">
        <v>5099</v>
      </c>
      <c r="F2198" s="36">
        <v>1</v>
      </c>
      <c r="G2198" s="36">
        <v>0</v>
      </c>
      <c r="H2198" s="36">
        <v>0</v>
      </c>
      <c r="I2198" s="36">
        <v>0</v>
      </c>
      <c r="J2198" s="36">
        <v>0</v>
      </c>
      <c r="K2198" s="58" t="str">
        <f t="shared" si="188"/>
        <v>0</v>
      </c>
      <c r="L2198" s="4"/>
    </row>
    <row r="2199" spans="1:12" ht="15.75">
      <c r="A2199" s="28">
        <v>49</v>
      </c>
      <c r="B2199" s="25"/>
      <c r="C2199" s="32">
        <f t="shared" si="187"/>
        <v>1</v>
      </c>
      <c r="D2199" s="36" t="s">
        <v>2292</v>
      </c>
      <c r="E2199" s="85">
        <v>14800</v>
      </c>
      <c r="F2199" s="36">
        <v>6</v>
      </c>
      <c r="G2199" s="36">
        <v>0</v>
      </c>
      <c r="H2199" s="36">
        <v>0</v>
      </c>
      <c r="I2199" s="36">
        <v>1</v>
      </c>
      <c r="J2199" s="36">
        <v>1</v>
      </c>
      <c r="K2199" s="58" t="str">
        <f t="shared" si="188"/>
        <v>1</v>
      </c>
      <c r="L2199" s="4"/>
    </row>
    <row r="2200" spans="1:12" ht="15.75">
      <c r="A2200" s="28">
        <v>49</v>
      </c>
      <c r="B2200" s="25"/>
      <c r="C2200" s="32">
        <f t="shared" si="187"/>
        <v>1</v>
      </c>
      <c r="D2200" s="36" t="s">
        <v>2293</v>
      </c>
      <c r="E2200" s="85">
        <v>22000</v>
      </c>
      <c r="F2200" s="36">
        <v>3</v>
      </c>
      <c r="G2200" s="36">
        <v>0</v>
      </c>
      <c r="H2200" s="36">
        <v>0</v>
      </c>
      <c r="I2200" s="36">
        <v>1</v>
      </c>
      <c r="J2200" s="36">
        <v>0</v>
      </c>
      <c r="K2200" s="58" t="str">
        <f t="shared" si="188"/>
        <v>1</v>
      </c>
      <c r="L2200" s="4"/>
    </row>
    <row r="2201" spans="1:12" ht="15.75">
      <c r="A2201" s="28">
        <v>49</v>
      </c>
      <c r="B2201" s="25"/>
      <c r="C2201" s="32">
        <f t="shared" si="187"/>
        <v>1</v>
      </c>
      <c r="D2201" s="36" t="s">
        <v>2294</v>
      </c>
      <c r="E2201" s="85">
        <v>4452</v>
      </c>
      <c r="F2201" s="36">
        <v>2</v>
      </c>
      <c r="G2201" s="36">
        <v>0</v>
      </c>
      <c r="H2201" s="36">
        <v>0</v>
      </c>
      <c r="I2201" s="36">
        <v>0</v>
      </c>
      <c r="J2201" s="36">
        <v>0</v>
      </c>
      <c r="K2201" s="58" t="str">
        <f t="shared" si="188"/>
        <v>0</v>
      </c>
      <c r="L2201" s="4"/>
    </row>
    <row r="2202" spans="1:12" ht="15.75">
      <c r="A2202" s="28">
        <v>49</v>
      </c>
      <c r="B2202" s="25"/>
      <c r="C2202" s="32">
        <f t="shared" si="187"/>
        <v>1</v>
      </c>
      <c r="D2202" s="36" t="s">
        <v>2295</v>
      </c>
      <c r="E2202" s="85">
        <v>9438</v>
      </c>
      <c r="F2202" s="36">
        <v>3</v>
      </c>
      <c r="G2202" s="36">
        <v>1</v>
      </c>
      <c r="H2202" s="36">
        <v>0</v>
      </c>
      <c r="I2202" s="36">
        <v>0</v>
      </c>
      <c r="J2202" s="36">
        <v>0</v>
      </c>
      <c r="K2202" s="58" t="str">
        <f t="shared" si="188"/>
        <v>0</v>
      </c>
      <c r="L2202" s="4"/>
    </row>
    <row r="2203" spans="1:12" ht="15.75">
      <c r="A2203" s="28">
        <v>49</v>
      </c>
      <c r="B2203" s="25"/>
      <c r="C2203" s="32">
        <f t="shared" si="187"/>
        <v>1</v>
      </c>
      <c r="D2203" s="36" t="s">
        <v>2296</v>
      </c>
      <c r="E2203" s="85">
        <v>7300</v>
      </c>
      <c r="F2203" s="36">
        <v>1</v>
      </c>
      <c r="G2203" s="36">
        <v>0</v>
      </c>
      <c r="H2203" s="36">
        <v>0</v>
      </c>
      <c r="I2203" s="36">
        <v>0</v>
      </c>
      <c r="J2203" s="36">
        <v>0</v>
      </c>
      <c r="K2203" s="58" t="str">
        <f t="shared" si="188"/>
        <v>0</v>
      </c>
      <c r="L2203" s="4"/>
    </row>
    <row r="2204" spans="1:12" ht="15.75">
      <c r="A2204" s="28">
        <v>49</v>
      </c>
      <c r="B2204" s="25"/>
      <c r="C2204" s="32">
        <f t="shared" si="187"/>
        <v>1</v>
      </c>
      <c r="D2204" s="36" t="s">
        <v>2297</v>
      </c>
      <c r="E2204" s="85">
        <v>5761</v>
      </c>
      <c r="F2204" s="36">
        <v>0</v>
      </c>
      <c r="G2204" s="36">
        <v>0</v>
      </c>
      <c r="H2204" s="36">
        <v>1</v>
      </c>
      <c r="I2204" s="36">
        <v>0</v>
      </c>
      <c r="J2204" s="36">
        <v>0</v>
      </c>
      <c r="K2204" s="58" t="str">
        <f t="shared" si="188"/>
        <v>0</v>
      </c>
      <c r="L2204" s="4"/>
    </row>
    <row r="2205" spans="1:12" ht="15.75">
      <c r="A2205" s="28">
        <v>49</v>
      </c>
      <c r="B2205" s="25"/>
      <c r="C2205" s="32">
        <f t="shared" si="187"/>
        <v>1</v>
      </c>
      <c r="D2205" s="36" t="s">
        <v>2298</v>
      </c>
      <c r="E2205" s="85">
        <v>6700</v>
      </c>
      <c r="F2205" s="36">
        <v>1</v>
      </c>
      <c r="G2205" s="36">
        <v>1</v>
      </c>
      <c r="H2205" s="36">
        <v>0</v>
      </c>
      <c r="I2205" s="36">
        <v>0</v>
      </c>
      <c r="J2205" s="36">
        <v>0</v>
      </c>
      <c r="K2205" s="58" t="str">
        <f t="shared" si="188"/>
        <v>0</v>
      </c>
      <c r="L2205" s="4"/>
    </row>
    <row r="2206" spans="1:12" ht="15.75">
      <c r="A2206" s="28">
        <v>49</v>
      </c>
      <c r="B2206" s="25"/>
      <c r="C2206" s="32">
        <f t="shared" si="187"/>
        <v>1</v>
      </c>
      <c r="D2206" s="36" t="s">
        <v>2299</v>
      </c>
      <c r="E2206" s="85">
        <v>11100</v>
      </c>
      <c r="F2206" s="36">
        <v>1</v>
      </c>
      <c r="G2206" s="36">
        <v>0</v>
      </c>
      <c r="H2206" s="36">
        <v>0</v>
      </c>
      <c r="I2206" s="36">
        <v>0</v>
      </c>
      <c r="J2206" s="36">
        <v>0</v>
      </c>
      <c r="K2206" s="58" t="str">
        <f t="shared" si="188"/>
        <v>0</v>
      </c>
      <c r="L2206" s="4"/>
    </row>
    <row r="2207" spans="1:12" ht="15.75">
      <c r="A2207" s="28">
        <v>49</v>
      </c>
      <c r="B2207" s="25"/>
      <c r="C2207" s="32">
        <f t="shared" si="187"/>
        <v>1</v>
      </c>
      <c r="D2207" s="36" t="s">
        <v>2300</v>
      </c>
      <c r="E2207" s="85">
        <v>11119</v>
      </c>
      <c r="F2207" s="36">
        <v>1</v>
      </c>
      <c r="G2207" s="36">
        <v>1</v>
      </c>
      <c r="H2207" s="36">
        <v>0</v>
      </c>
      <c r="I2207" s="36">
        <v>0</v>
      </c>
      <c r="J2207" s="36">
        <v>0</v>
      </c>
      <c r="K2207" s="58" t="str">
        <f t="shared" si="188"/>
        <v>0</v>
      </c>
      <c r="L2207" s="4"/>
    </row>
    <row r="2208" spans="1:12" ht="15.75">
      <c r="A2208" s="28">
        <v>49</v>
      </c>
      <c r="B2208" s="25"/>
      <c r="C2208" s="32">
        <f t="shared" si="187"/>
        <v>1</v>
      </c>
      <c r="D2208" s="36" t="s">
        <v>2301</v>
      </c>
      <c r="E2208" s="85">
        <v>3812</v>
      </c>
      <c r="F2208" s="36">
        <v>1</v>
      </c>
      <c r="G2208" s="36">
        <v>0</v>
      </c>
      <c r="H2208" s="36">
        <v>0</v>
      </c>
      <c r="I2208" s="36">
        <v>0</v>
      </c>
      <c r="J2208" s="36">
        <v>0</v>
      </c>
      <c r="K2208" s="58" t="str">
        <f t="shared" si="188"/>
        <v>0</v>
      </c>
      <c r="L2208" s="4"/>
    </row>
    <row r="2209" spans="1:57" ht="15.75">
      <c r="A2209" s="28">
        <v>49</v>
      </c>
      <c r="B2209" s="25"/>
      <c r="C2209" s="32">
        <f t="shared" si="187"/>
        <v>1</v>
      </c>
      <c r="D2209" s="36" t="s">
        <v>2302</v>
      </c>
      <c r="E2209" s="85">
        <v>28000</v>
      </c>
      <c r="F2209" s="36">
        <v>6</v>
      </c>
      <c r="G2209" s="36">
        <v>2</v>
      </c>
      <c r="H2209" s="36">
        <v>0</v>
      </c>
      <c r="I2209" s="36">
        <v>0</v>
      </c>
      <c r="J2209" s="36">
        <v>0</v>
      </c>
      <c r="K2209" s="58" t="str">
        <f t="shared" si="188"/>
        <v>0</v>
      </c>
      <c r="L2209" s="4"/>
    </row>
    <row r="2210" spans="1:57" ht="15.75">
      <c r="A2210" s="28">
        <v>49</v>
      </c>
      <c r="B2210" s="25"/>
      <c r="C2210" s="32">
        <f t="shared" si="187"/>
        <v>1</v>
      </c>
      <c r="D2210" s="36" t="s">
        <v>2303</v>
      </c>
      <c r="E2210" s="85">
        <v>13500</v>
      </c>
      <c r="F2210" s="36">
        <v>3</v>
      </c>
      <c r="G2210" s="36">
        <v>0</v>
      </c>
      <c r="H2210" s="36">
        <v>0</v>
      </c>
      <c r="I2210" s="36">
        <v>0</v>
      </c>
      <c r="J2210" s="36">
        <v>0</v>
      </c>
      <c r="K2210" s="58" t="str">
        <f t="shared" si="188"/>
        <v>0</v>
      </c>
      <c r="L2210" s="4"/>
    </row>
    <row r="2211" spans="1:57" ht="15.75">
      <c r="A2211" s="28">
        <v>49</v>
      </c>
      <c r="B2211" s="25"/>
      <c r="C2211" s="32">
        <f t="shared" si="187"/>
        <v>1</v>
      </c>
      <c r="D2211" s="36" t="s">
        <v>2304</v>
      </c>
      <c r="E2211" s="85">
        <v>55979</v>
      </c>
      <c r="F2211" s="36">
        <v>14</v>
      </c>
      <c r="G2211" s="36">
        <v>4</v>
      </c>
      <c r="H2211" s="36">
        <v>0</v>
      </c>
      <c r="I2211" s="36">
        <v>1</v>
      </c>
      <c r="J2211" s="36">
        <v>1</v>
      </c>
      <c r="K2211" s="58" t="str">
        <f t="shared" si="188"/>
        <v>1</v>
      </c>
      <c r="L2211" s="4"/>
    </row>
    <row r="2212" spans="1:57" ht="15.75">
      <c r="A2212" s="28">
        <v>49</v>
      </c>
      <c r="B2212" s="25"/>
      <c r="C2212" s="32">
        <f t="shared" si="187"/>
        <v>1</v>
      </c>
      <c r="D2212" s="36" t="s">
        <v>2305</v>
      </c>
      <c r="E2212" s="85">
        <v>7966</v>
      </c>
      <c r="F2212" s="36">
        <v>1</v>
      </c>
      <c r="G2212" s="36">
        <v>0</v>
      </c>
      <c r="H2212" s="36">
        <v>0</v>
      </c>
      <c r="I2212" s="36">
        <v>0</v>
      </c>
      <c r="J2212" s="36">
        <v>0</v>
      </c>
      <c r="K2212" s="58" t="str">
        <f t="shared" si="188"/>
        <v>0</v>
      </c>
      <c r="L2212" s="4"/>
    </row>
    <row r="2213" spans="1:57" ht="15.75">
      <c r="A2213" s="28">
        <v>49</v>
      </c>
      <c r="B2213" s="25"/>
      <c r="C2213" s="32">
        <f t="shared" si="187"/>
        <v>1</v>
      </c>
      <c r="D2213" s="34" t="s">
        <v>2306</v>
      </c>
      <c r="E2213" s="54">
        <v>6825</v>
      </c>
      <c r="F2213" s="35">
        <v>2</v>
      </c>
      <c r="G2213" s="35">
        <v>0</v>
      </c>
      <c r="H2213" s="35">
        <v>0</v>
      </c>
      <c r="I2213" s="35">
        <v>0</v>
      </c>
      <c r="J2213" s="36">
        <v>0</v>
      </c>
      <c r="K2213" s="58" t="str">
        <f t="shared" si="188"/>
        <v>0</v>
      </c>
      <c r="L2213" s="4"/>
    </row>
    <row r="2214" spans="1:57" ht="15.75">
      <c r="A2214" s="28">
        <v>49</v>
      </c>
      <c r="B2214" s="25"/>
      <c r="C2214" s="32">
        <f t="shared" si="187"/>
        <v>1</v>
      </c>
      <c r="D2214" s="36" t="s">
        <v>2307</v>
      </c>
      <c r="E2214" s="85">
        <v>12004</v>
      </c>
      <c r="F2214" s="36">
        <v>2</v>
      </c>
      <c r="G2214" s="36">
        <v>0</v>
      </c>
      <c r="H2214" s="36">
        <v>0</v>
      </c>
      <c r="I2214" s="36">
        <v>1</v>
      </c>
      <c r="J2214" s="36">
        <v>1</v>
      </c>
      <c r="K2214" s="58" t="str">
        <f t="shared" si="188"/>
        <v>1</v>
      </c>
      <c r="L2214" s="4"/>
    </row>
    <row r="2215" spans="1:57" ht="15">
      <c r="A2215" s="226" t="s">
        <v>2308</v>
      </c>
      <c r="B2215" s="226"/>
      <c r="C2215" s="226"/>
      <c r="D2215" s="44">
        <f>SUM(C2183:C2214)</f>
        <v>32</v>
      </c>
      <c r="E2215" s="45">
        <f t="shared" ref="E2215:J2215" si="189">SUM(E2183:E2214)</f>
        <v>506933</v>
      </c>
      <c r="F2215" s="45">
        <f t="shared" si="189"/>
        <v>126</v>
      </c>
      <c r="G2215" s="45">
        <f t="shared" si="189"/>
        <v>41</v>
      </c>
      <c r="H2215" s="45">
        <f t="shared" si="189"/>
        <v>2</v>
      </c>
      <c r="I2215" s="45">
        <f t="shared" si="189"/>
        <v>7</v>
      </c>
      <c r="J2215" s="45">
        <f t="shared" si="189"/>
        <v>6</v>
      </c>
      <c r="K2215" s="45">
        <f>K2183+K2184+K2185+K2186+K2187+K2188+K2189+K2190+K2191+K2192+K2193+K2194+K2195+K2196+K2197+K2198+K2199+K2200+K2201+K2202+K2203+K2204+K2205+K2206+K2207+K2208+K2209+K2210+K2211+K2212+K2213+K2214</f>
        <v>5</v>
      </c>
      <c r="L2215" s="4"/>
      <c r="M2215" s="46"/>
      <c r="N2215" s="46"/>
      <c r="O2215" s="46"/>
      <c r="P2215" s="46"/>
      <c r="Q2215" s="46"/>
      <c r="R2215" s="46"/>
      <c r="S2215" s="46"/>
      <c r="T2215" s="46"/>
      <c r="U2215" s="46"/>
      <c r="V2215" s="46"/>
      <c r="W2215" s="46"/>
      <c r="X2215" s="46"/>
      <c r="Y2215" s="46"/>
      <c r="Z2215" s="46"/>
      <c r="AA2215" s="46"/>
      <c r="AB2215" s="46"/>
      <c r="AC2215" s="46"/>
      <c r="AD2215" s="46"/>
      <c r="AE2215" s="46"/>
      <c r="AF2215" s="46"/>
      <c r="AG2215" s="46"/>
      <c r="AH2215" s="46"/>
      <c r="AI2215" s="46"/>
      <c r="AJ2215" s="46"/>
      <c r="AK2215" s="46"/>
      <c r="AL2215" s="46"/>
      <c r="AM2215" s="46"/>
      <c r="AN2215" s="46"/>
      <c r="AO2215" s="46"/>
      <c r="AP2215" s="46"/>
      <c r="AQ2215" s="46"/>
      <c r="AR2215" s="46"/>
      <c r="AS2215" s="46"/>
      <c r="AT2215" s="46"/>
      <c r="AU2215" s="46"/>
      <c r="AV2215" s="46"/>
      <c r="AW2215" s="46"/>
      <c r="AX2215" s="46"/>
      <c r="AY2215" s="46"/>
      <c r="AZ2215" s="46"/>
      <c r="BA2215" s="46"/>
      <c r="BB2215" s="46"/>
      <c r="BC2215" s="46"/>
      <c r="BD2215" s="46"/>
      <c r="BE2215" s="46"/>
    </row>
    <row r="2216" spans="1:57" ht="15.75">
      <c r="A2216" s="28"/>
      <c r="B2216" s="225" t="s">
        <v>84</v>
      </c>
      <c r="C2216" s="225"/>
      <c r="D2216" s="47"/>
      <c r="E2216" s="48"/>
      <c r="F2216" s="47"/>
      <c r="G2216" s="48"/>
      <c r="H2216" s="48"/>
      <c r="I2216" s="48"/>
      <c r="J2216" s="31"/>
      <c r="K2216" s="31"/>
      <c r="L2216" s="4"/>
    </row>
    <row r="2217" spans="1:57" ht="15.75">
      <c r="A2217" s="28">
        <v>50</v>
      </c>
      <c r="B2217" s="25"/>
      <c r="C2217" s="32">
        <f t="shared" ref="C2217:C2262" si="190">IF(D2217="",0,1)</f>
        <v>1</v>
      </c>
      <c r="D2217" s="52" t="s">
        <v>2309</v>
      </c>
      <c r="E2217" s="52">
        <v>666</v>
      </c>
      <c r="F2217" s="86">
        <v>0</v>
      </c>
      <c r="G2217" s="86">
        <v>1</v>
      </c>
      <c r="H2217" s="35">
        <v>0</v>
      </c>
      <c r="I2217" s="35">
        <v>0</v>
      </c>
      <c r="J2217" s="36">
        <v>0</v>
      </c>
      <c r="K2217" s="58" t="str">
        <f t="shared" ref="K2217:K2262" si="191">IF(OR(I2217="",I2217&lt;1),"0","1")</f>
        <v>0</v>
      </c>
      <c r="L2217" s="4"/>
    </row>
    <row r="2218" spans="1:57" ht="15.75">
      <c r="A2218" s="28">
        <v>50</v>
      </c>
      <c r="B2218" s="25"/>
      <c r="C2218" s="32">
        <f t="shared" si="190"/>
        <v>1</v>
      </c>
      <c r="D2218" s="52" t="s">
        <v>2310</v>
      </c>
      <c r="E2218" s="52">
        <v>7770</v>
      </c>
      <c r="F2218" s="86">
        <v>5</v>
      </c>
      <c r="G2218" s="86">
        <v>5</v>
      </c>
      <c r="H2218" s="35">
        <v>0</v>
      </c>
      <c r="I2218" s="35">
        <v>0</v>
      </c>
      <c r="J2218" s="36">
        <v>0</v>
      </c>
      <c r="K2218" s="58" t="str">
        <f t="shared" si="191"/>
        <v>0</v>
      </c>
      <c r="L2218" s="4"/>
    </row>
    <row r="2219" spans="1:57" ht="15.75">
      <c r="A2219" s="28">
        <v>50</v>
      </c>
      <c r="B2219" s="25"/>
      <c r="C2219" s="32">
        <f t="shared" si="190"/>
        <v>1</v>
      </c>
      <c r="D2219" s="52" t="s">
        <v>2311</v>
      </c>
      <c r="E2219" s="52">
        <v>3187</v>
      </c>
      <c r="F2219" s="86">
        <v>1</v>
      </c>
      <c r="G2219" s="86">
        <v>0</v>
      </c>
      <c r="H2219" s="35">
        <v>0</v>
      </c>
      <c r="I2219" s="35">
        <v>0</v>
      </c>
      <c r="J2219" s="36">
        <v>0</v>
      </c>
      <c r="K2219" s="58" t="str">
        <f t="shared" si="191"/>
        <v>0</v>
      </c>
      <c r="L2219" s="4"/>
    </row>
    <row r="2220" spans="1:57" ht="15.75">
      <c r="A2220" s="28">
        <v>50</v>
      </c>
      <c r="B2220" s="25"/>
      <c r="C2220" s="32">
        <f t="shared" si="190"/>
        <v>1</v>
      </c>
      <c r="D2220" s="52" t="s">
        <v>2312</v>
      </c>
      <c r="E2220" s="52">
        <v>5861</v>
      </c>
      <c r="F2220" s="86">
        <v>6</v>
      </c>
      <c r="G2220" s="86">
        <v>0</v>
      </c>
      <c r="H2220" s="35">
        <v>0</v>
      </c>
      <c r="I2220" s="35">
        <v>0</v>
      </c>
      <c r="J2220" s="36">
        <v>0</v>
      </c>
      <c r="K2220" s="58" t="str">
        <f t="shared" si="191"/>
        <v>0</v>
      </c>
      <c r="L2220" s="4"/>
    </row>
    <row r="2221" spans="1:57" ht="15.75">
      <c r="A2221" s="28">
        <v>50</v>
      </c>
      <c r="B2221" s="25"/>
      <c r="C2221" s="32">
        <f t="shared" si="190"/>
        <v>1</v>
      </c>
      <c r="D2221" s="52" t="s">
        <v>2313</v>
      </c>
      <c r="E2221" s="52">
        <v>80616</v>
      </c>
      <c r="F2221" s="86">
        <v>19</v>
      </c>
      <c r="G2221" s="86">
        <v>4</v>
      </c>
      <c r="H2221" s="35">
        <v>0</v>
      </c>
      <c r="I2221" s="35">
        <v>0</v>
      </c>
      <c r="J2221" s="36">
        <v>0</v>
      </c>
      <c r="K2221" s="58" t="str">
        <f t="shared" si="191"/>
        <v>0</v>
      </c>
      <c r="L2221" s="4"/>
    </row>
    <row r="2222" spans="1:57" ht="15.75">
      <c r="A2222" s="28">
        <v>50</v>
      </c>
      <c r="B2222" s="25"/>
      <c r="C2222" s="32">
        <f t="shared" si="190"/>
        <v>1</v>
      </c>
      <c r="D2222" s="52" t="s">
        <v>2314</v>
      </c>
      <c r="E2222" s="52">
        <v>4141</v>
      </c>
      <c r="F2222" s="86">
        <v>1</v>
      </c>
      <c r="G2222" s="86">
        <v>1</v>
      </c>
      <c r="H2222" s="35">
        <v>0</v>
      </c>
      <c r="I2222" s="35">
        <v>0</v>
      </c>
      <c r="J2222" s="36">
        <v>0</v>
      </c>
      <c r="K2222" s="58" t="str">
        <f t="shared" si="191"/>
        <v>0</v>
      </c>
      <c r="L2222" s="4"/>
    </row>
    <row r="2223" spans="1:57" ht="15.75">
      <c r="A2223" s="28">
        <v>50</v>
      </c>
      <c r="B2223" s="25"/>
      <c r="C2223" s="32">
        <f t="shared" si="190"/>
        <v>1</v>
      </c>
      <c r="D2223" s="52" t="s">
        <v>2315</v>
      </c>
      <c r="E2223" s="52">
        <v>17246</v>
      </c>
      <c r="F2223" s="86">
        <v>0</v>
      </c>
      <c r="G2223" s="86">
        <v>2</v>
      </c>
      <c r="H2223" s="35">
        <v>0</v>
      </c>
      <c r="I2223" s="35">
        <v>0</v>
      </c>
      <c r="J2223" s="36">
        <v>0</v>
      </c>
      <c r="K2223" s="58" t="str">
        <f t="shared" si="191"/>
        <v>0</v>
      </c>
      <c r="L2223" s="4"/>
    </row>
    <row r="2224" spans="1:57" ht="15.75">
      <c r="A2224" s="28">
        <v>50</v>
      </c>
      <c r="B2224" s="25"/>
      <c r="C2224" s="32">
        <f t="shared" si="190"/>
        <v>1</v>
      </c>
      <c r="D2224" s="52" t="s">
        <v>2316</v>
      </c>
      <c r="E2224" s="52">
        <v>1724</v>
      </c>
      <c r="F2224" s="86">
        <v>0</v>
      </c>
      <c r="G2224" s="86">
        <v>1</v>
      </c>
      <c r="H2224" s="35">
        <v>0</v>
      </c>
      <c r="I2224" s="35">
        <v>0</v>
      </c>
      <c r="J2224" s="36">
        <v>0</v>
      </c>
      <c r="K2224" s="58" t="str">
        <f t="shared" si="191"/>
        <v>0</v>
      </c>
      <c r="L2224" s="4"/>
    </row>
    <row r="2225" spans="1:12" ht="15.75">
      <c r="A2225" s="28">
        <v>50</v>
      </c>
      <c r="B2225" s="25"/>
      <c r="C2225" s="32">
        <f t="shared" si="190"/>
        <v>1</v>
      </c>
      <c r="D2225" s="52" t="s">
        <v>2317</v>
      </c>
      <c r="E2225" s="52">
        <v>16340</v>
      </c>
      <c r="F2225" s="86">
        <v>5</v>
      </c>
      <c r="G2225" s="86">
        <v>2</v>
      </c>
      <c r="H2225" s="35">
        <v>0</v>
      </c>
      <c r="I2225" s="35">
        <v>0</v>
      </c>
      <c r="J2225" s="36">
        <v>0</v>
      </c>
      <c r="K2225" s="58" t="str">
        <f t="shared" si="191"/>
        <v>0</v>
      </c>
      <c r="L2225" s="4"/>
    </row>
    <row r="2226" spans="1:12" ht="15.75">
      <c r="A2226" s="28">
        <v>50</v>
      </c>
      <c r="B2226" s="25"/>
      <c r="C2226" s="32">
        <f t="shared" si="190"/>
        <v>1</v>
      </c>
      <c r="D2226" s="52" t="s">
        <v>2318</v>
      </c>
      <c r="E2226" s="52">
        <v>676</v>
      </c>
      <c r="F2226" s="86">
        <v>1</v>
      </c>
      <c r="G2226" s="86">
        <v>0</v>
      </c>
      <c r="H2226" s="35">
        <v>0</v>
      </c>
      <c r="I2226" s="35">
        <v>0</v>
      </c>
      <c r="J2226" s="36">
        <v>0</v>
      </c>
      <c r="K2226" s="58" t="str">
        <f t="shared" si="191"/>
        <v>0</v>
      </c>
      <c r="L2226" s="4"/>
    </row>
    <row r="2227" spans="1:12" ht="15.75">
      <c r="A2227" s="28">
        <v>50</v>
      </c>
      <c r="B2227" s="25"/>
      <c r="C2227" s="32">
        <f t="shared" si="190"/>
        <v>1</v>
      </c>
      <c r="D2227" s="52" t="s">
        <v>2319</v>
      </c>
      <c r="E2227" s="52">
        <v>4014</v>
      </c>
      <c r="F2227" s="86">
        <v>1</v>
      </c>
      <c r="G2227" s="86">
        <v>0</v>
      </c>
      <c r="H2227" s="35">
        <v>0</v>
      </c>
      <c r="I2227" s="35">
        <v>0</v>
      </c>
      <c r="J2227" s="36">
        <v>0</v>
      </c>
      <c r="K2227" s="58" t="str">
        <f t="shared" si="191"/>
        <v>0</v>
      </c>
      <c r="L2227" s="4"/>
    </row>
    <row r="2228" spans="1:12" ht="15.75">
      <c r="A2228" s="28">
        <v>50</v>
      </c>
      <c r="B2228" s="25"/>
      <c r="C2228" s="32">
        <f t="shared" si="190"/>
        <v>1</v>
      </c>
      <c r="D2228" s="52" t="s">
        <v>2320</v>
      </c>
      <c r="E2228" s="52">
        <v>4810</v>
      </c>
      <c r="F2228" s="86">
        <v>5</v>
      </c>
      <c r="G2228" s="86">
        <v>0</v>
      </c>
      <c r="H2228" s="35">
        <v>0</v>
      </c>
      <c r="I2228" s="35">
        <v>0</v>
      </c>
      <c r="J2228" s="36">
        <v>0</v>
      </c>
      <c r="K2228" s="58" t="str">
        <f t="shared" si="191"/>
        <v>0</v>
      </c>
      <c r="L2228" s="4"/>
    </row>
    <row r="2229" spans="1:12" ht="15.75">
      <c r="A2229" s="28">
        <v>50</v>
      </c>
      <c r="B2229" s="25"/>
      <c r="C2229" s="32">
        <f t="shared" si="190"/>
        <v>1</v>
      </c>
      <c r="D2229" s="52" t="s">
        <v>2321</v>
      </c>
      <c r="E2229" s="52">
        <v>2078</v>
      </c>
      <c r="F2229" s="86">
        <v>1</v>
      </c>
      <c r="G2229" s="86">
        <v>0</v>
      </c>
      <c r="H2229" s="35">
        <v>0</v>
      </c>
      <c r="I2229" s="35">
        <v>0</v>
      </c>
      <c r="J2229" s="36">
        <v>0</v>
      </c>
      <c r="K2229" s="58" t="str">
        <f t="shared" si="191"/>
        <v>0</v>
      </c>
      <c r="L2229" s="4"/>
    </row>
    <row r="2230" spans="1:12" ht="15.75">
      <c r="A2230" s="28">
        <v>50</v>
      </c>
      <c r="B2230" s="25"/>
      <c r="C2230" s="32">
        <f t="shared" si="190"/>
        <v>1</v>
      </c>
      <c r="D2230" s="52" t="s">
        <v>2322</v>
      </c>
      <c r="E2230" s="52">
        <v>3334</v>
      </c>
      <c r="F2230" s="86">
        <v>1</v>
      </c>
      <c r="G2230" s="86">
        <v>0</v>
      </c>
      <c r="H2230" s="35">
        <v>0</v>
      </c>
      <c r="I2230" s="35">
        <v>0</v>
      </c>
      <c r="J2230" s="36">
        <v>0</v>
      </c>
      <c r="K2230" s="58" t="str">
        <f t="shared" si="191"/>
        <v>0</v>
      </c>
      <c r="L2230" s="4"/>
    </row>
    <row r="2231" spans="1:12" ht="15.75">
      <c r="A2231" s="28">
        <v>50</v>
      </c>
      <c r="B2231" s="25"/>
      <c r="C2231" s="32">
        <f t="shared" si="190"/>
        <v>1</v>
      </c>
      <c r="D2231" s="52" t="s">
        <v>2323</v>
      </c>
      <c r="E2231" s="52">
        <v>4025</v>
      </c>
      <c r="F2231" s="86">
        <v>3</v>
      </c>
      <c r="G2231" s="86">
        <v>1</v>
      </c>
      <c r="H2231" s="35">
        <v>0</v>
      </c>
      <c r="I2231" s="35">
        <v>0</v>
      </c>
      <c r="J2231" s="36">
        <v>0</v>
      </c>
      <c r="K2231" s="58" t="str">
        <f t="shared" si="191"/>
        <v>0</v>
      </c>
      <c r="L2231" s="4"/>
    </row>
    <row r="2232" spans="1:12" ht="15.75">
      <c r="A2232" s="28">
        <v>50</v>
      </c>
      <c r="B2232" s="25"/>
      <c r="C2232" s="32">
        <f t="shared" si="190"/>
        <v>1</v>
      </c>
      <c r="D2232" s="52" t="s">
        <v>2324</v>
      </c>
      <c r="E2232" s="52">
        <v>3936</v>
      </c>
      <c r="F2232" s="86">
        <v>3</v>
      </c>
      <c r="G2232" s="86">
        <v>0</v>
      </c>
      <c r="H2232" s="35">
        <v>0</v>
      </c>
      <c r="I2232" s="35">
        <v>0</v>
      </c>
      <c r="J2232" s="36">
        <v>0</v>
      </c>
      <c r="K2232" s="58" t="str">
        <f t="shared" si="191"/>
        <v>0</v>
      </c>
      <c r="L2232" s="4"/>
    </row>
    <row r="2233" spans="1:12" ht="15.75">
      <c r="A2233" s="28">
        <v>50</v>
      </c>
      <c r="B2233" s="25"/>
      <c r="C2233" s="32">
        <f t="shared" si="190"/>
        <v>1</v>
      </c>
      <c r="D2233" s="52" t="s">
        <v>2325</v>
      </c>
      <c r="E2233" s="52">
        <v>2821</v>
      </c>
      <c r="F2233" s="86">
        <v>1</v>
      </c>
      <c r="G2233" s="86">
        <v>0</v>
      </c>
      <c r="H2233" s="35">
        <v>0</v>
      </c>
      <c r="I2233" s="35">
        <v>0</v>
      </c>
      <c r="J2233" s="36">
        <v>0</v>
      </c>
      <c r="K2233" s="58" t="str">
        <f t="shared" si="191"/>
        <v>0</v>
      </c>
      <c r="L2233" s="4"/>
    </row>
    <row r="2234" spans="1:12" ht="15.75">
      <c r="A2234" s="28">
        <v>50</v>
      </c>
      <c r="B2234" s="25"/>
      <c r="C2234" s="32">
        <f t="shared" si="190"/>
        <v>1</v>
      </c>
      <c r="D2234" s="52" t="s">
        <v>2326</v>
      </c>
      <c r="E2234" s="52">
        <v>19300</v>
      </c>
      <c r="F2234" s="86">
        <v>4</v>
      </c>
      <c r="G2234" s="86">
        <v>0</v>
      </c>
      <c r="H2234" s="35">
        <v>0</v>
      </c>
      <c r="I2234" s="35">
        <v>0</v>
      </c>
      <c r="J2234" s="36">
        <v>0</v>
      </c>
      <c r="K2234" s="58" t="str">
        <f t="shared" si="191"/>
        <v>0</v>
      </c>
      <c r="L2234" s="4"/>
    </row>
    <row r="2235" spans="1:12" ht="15.75">
      <c r="A2235" s="28">
        <v>50</v>
      </c>
      <c r="B2235" s="25"/>
      <c r="C2235" s="32">
        <f t="shared" si="190"/>
        <v>1</v>
      </c>
      <c r="D2235" s="52" t="s">
        <v>2327</v>
      </c>
      <c r="E2235" s="52">
        <v>1828</v>
      </c>
      <c r="F2235" s="86">
        <v>1</v>
      </c>
      <c r="G2235" s="86">
        <v>2</v>
      </c>
      <c r="H2235" s="35">
        <v>0</v>
      </c>
      <c r="I2235" s="35">
        <v>0</v>
      </c>
      <c r="J2235" s="36">
        <v>0</v>
      </c>
      <c r="K2235" s="58" t="str">
        <f t="shared" si="191"/>
        <v>0</v>
      </c>
      <c r="L2235" s="4"/>
    </row>
    <row r="2236" spans="1:12" ht="15.75">
      <c r="A2236" s="28">
        <v>50</v>
      </c>
      <c r="B2236" s="25"/>
      <c r="C2236" s="32">
        <f t="shared" si="190"/>
        <v>1</v>
      </c>
      <c r="D2236" s="52" t="s">
        <v>2328</v>
      </c>
      <c r="E2236" s="52">
        <v>1629</v>
      </c>
      <c r="F2236" s="86">
        <v>1</v>
      </c>
      <c r="G2236" s="86">
        <v>0</v>
      </c>
      <c r="H2236" s="35">
        <v>0</v>
      </c>
      <c r="I2236" s="35">
        <v>0</v>
      </c>
      <c r="J2236" s="36">
        <v>0</v>
      </c>
      <c r="K2236" s="58" t="str">
        <f t="shared" si="191"/>
        <v>0</v>
      </c>
      <c r="L2236" s="4"/>
    </row>
    <row r="2237" spans="1:12" ht="15.75">
      <c r="A2237" s="28">
        <v>50</v>
      </c>
      <c r="B2237" s="25"/>
      <c r="C2237" s="32">
        <f t="shared" si="190"/>
        <v>1</v>
      </c>
      <c r="D2237" s="52" t="s">
        <v>2329</v>
      </c>
      <c r="E2237" s="52">
        <v>6745</v>
      </c>
      <c r="F2237" s="86">
        <v>3</v>
      </c>
      <c r="G2237" s="86">
        <v>0</v>
      </c>
      <c r="H2237" s="35">
        <v>0</v>
      </c>
      <c r="I2237" s="35">
        <v>0</v>
      </c>
      <c r="J2237" s="36">
        <v>0</v>
      </c>
      <c r="K2237" s="58" t="str">
        <f t="shared" si="191"/>
        <v>0</v>
      </c>
      <c r="L2237" s="4"/>
    </row>
    <row r="2238" spans="1:12" ht="15.75">
      <c r="A2238" s="28">
        <v>50</v>
      </c>
      <c r="B2238" s="25"/>
      <c r="C2238" s="32">
        <f t="shared" si="190"/>
        <v>1</v>
      </c>
      <c r="D2238" s="52" t="s">
        <v>2330</v>
      </c>
      <c r="E2238" s="52">
        <v>3614</v>
      </c>
      <c r="F2238" s="86">
        <v>1</v>
      </c>
      <c r="G2238" s="86">
        <v>0</v>
      </c>
      <c r="H2238" s="35">
        <v>0</v>
      </c>
      <c r="I2238" s="35">
        <v>0</v>
      </c>
      <c r="J2238" s="36">
        <v>0</v>
      </c>
      <c r="K2238" s="58" t="str">
        <f t="shared" si="191"/>
        <v>0</v>
      </c>
      <c r="L2238" s="4"/>
    </row>
    <row r="2239" spans="1:12" ht="15.75">
      <c r="A2239" s="28">
        <v>50</v>
      </c>
      <c r="B2239" s="25"/>
      <c r="C2239" s="32">
        <f t="shared" si="190"/>
        <v>1</v>
      </c>
      <c r="D2239" s="77" t="s">
        <v>2331</v>
      </c>
      <c r="E2239" s="36">
        <v>2795</v>
      </c>
      <c r="F2239" s="36">
        <v>0</v>
      </c>
      <c r="G2239" s="36">
        <v>0</v>
      </c>
      <c r="H2239" s="36">
        <v>1</v>
      </c>
      <c r="I2239" s="35">
        <v>0</v>
      </c>
      <c r="J2239" s="36">
        <v>0</v>
      </c>
      <c r="K2239" s="58" t="str">
        <f t="shared" si="191"/>
        <v>0</v>
      </c>
      <c r="L2239" s="4"/>
    </row>
    <row r="2240" spans="1:12" ht="15.75">
      <c r="A2240" s="28">
        <v>50</v>
      </c>
      <c r="B2240" s="25"/>
      <c r="C2240" s="32">
        <f t="shared" si="190"/>
        <v>1</v>
      </c>
      <c r="D2240" s="77" t="s">
        <v>2332</v>
      </c>
      <c r="E2240" s="36">
        <v>529</v>
      </c>
      <c r="F2240" s="36">
        <v>0</v>
      </c>
      <c r="G2240" s="36">
        <v>0</v>
      </c>
      <c r="H2240" s="36">
        <v>1</v>
      </c>
      <c r="I2240" s="35">
        <v>0</v>
      </c>
      <c r="J2240" s="36">
        <v>0</v>
      </c>
      <c r="K2240" s="58" t="str">
        <f t="shared" si="191"/>
        <v>0</v>
      </c>
      <c r="L2240" s="4"/>
    </row>
    <row r="2241" spans="1:12" ht="15.75">
      <c r="A2241" s="28">
        <v>50</v>
      </c>
      <c r="B2241" s="25"/>
      <c r="C2241" s="32">
        <f t="shared" si="190"/>
        <v>1</v>
      </c>
      <c r="D2241" s="77" t="s">
        <v>2333</v>
      </c>
      <c r="E2241" s="36">
        <v>2197</v>
      </c>
      <c r="F2241" s="36">
        <v>0</v>
      </c>
      <c r="G2241" s="36">
        <v>0</v>
      </c>
      <c r="H2241" s="36">
        <v>2</v>
      </c>
      <c r="I2241" s="35">
        <v>0</v>
      </c>
      <c r="J2241" s="36">
        <v>0</v>
      </c>
      <c r="K2241" s="58" t="str">
        <f t="shared" si="191"/>
        <v>0</v>
      </c>
      <c r="L2241" s="4"/>
    </row>
    <row r="2242" spans="1:12" ht="15.75">
      <c r="A2242" s="28">
        <v>50</v>
      </c>
      <c r="B2242" s="25"/>
      <c r="C2242" s="32">
        <f t="shared" si="190"/>
        <v>1</v>
      </c>
      <c r="D2242" s="77" t="s">
        <v>2334</v>
      </c>
      <c r="E2242" s="36">
        <v>788</v>
      </c>
      <c r="F2242" s="36">
        <v>0</v>
      </c>
      <c r="G2242" s="36">
        <v>0</v>
      </c>
      <c r="H2242" s="36">
        <v>1</v>
      </c>
      <c r="I2242" s="35">
        <v>0</v>
      </c>
      <c r="J2242" s="36">
        <v>0</v>
      </c>
      <c r="K2242" s="58" t="str">
        <f t="shared" si="191"/>
        <v>0</v>
      </c>
      <c r="L2242" s="4"/>
    </row>
    <row r="2243" spans="1:12" ht="15.75">
      <c r="A2243" s="28">
        <v>50</v>
      </c>
      <c r="B2243" s="25"/>
      <c r="C2243" s="32">
        <f t="shared" si="190"/>
        <v>1</v>
      </c>
      <c r="D2243" s="77" t="s">
        <v>2335</v>
      </c>
      <c r="E2243" s="36">
        <v>5996</v>
      </c>
      <c r="F2243" s="36">
        <v>0</v>
      </c>
      <c r="G2243" s="36">
        <v>1</v>
      </c>
      <c r="H2243" s="36">
        <v>0</v>
      </c>
      <c r="I2243" s="35">
        <v>0</v>
      </c>
      <c r="J2243" s="36">
        <v>0</v>
      </c>
      <c r="K2243" s="58" t="str">
        <f t="shared" si="191"/>
        <v>0</v>
      </c>
      <c r="L2243" s="4"/>
    </row>
    <row r="2244" spans="1:12" ht="15.75">
      <c r="A2244" s="28">
        <v>50</v>
      </c>
      <c r="B2244" s="25"/>
      <c r="C2244" s="32">
        <f t="shared" si="190"/>
        <v>1</v>
      </c>
      <c r="D2244" s="77" t="s">
        <v>2336</v>
      </c>
      <c r="E2244" s="36">
        <v>1184</v>
      </c>
      <c r="F2244" s="36">
        <v>0</v>
      </c>
      <c r="G2244" s="36">
        <v>0</v>
      </c>
      <c r="H2244" s="36">
        <v>1</v>
      </c>
      <c r="I2244" s="35">
        <v>0</v>
      </c>
      <c r="J2244" s="36">
        <v>0</v>
      </c>
      <c r="K2244" s="58" t="str">
        <f t="shared" si="191"/>
        <v>0</v>
      </c>
      <c r="L2244" s="4"/>
    </row>
    <row r="2245" spans="1:12" ht="15.75">
      <c r="A2245" s="28">
        <v>50</v>
      </c>
      <c r="B2245" s="25"/>
      <c r="C2245" s="32">
        <f t="shared" si="190"/>
        <v>1</v>
      </c>
      <c r="D2245" s="77" t="s">
        <v>2337</v>
      </c>
      <c r="E2245" s="36">
        <v>1868</v>
      </c>
      <c r="F2245" s="36">
        <v>0</v>
      </c>
      <c r="G2245" s="36">
        <v>0</v>
      </c>
      <c r="H2245" s="36">
        <v>1</v>
      </c>
      <c r="I2245" s="35">
        <v>0</v>
      </c>
      <c r="J2245" s="36">
        <v>0</v>
      </c>
      <c r="K2245" s="58" t="str">
        <f t="shared" si="191"/>
        <v>0</v>
      </c>
      <c r="L2245" s="4"/>
    </row>
    <row r="2246" spans="1:12" ht="15.75">
      <c r="A2246" s="28">
        <v>50</v>
      </c>
      <c r="B2246" s="25"/>
      <c r="C2246" s="32">
        <f t="shared" si="190"/>
        <v>1</v>
      </c>
      <c r="D2246" s="77" t="s">
        <v>2338</v>
      </c>
      <c r="E2246" s="36">
        <v>2329</v>
      </c>
      <c r="F2246" s="36">
        <v>0</v>
      </c>
      <c r="G2246" s="36">
        <v>0</v>
      </c>
      <c r="H2246" s="36">
        <v>1</v>
      </c>
      <c r="I2246" s="35">
        <v>0</v>
      </c>
      <c r="J2246" s="36">
        <v>0</v>
      </c>
      <c r="K2246" s="58" t="str">
        <f t="shared" si="191"/>
        <v>0</v>
      </c>
      <c r="L2246" s="4"/>
    </row>
    <row r="2247" spans="1:12" ht="15.75">
      <c r="A2247" s="28">
        <v>50</v>
      </c>
      <c r="B2247" s="25"/>
      <c r="C2247" s="32">
        <f t="shared" si="190"/>
        <v>1</v>
      </c>
      <c r="D2247" s="77" t="s">
        <v>2339</v>
      </c>
      <c r="E2247" s="36">
        <v>1366</v>
      </c>
      <c r="F2247" s="36">
        <v>0</v>
      </c>
      <c r="G2247" s="36">
        <v>0</v>
      </c>
      <c r="H2247" s="36">
        <v>1</v>
      </c>
      <c r="I2247" s="35">
        <v>0</v>
      </c>
      <c r="J2247" s="36">
        <v>0</v>
      </c>
      <c r="K2247" s="58" t="str">
        <f t="shared" si="191"/>
        <v>0</v>
      </c>
      <c r="L2247" s="4"/>
    </row>
    <row r="2248" spans="1:12" ht="15.75">
      <c r="A2248" s="28">
        <v>50</v>
      </c>
      <c r="B2248" s="25"/>
      <c r="C2248" s="32">
        <f t="shared" si="190"/>
        <v>1</v>
      </c>
      <c r="D2248" s="77" t="s">
        <v>2340</v>
      </c>
      <c r="E2248" s="36">
        <v>2247</v>
      </c>
      <c r="F2248" s="36">
        <v>0</v>
      </c>
      <c r="G2248" s="36">
        <v>0</v>
      </c>
      <c r="H2248" s="36">
        <v>1</v>
      </c>
      <c r="I2248" s="35">
        <v>0</v>
      </c>
      <c r="J2248" s="36">
        <v>0</v>
      </c>
      <c r="K2248" s="58" t="str">
        <f t="shared" si="191"/>
        <v>0</v>
      </c>
      <c r="L2248" s="4"/>
    </row>
    <row r="2249" spans="1:12" ht="15.75">
      <c r="A2249" s="28">
        <v>50</v>
      </c>
      <c r="B2249" s="25"/>
      <c r="C2249" s="32">
        <f t="shared" si="190"/>
        <v>1</v>
      </c>
      <c r="D2249" s="77" t="s">
        <v>2341</v>
      </c>
      <c r="E2249" s="36">
        <v>2598</v>
      </c>
      <c r="F2249" s="36">
        <v>0</v>
      </c>
      <c r="G2249" s="36">
        <v>0</v>
      </c>
      <c r="H2249" s="36">
        <v>1</v>
      </c>
      <c r="I2249" s="35">
        <v>0</v>
      </c>
      <c r="J2249" s="36">
        <v>0</v>
      </c>
      <c r="K2249" s="58" t="str">
        <f t="shared" si="191"/>
        <v>0</v>
      </c>
      <c r="L2249" s="4"/>
    </row>
    <row r="2250" spans="1:12" ht="15.75">
      <c r="A2250" s="28">
        <v>50</v>
      </c>
      <c r="B2250" s="25"/>
      <c r="C2250" s="32">
        <f t="shared" si="190"/>
        <v>1</v>
      </c>
      <c r="D2250" s="77" t="s">
        <v>2342</v>
      </c>
      <c r="E2250" s="36">
        <v>324</v>
      </c>
      <c r="F2250" s="36">
        <v>0</v>
      </c>
      <c r="G2250" s="36">
        <v>0</v>
      </c>
      <c r="H2250" s="36">
        <v>1</v>
      </c>
      <c r="I2250" s="35">
        <v>0</v>
      </c>
      <c r="J2250" s="36">
        <v>0</v>
      </c>
      <c r="K2250" s="58" t="str">
        <f t="shared" si="191"/>
        <v>0</v>
      </c>
      <c r="L2250" s="4"/>
    </row>
    <row r="2251" spans="1:12" ht="15.75">
      <c r="A2251" s="28">
        <v>50</v>
      </c>
      <c r="B2251" s="25"/>
      <c r="C2251" s="32">
        <f t="shared" si="190"/>
        <v>1</v>
      </c>
      <c r="D2251" s="77" t="s">
        <v>2343</v>
      </c>
      <c r="E2251" s="36">
        <v>817</v>
      </c>
      <c r="F2251" s="36">
        <v>0</v>
      </c>
      <c r="G2251" s="36">
        <v>0</v>
      </c>
      <c r="H2251" s="36">
        <v>1</v>
      </c>
      <c r="I2251" s="35">
        <v>0</v>
      </c>
      <c r="J2251" s="36">
        <v>0</v>
      </c>
      <c r="K2251" s="58" t="str">
        <f t="shared" si="191"/>
        <v>0</v>
      </c>
      <c r="L2251" s="4"/>
    </row>
    <row r="2252" spans="1:12" ht="15.75">
      <c r="A2252" s="28">
        <v>50</v>
      </c>
      <c r="B2252" s="25"/>
      <c r="C2252" s="32">
        <f t="shared" si="190"/>
        <v>1</v>
      </c>
      <c r="D2252" s="77" t="s">
        <v>2344</v>
      </c>
      <c r="E2252" s="36">
        <v>2365</v>
      </c>
      <c r="F2252" s="36">
        <v>0</v>
      </c>
      <c r="G2252" s="36">
        <v>0</v>
      </c>
      <c r="H2252" s="36">
        <v>1</v>
      </c>
      <c r="I2252" s="35">
        <v>0</v>
      </c>
      <c r="J2252" s="36">
        <v>0</v>
      </c>
      <c r="K2252" s="58" t="str">
        <f t="shared" si="191"/>
        <v>0</v>
      </c>
      <c r="L2252" s="4"/>
    </row>
    <row r="2253" spans="1:12" ht="15.75">
      <c r="A2253" s="28">
        <v>50</v>
      </c>
      <c r="B2253" s="25"/>
      <c r="C2253" s="32">
        <f t="shared" si="190"/>
        <v>1</v>
      </c>
      <c r="D2253" s="42" t="s">
        <v>2345</v>
      </c>
      <c r="E2253" s="36">
        <v>5510</v>
      </c>
      <c r="F2253" s="36">
        <v>0</v>
      </c>
      <c r="G2253" s="36">
        <v>1</v>
      </c>
      <c r="H2253" s="36">
        <v>0</v>
      </c>
      <c r="I2253" s="35">
        <v>0</v>
      </c>
      <c r="J2253" s="36">
        <v>0</v>
      </c>
      <c r="K2253" s="58" t="str">
        <f t="shared" si="191"/>
        <v>0</v>
      </c>
      <c r="L2253" s="4"/>
    </row>
    <row r="2254" spans="1:12" ht="15.75">
      <c r="A2254" s="28">
        <v>50</v>
      </c>
      <c r="B2254" s="25"/>
      <c r="C2254" s="32">
        <f t="shared" si="190"/>
        <v>1</v>
      </c>
      <c r="D2254" s="77" t="s">
        <v>2346</v>
      </c>
      <c r="E2254" s="36">
        <v>716</v>
      </c>
      <c r="F2254" s="36">
        <v>0</v>
      </c>
      <c r="G2254" s="36">
        <v>0</v>
      </c>
      <c r="H2254" s="36">
        <v>1</v>
      </c>
      <c r="I2254" s="35">
        <v>0</v>
      </c>
      <c r="J2254" s="36">
        <v>0</v>
      </c>
      <c r="K2254" s="58" t="str">
        <f t="shared" si="191"/>
        <v>0</v>
      </c>
      <c r="L2254" s="4"/>
    </row>
    <row r="2255" spans="1:12" ht="15.75">
      <c r="A2255" s="28">
        <v>50</v>
      </c>
      <c r="B2255" s="25"/>
      <c r="C2255" s="32">
        <f t="shared" si="190"/>
        <v>1</v>
      </c>
      <c r="D2255" s="77" t="s">
        <v>2347</v>
      </c>
      <c r="E2255" s="36">
        <v>1169</v>
      </c>
      <c r="F2255" s="36">
        <v>0</v>
      </c>
      <c r="G2255" s="36">
        <v>1</v>
      </c>
      <c r="H2255" s="36">
        <v>0</v>
      </c>
      <c r="I2255" s="35">
        <v>0</v>
      </c>
      <c r="J2255" s="36">
        <v>0</v>
      </c>
      <c r="K2255" s="58" t="str">
        <f t="shared" si="191"/>
        <v>0</v>
      </c>
      <c r="L2255" s="4"/>
    </row>
    <row r="2256" spans="1:12" ht="15.75">
      <c r="A2256" s="28">
        <v>50</v>
      </c>
      <c r="B2256" s="25"/>
      <c r="C2256" s="32">
        <f t="shared" si="190"/>
        <v>1</v>
      </c>
      <c r="D2256" s="77" t="s">
        <v>2348</v>
      </c>
      <c r="E2256" s="36">
        <v>178</v>
      </c>
      <c r="F2256" s="36">
        <v>0</v>
      </c>
      <c r="G2256" s="36">
        <v>0</v>
      </c>
      <c r="H2256" s="36">
        <v>1</v>
      </c>
      <c r="I2256" s="35">
        <v>0</v>
      </c>
      <c r="J2256" s="36">
        <v>0</v>
      </c>
      <c r="K2256" s="58" t="str">
        <f t="shared" si="191"/>
        <v>0</v>
      </c>
      <c r="L2256" s="4"/>
    </row>
    <row r="2257" spans="1:57" ht="15.75">
      <c r="A2257" s="28">
        <v>50</v>
      </c>
      <c r="B2257" s="25"/>
      <c r="C2257" s="32">
        <f t="shared" si="190"/>
        <v>1</v>
      </c>
      <c r="D2257" s="77" t="s">
        <v>2349</v>
      </c>
      <c r="E2257" s="36">
        <v>909</v>
      </c>
      <c r="F2257" s="36">
        <v>0</v>
      </c>
      <c r="G2257" s="36">
        <v>0</v>
      </c>
      <c r="H2257" s="36">
        <v>1</v>
      </c>
      <c r="I2257" s="35">
        <v>0</v>
      </c>
      <c r="J2257" s="36">
        <v>0</v>
      </c>
      <c r="K2257" s="58" t="str">
        <f t="shared" si="191"/>
        <v>0</v>
      </c>
      <c r="L2257" s="4"/>
    </row>
    <row r="2258" spans="1:57" ht="15.75">
      <c r="A2258" s="28">
        <v>50</v>
      </c>
      <c r="B2258" s="25"/>
      <c r="C2258" s="32">
        <f t="shared" si="190"/>
        <v>1</v>
      </c>
      <c r="D2258" s="77" t="s">
        <v>2350</v>
      </c>
      <c r="E2258" s="36">
        <v>1403</v>
      </c>
      <c r="F2258" s="36">
        <v>0</v>
      </c>
      <c r="G2258" s="36">
        <v>0</v>
      </c>
      <c r="H2258" s="36">
        <v>1</v>
      </c>
      <c r="I2258" s="35">
        <v>0</v>
      </c>
      <c r="J2258" s="36">
        <v>0</v>
      </c>
      <c r="K2258" s="58" t="str">
        <f t="shared" si="191"/>
        <v>0</v>
      </c>
      <c r="L2258" s="4"/>
    </row>
    <row r="2259" spans="1:57" ht="15.75">
      <c r="A2259" s="28">
        <v>50</v>
      </c>
      <c r="B2259" s="25"/>
      <c r="C2259" s="32">
        <f t="shared" si="190"/>
        <v>1</v>
      </c>
      <c r="D2259" s="77" t="s">
        <v>2351</v>
      </c>
      <c r="E2259" s="36">
        <v>1205</v>
      </c>
      <c r="F2259" s="36">
        <v>0</v>
      </c>
      <c r="G2259" s="36">
        <v>0</v>
      </c>
      <c r="H2259" s="36">
        <v>1</v>
      </c>
      <c r="I2259" s="35">
        <v>0</v>
      </c>
      <c r="J2259" s="36">
        <v>0</v>
      </c>
      <c r="K2259" s="58" t="str">
        <f t="shared" si="191"/>
        <v>0</v>
      </c>
      <c r="L2259" s="4"/>
    </row>
    <row r="2260" spans="1:57" ht="15.75">
      <c r="A2260" s="28">
        <v>50</v>
      </c>
      <c r="B2260" s="25"/>
      <c r="C2260" s="32">
        <f t="shared" si="190"/>
        <v>1</v>
      </c>
      <c r="D2260" s="77" t="s">
        <v>2352</v>
      </c>
      <c r="E2260" s="36">
        <v>4351</v>
      </c>
      <c r="F2260" s="36">
        <v>0</v>
      </c>
      <c r="G2260" s="36">
        <v>1</v>
      </c>
      <c r="H2260" s="36">
        <v>0</v>
      </c>
      <c r="I2260" s="35">
        <v>0</v>
      </c>
      <c r="J2260" s="36">
        <v>0</v>
      </c>
      <c r="K2260" s="58" t="str">
        <f t="shared" si="191"/>
        <v>0</v>
      </c>
      <c r="L2260" s="4"/>
    </row>
    <row r="2261" spans="1:57" ht="15.75">
      <c r="A2261" s="28">
        <v>50</v>
      </c>
      <c r="B2261" s="25"/>
      <c r="C2261" s="32">
        <f t="shared" si="190"/>
        <v>1</v>
      </c>
      <c r="D2261" s="36" t="s">
        <v>2353</v>
      </c>
      <c r="E2261" s="36">
        <v>3199</v>
      </c>
      <c r="F2261" s="36">
        <v>1</v>
      </c>
      <c r="G2261" s="36">
        <v>0</v>
      </c>
      <c r="H2261" s="36">
        <v>0</v>
      </c>
      <c r="I2261" s="35">
        <v>0</v>
      </c>
      <c r="J2261" s="36">
        <v>0</v>
      </c>
      <c r="K2261" s="58" t="str">
        <f t="shared" si="191"/>
        <v>0</v>
      </c>
      <c r="L2261" s="4"/>
    </row>
    <row r="2262" spans="1:57" ht="15.75">
      <c r="A2262" s="28">
        <v>50</v>
      </c>
      <c r="B2262" s="25"/>
      <c r="C2262" s="32">
        <f t="shared" si="190"/>
        <v>1</v>
      </c>
      <c r="D2262" s="36" t="s">
        <v>2354</v>
      </c>
      <c r="E2262" s="36">
        <v>2812</v>
      </c>
      <c r="F2262" s="36">
        <v>1</v>
      </c>
      <c r="G2262" s="36">
        <v>0</v>
      </c>
      <c r="H2262" s="36">
        <v>0</v>
      </c>
      <c r="I2262" s="35">
        <v>0</v>
      </c>
      <c r="J2262" s="36">
        <v>0</v>
      </c>
      <c r="K2262" s="58" t="str">
        <f t="shared" si="191"/>
        <v>0</v>
      </c>
      <c r="L2262" s="4"/>
    </row>
    <row r="2263" spans="1:57" ht="15">
      <c r="A2263" s="226" t="s">
        <v>2355</v>
      </c>
      <c r="B2263" s="226"/>
      <c r="C2263" s="226"/>
      <c r="D2263" s="44">
        <f>SUM(C2217:C2262)</f>
        <v>46</v>
      </c>
      <c r="E2263" s="45">
        <f t="shared" ref="E2263:J2263" si="192">SUM(E2217:E2262)</f>
        <v>245216</v>
      </c>
      <c r="F2263" s="45">
        <f t="shared" si="192"/>
        <v>65</v>
      </c>
      <c r="G2263" s="45">
        <f t="shared" si="192"/>
        <v>23</v>
      </c>
      <c r="H2263" s="45">
        <f t="shared" si="192"/>
        <v>19</v>
      </c>
      <c r="I2263" s="45">
        <f t="shared" si="192"/>
        <v>0</v>
      </c>
      <c r="J2263" s="45">
        <f t="shared" si="192"/>
        <v>0</v>
      </c>
      <c r="K2263" s="45">
        <f>K2217+K2218+K2219+K2220+K2221+K2222+K2223+K2224+K2225+K2226+K2227+K2228+K2229+K2230+K2231+K2232+K2233+K2234+K2235+K2236+K2237+K2238+K2239+K2240+K2241+K2242+K2243+K2244+K2245+K2246+K2247+K2248+K2249+K2250+K2251+K2252+K2253+K2254+K2255+K2256+K2257+K2258+K2259+K2260+K2261+K2262</f>
        <v>0</v>
      </c>
      <c r="L2263" s="4"/>
      <c r="M2263" s="46"/>
      <c r="N2263" s="46"/>
      <c r="O2263" s="46"/>
      <c r="P2263" s="46"/>
      <c r="Q2263" s="46"/>
      <c r="R2263" s="46"/>
      <c r="S2263" s="46"/>
      <c r="T2263" s="46"/>
      <c r="U2263" s="46"/>
      <c r="V2263" s="46"/>
      <c r="W2263" s="46"/>
      <c r="X2263" s="46"/>
      <c r="Y2263" s="46"/>
      <c r="Z2263" s="46"/>
      <c r="AA2263" s="46"/>
      <c r="AB2263" s="46"/>
      <c r="AC2263" s="46"/>
      <c r="AD2263" s="46"/>
      <c r="AE2263" s="46"/>
      <c r="AF2263" s="46"/>
      <c r="AG2263" s="46"/>
      <c r="AH2263" s="46"/>
      <c r="AI2263" s="46"/>
      <c r="AJ2263" s="46"/>
      <c r="AK2263" s="46"/>
      <c r="AL2263" s="46"/>
      <c r="AM2263" s="46"/>
      <c r="AN2263" s="46"/>
      <c r="AO2263" s="46"/>
      <c r="AP2263" s="46"/>
      <c r="AQ2263" s="46"/>
      <c r="AR2263" s="46"/>
      <c r="AS2263" s="46"/>
      <c r="AT2263" s="46"/>
      <c r="AU2263" s="46"/>
      <c r="AV2263" s="46"/>
      <c r="AW2263" s="46"/>
      <c r="AX2263" s="46"/>
      <c r="AY2263" s="46"/>
      <c r="AZ2263" s="46"/>
      <c r="BA2263" s="46"/>
      <c r="BB2263" s="46"/>
      <c r="BC2263" s="46"/>
      <c r="BD2263" s="46"/>
      <c r="BE2263" s="46"/>
    </row>
    <row r="2264" spans="1:57" ht="15.75">
      <c r="A2264" s="28"/>
      <c r="B2264" s="225" t="s">
        <v>85</v>
      </c>
      <c r="C2264" s="225"/>
      <c r="D2264" s="47"/>
      <c r="E2264" s="48"/>
      <c r="F2264" s="47"/>
      <c r="G2264" s="48"/>
      <c r="H2264" s="48"/>
      <c r="I2264" s="48"/>
      <c r="J2264" s="31"/>
      <c r="K2264" s="31"/>
      <c r="L2264" s="4"/>
    </row>
    <row r="2265" spans="1:57" ht="15.75">
      <c r="A2265" s="28">
        <v>51</v>
      </c>
      <c r="B2265" s="25"/>
      <c r="C2265" s="32">
        <f t="shared" ref="C2265:C2284" si="193">IF(D2265="",0,1)</f>
        <v>1</v>
      </c>
      <c r="D2265" s="34" t="s">
        <v>2356</v>
      </c>
      <c r="E2265" s="34">
        <v>1914</v>
      </c>
      <c r="F2265" s="35">
        <v>1</v>
      </c>
      <c r="G2265" s="35">
        <v>0</v>
      </c>
      <c r="H2265" s="35">
        <v>0</v>
      </c>
      <c r="I2265" s="35">
        <v>0</v>
      </c>
      <c r="J2265" s="36">
        <v>0</v>
      </c>
      <c r="K2265" s="58" t="str">
        <f t="shared" ref="K2265:K2284" si="194">IF(OR(I2265="",I2265&lt;1),"0","1")</f>
        <v>0</v>
      </c>
      <c r="L2265" s="4"/>
    </row>
    <row r="2266" spans="1:57" ht="15.75">
      <c r="A2266" s="28">
        <v>51</v>
      </c>
      <c r="B2266" s="25"/>
      <c r="C2266" s="32">
        <f t="shared" si="193"/>
        <v>1</v>
      </c>
      <c r="D2266" s="34" t="s">
        <v>2357</v>
      </c>
      <c r="E2266" s="34">
        <v>5395</v>
      </c>
      <c r="F2266" s="35">
        <v>2</v>
      </c>
      <c r="G2266" s="35">
        <v>0</v>
      </c>
      <c r="H2266" s="35">
        <v>0</v>
      </c>
      <c r="I2266" s="35">
        <v>0</v>
      </c>
      <c r="J2266" s="36">
        <v>0</v>
      </c>
      <c r="K2266" s="58" t="str">
        <f t="shared" si="194"/>
        <v>0</v>
      </c>
      <c r="L2266" s="4"/>
    </row>
    <row r="2267" spans="1:57" ht="15.75">
      <c r="A2267" s="28">
        <v>51</v>
      </c>
      <c r="B2267" s="25"/>
      <c r="C2267" s="32">
        <f t="shared" si="193"/>
        <v>1</v>
      </c>
      <c r="D2267" s="34" t="s">
        <v>2358</v>
      </c>
      <c r="E2267" s="34">
        <v>7000</v>
      </c>
      <c r="F2267" s="35">
        <v>3</v>
      </c>
      <c r="G2267" s="35">
        <v>1</v>
      </c>
      <c r="H2267" s="35">
        <v>0</v>
      </c>
      <c r="I2267" s="35">
        <v>0</v>
      </c>
      <c r="J2267" s="36">
        <v>0</v>
      </c>
      <c r="K2267" s="58" t="str">
        <f t="shared" si="194"/>
        <v>0</v>
      </c>
      <c r="L2267" s="4"/>
    </row>
    <row r="2268" spans="1:57" ht="15.75">
      <c r="A2268" s="28">
        <v>51</v>
      </c>
      <c r="B2268" s="25"/>
      <c r="C2268" s="32">
        <f t="shared" si="193"/>
        <v>1</v>
      </c>
      <c r="D2268" s="34" t="s">
        <v>2359</v>
      </c>
      <c r="E2268" s="34">
        <v>2978</v>
      </c>
      <c r="F2268" s="35">
        <v>1</v>
      </c>
      <c r="G2268" s="35">
        <v>0</v>
      </c>
      <c r="H2268" s="35">
        <v>0</v>
      </c>
      <c r="I2268" s="35">
        <v>0</v>
      </c>
      <c r="J2268" s="36">
        <v>0</v>
      </c>
      <c r="K2268" s="58" t="str">
        <f t="shared" si="194"/>
        <v>0</v>
      </c>
      <c r="L2268" s="4"/>
    </row>
    <row r="2269" spans="1:57" ht="15.75">
      <c r="A2269" s="28">
        <v>51</v>
      </c>
      <c r="B2269" s="25"/>
      <c r="C2269" s="32">
        <f t="shared" si="193"/>
        <v>1</v>
      </c>
      <c r="D2269" s="34" t="s">
        <v>2360</v>
      </c>
      <c r="E2269" s="34">
        <v>46000</v>
      </c>
      <c r="F2269" s="35">
        <v>17</v>
      </c>
      <c r="G2269" s="35">
        <v>6</v>
      </c>
      <c r="H2269" s="35">
        <v>0</v>
      </c>
      <c r="I2269" s="35">
        <v>0</v>
      </c>
      <c r="J2269" s="36">
        <v>0</v>
      </c>
      <c r="K2269" s="58" t="str">
        <f t="shared" si="194"/>
        <v>0</v>
      </c>
      <c r="L2269" s="4"/>
    </row>
    <row r="2270" spans="1:57" ht="15.75">
      <c r="A2270" s="28">
        <v>51</v>
      </c>
      <c r="B2270" s="25"/>
      <c r="C2270" s="32">
        <f t="shared" si="193"/>
        <v>1</v>
      </c>
      <c r="D2270" s="34" t="s">
        <v>2361</v>
      </c>
      <c r="E2270" s="34">
        <v>6580</v>
      </c>
      <c r="F2270" s="35">
        <v>2</v>
      </c>
      <c r="G2270" s="35">
        <v>0</v>
      </c>
      <c r="H2270" s="35">
        <v>0</v>
      </c>
      <c r="I2270" s="35">
        <v>0</v>
      </c>
      <c r="J2270" s="36">
        <v>0</v>
      </c>
      <c r="K2270" s="58" t="str">
        <f t="shared" si="194"/>
        <v>0</v>
      </c>
      <c r="L2270" s="4"/>
    </row>
    <row r="2271" spans="1:57" ht="15.75">
      <c r="A2271" s="28">
        <v>51</v>
      </c>
      <c r="B2271" s="25"/>
      <c r="C2271" s="32">
        <f t="shared" si="193"/>
        <v>1</v>
      </c>
      <c r="D2271" s="34" t="s">
        <v>2362</v>
      </c>
      <c r="E2271" s="34">
        <v>2961</v>
      </c>
      <c r="F2271" s="35">
        <v>0</v>
      </c>
      <c r="G2271" s="35">
        <v>1</v>
      </c>
      <c r="H2271" s="35">
        <v>0</v>
      </c>
      <c r="I2271" s="35">
        <v>0</v>
      </c>
      <c r="J2271" s="36">
        <v>0</v>
      </c>
      <c r="K2271" s="58" t="str">
        <f t="shared" si="194"/>
        <v>0</v>
      </c>
      <c r="L2271" s="4"/>
    </row>
    <row r="2272" spans="1:57" ht="15.75">
      <c r="A2272" s="28">
        <v>51</v>
      </c>
      <c r="B2272" s="25"/>
      <c r="C2272" s="32">
        <f t="shared" si="193"/>
        <v>1</v>
      </c>
      <c r="D2272" s="34" t="s">
        <v>2363</v>
      </c>
      <c r="E2272" s="34">
        <v>23000</v>
      </c>
      <c r="F2272" s="35">
        <v>12</v>
      </c>
      <c r="G2272" s="35">
        <v>4</v>
      </c>
      <c r="H2272" s="35">
        <v>0</v>
      </c>
      <c r="I2272" s="35">
        <v>0</v>
      </c>
      <c r="J2272" s="36">
        <v>0</v>
      </c>
      <c r="K2272" s="58" t="str">
        <f t="shared" si="194"/>
        <v>0</v>
      </c>
      <c r="L2272" s="4"/>
    </row>
    <row r="2273" spans="1:57" ht="15.75">
      <c r="A2273" s="28">
        <v>51</v>
      </c>
      <c r="B2273" s="25"/>
      <c r="C2273" s="32">
        <f t="shared" si="193"/>
        <v>1</v>
      </c>
      <c r="D2273" s="34" t="s">
        <v>2364</v>
      </c>
      <c r="E2273" s="34">
        <v>2189</v>
      </c>
      <c r="F2273" s="35">
        <v>1</v>
      </c>
      <c r="G2273" s="35">
        <v>0</v>
      </c>
      <c r="H2273" s="35">
        <v>0</v>
      </c>
      <c r="I2273" s="35">
        <v>0</v>
      </c>
      <c r="J2273" s="36">
        <v>0</v>
      </c>
      <c r="K2273" s="58" t="str">
        <f t="shared" si="194"/>
        <v>0</v>
      </c>
      <c r="L2273" s="4"/>
    </row>
    <row r="2274" spans="1:57" ht="15.75">
      <c r="A2274" s="28">
        <v>51</v>
      </c>
      <c r="B2274" s="25"/>
      <c r="C2274" s="32">
        <f t="shared" si="193"/>
        <v>1</v>
      </c>
      <c r="D2274" s="34" t="s">
        <v>2365</v>
      </c>
      <c r="E2274" s="34">
        <v>5640</v>
      </c>
      <c r="F2274" s="35">
        <v>2</v>
      </c>
      <c r="G2274" s="35">
        <v>0</v>
      </c>
      <c r="H2274" s="35">
        <v>0</v>
      </c>
      <c r="I2274" s="35">
        <v>0</v>
      </c>
      <c r="J2274" s="36">
        <v>0</v>
      </c>
      <c r="K2274" s="58" t="str">
        <f t="shared" si="194"/>
        <v>0</v>
      </c>
      <c r="L2274" s="4"/>
    </row>
    <row r="2275" spans="1:57" ht="15.75">
      <c r="A2275" s="28">
        <v>51</v>
      </c>
      <c r="B2275" s="25"/>
      <c r="C2275" s="32">
        <f t="shared" si="193"/>
        <v>1</v>
      </c>
      <c r="D2275" s="34" t="s">
        <v>2366</v>
      </c>
      <c r="E2275" s="34">
        <v>3620</v>
      </c>
      <c r="F2275" s="35">
        <v>1</v>
      </c>
      <c r="G2275" s="35">
        <v>1</v>
      </c>
      <c r="H2275" s="35">
        <v>0</v>
      </c>
      <c r="I2275" s="35">
        <v>0</v>
      </c>
      <c r="J2275" s="36">
        <v>0</v>
      </c>
      <c r="K2275" s="58" t="str">
        <f t="shared" si="194"/>
        <v>0</v>
      </c>
      <c r="L2275" s="4"/>
    </row>
    <row r="2276" spans="1:57" ht="15.75">
      <c r="A2276" s="28">
        <v>51</v>
      </c>
      <c r="B2276" s="25"/>
      <c r="C2276" s="32">
        <f t="shared" si="193"/>
        <v>1</v>
      </c>
      <c r="D2276" s="34" t="s">
        <v>2367</v>
      </c>
      <c r="E2276" s="36">
        <v>5199</v>
      </c>
      <c r="F2276" s="36">
        <v>1</v>
      </c>
      <c r="G2276" s="36">
        <v>0</v>
      </c>
      <c r="H2276" s="36">
        <v>0</v>
      </c>
      <c r="I2276" s="36">
        <v>0</v>
      </c>
      <c r="J2276" s="36">
        <v>0</v>
      </c>
      <c r="K2276" s="58" t="str">
        <f t="shared" si="194"/>
        <v>0</v>
      </c>
      <c r="L2276" s="4"/>
    </row>
    <row r="2277" spans="1:57" ht="15.75">
      <c r="A2277" s="28">
        <v>51</v>
      </c>
      <c r="B2277" s="25"/>
      <c r="C2277" s="32">
        <f t="shared" si="193"/>
        <v>1</v>
      </c>
      <c r="D2277" s="34" t="s">
        <v>2368</v>
      </c>
      <c r="E2277" s="36">
        <v>185000</v>
      </c>
      <c r="F2277" s="36">
        <v>127</v>
      </c>
      <c r="G2277" s="36">
        <v>19</v>
      </c>
      <c r="H2277" s="36">
        <v>0</v>
      </c>
      <c r="I2277" s="36">
        <v>0</v>
      </c>
      <c r="J2277" s="36">
        <v>0</v>
      </c>
      <c r="K2277" s="58" t="str">
        <f t="shared" si="194"/>
        <v>0</v>
      </c>
      <c r="L2277" s="4"/>
    </row>
    <row r="2278" spans="1:57" ht="15.75">
      <c r="A2278" s="28">
        <v>51</v>
      </c>
      <c r="B2278" s="25"/>
      <c r="C2278" s="32">
        <f t="shared" si="193"/>
        <v>1</v>
      </c>
      <c r="D2278" s="34" t="s">
        <v>2369</v>
      </c>
      <c r="E2278" s="36">
        <v>3500</v>
      </c>
      <c r="F2278" s="36">
        <v>2</v>
      </c>
      <c r="G2278" s="36">
        <v>0</v>
      </c>
      <c r="H2278" s="36">
        <v>0</v>
      </c>
      <c r="I2278" s="36">
        <v>0</v>
      </c>
      <c r="J2278" s="36">
        <v>0</v>
      </c>
      <c r="K2278" s="58" t="str">
        <f t="shared" si="194"/>
        <v>0</v>
      </c>
      <c r="L2278" s="4"/>
    </row>
    <row r="2279" spans="1:57" ht="15.75">
      <c r="A2279" s="28">
        <v>51</v>
      </c>
      <c r="B2279" s="25"/>
      <c r="C2279" s="32">
        <f t="shared" si="193"/>
        <v>1</v>
      </c>
      <c r="D2279" s="34" t="s">
        <v>2370</v>
      </c>
      <c r="E2279" s="36">
        <v>4313</v>
      </c>
      <c r="F2279" s="36">
        <v>0</v>
      </c>
      <c r="G2279" s="36">
        <v>2</v>
      </c>
      <c r="H2279" s="36">
        <v>0</v>
      </c>
      <c r="I2279" s="36">
        <v>0</v>
      </c>
      <c r="J2279" s="36">
        <v>0</v>
      </c>
      <c r="K2279" s="58" t="str">
        <f t="shared" si="194"/>
        <v>0</v>
      </c>
      <c r="L2279" s="4"/>
    </row>
    <row r="2280" spans="1:57" ht="15.75">
      <c r="A2280" s="28">
        <v>51</v>
      </c>
      <c r="B2280" s="25"/>
      <c r="C2280" s="32">
        <f t="shared" si="193"/>
        <v>1</v>
      </c>
      <c r="D2280" s="34" t="s">
        <v>2371</v>
      </c>
      <c r="E2280" s="36">
        <v>4772</v>
      </c>
      <c r="F2280" s="36">
        <v>2</v>
      </c>
      <c r="G2280" s="36">
        <v>1</v>
      </c>
      <c r="H2280" s="36">
        <v>0</v>
      </c>
      <c r="I2280" s="36">
        <v>0</v>
      </c>
      <c r="J2280" s="36">
        <v>0</v>
      </c>
      <c r="K2280" s="58" t="str">
        <f t="shared" si="194"/>
        <v>0</v>
      </c>
      <c r="L2280" s="4"/>
    </row>
    <row r="2281" spans="1:57" ht="15.75">
      <c r="A2281" s="28">
        <v>51</v>
      </c>
      <c r="B2281" s="25"/>
      <c r="C2281" s="32">
        <f t="shared" si="193"/>
        <v>1</v>
      </c>
      <c r="D2281" s="34" t="s">
        <v>2372</v>
      </c>
      <c r="E2281" s="36">
        <v>4000</v>
      </c>
      <c r="F2281" s="36">
        <v>1</v>
      </c>
      <c r="G2281" s="36">
        <v>0</v>
      </c>
      <c r="H2281" s="36">
        <v>0</v>
      </c>
      <c r="I2281" s="36">
        <v>0</v>
      </c>
      <c r="J2281" s="36">
        <v>0</v>
      </c>
      <c r="K2281" s="58" t="str">
        <f t="shared" si="194"/>
        <v>0</v>
      </c>
      <c r="L2281" s="4"/>
    </row>
    <row r="2282" spans="1:57" ht="15.75">
      <c r="A2282" s="28">
        <v>51</v>
      </c>
      <c r="B2282" s="25"/>
      <c r="C2282" s="32">
        <f t="shared" si="193"/>
        <v>1</v>
      </c>
      <c r="D2282" s="34" t="s">
        <v>2373</v>
      </c>
      <c r="E2282" s="34">
        <v>10000</v>
      </c>
      <c r="F2282" s="35">
        <v>3</v>
      </c>
      <c r="G2282" s="35">
        <v>0</v>
      </c>
      <c r="H2282" s="35">
        <v>0</v>
      </c>
      <c r="I2282" s="35">
        <v>0</v>
      </c>
      <c r="J2282" s="36">
        <v>0</v>
      </c>
      <c r="K2282" s="58" t="str">
        <f t="shared" si="194"/>
        <v>0</v>
      </c>
      <c r="L2282" s="4"/>
    </row>
    <row r="2283" spans="1:57" ht="15.75">
      <c r="A2283" s="28">
        <v>51</v>
      </c>
      <c r="B2283" s="25"/>
      <c r="C2283" s="32">
        <f t="shared" si="193"/>
        <v>1</v>
      </c>
      <c r="D2283" s="34" t="s">
        <v>2374</v>
      </c>
      <c r="E2283" s="34">
        <v>11500</v>
      </c>
      <c r="F2283" s="35">
        <v>7</v>
      </c>
      <c r="G2283" s="35">
        <v>2</v>
      </c>
      <c r="H2283" s="35">
        <v>0</v>
      </c>
      <c r="I2283" s="35">
        <v>0</v>
      </c>
      <c r="J2283" s="36">
        <v>1</v>
      </c>
      <c r="K2283" s="58" t="str">
        <f t="shared" si="194"/>
        <v>0</v>
      </c>
      <c r="L2283" s="4"/>
    </row>
    <row r="2284" spans="1:57" ht="15.75">
      <c r="A2284" s="28">
        <v>51</v>
      </c>
      <c r="B2284" s="25"/>
      <c r="C2284" s="32">
        <f t="shared" si="193"/>
        <v>1</v>
      </c>
      <c r="D2284" s="36" t="s">
        <v>2375</v>
      </c>
      <c r="E2284" s="36">
        <v>2500</v>
      </c>
      <c r="F2284" s="36">
        <v>0</v>
      </c>
      <c r="G2284" s="36">
        <v>1</v>
      </c>
      <c r="H2284" s="36">
        <v>0</v>
      </c>
      <c r="I2284" s="36">
        <v>0</v>
      </c>
      <c r="J2284" s="36">
        <v>0</v>
      </c>
      <c r="K2284" s="58" t="str">
        <f t="shared" si="194"/>
        <v>0</v>
      </c>
      <c r="L2284" s="4"/>
    </row>
    <row r="2285" spans="1:57" ht="15">
      <c r="A2285" s="226" t="s">
        <v>2376</v>
      </c>
      <c r="B2285" s="226"/>
      <c r="C2285" s="226"/>
      <c r="D2285" s="44">
        <f>SUM(C2265:C2284)</f>
        <v>20</v>
      </c>
      <c r="E2285" s="45">
        <f t="shared" ref="E2285:J2285" si="195">SUM(E2265:E2284)</f>
        <v>338061</v>
      </c>
      <c r="F2285" s="45">
        <f t="shared" si="195"/>
        <v>185</v>
      </c>
      <c r="G2285" s="45">
        <f t="shared" si="195"/>
        <v>38</v>
      </c>
      <c r="H2285" s="45">
        <f t="shared" si="195"/>
        <v>0</v>
      </c>
      <c r="I2285" s="45">
        <f t="shared" si="195"/>
        <v>0</v>
      </c>
      <c r="J2285" s="45">
        <f t="shared" si="195"/>
        <v>1</v>
      </c>
      <c r="K2285" s="45">
        <f>K2265+K2266+K2267+K2268+K2269+K2270+K2271+K2272+K2273+K2274+K2275+K2276+K2277+K2278+K2279+K2280+K2281+K2282+K2283+K2284</f>
        <v>0</v>
      </c>
      <c r="L2285" s="4"/>
      <c r="M2285" s="46"/>
      <c r="N2285" s="46"/>
      <c r="O2285" s="46"/>
      <c r="P2285" s="46"/>
      <c r="Q2285" s="46"/>
      <c r="R2285" s="46"/>
      <c r="S2285" s="46"/>
      <c r="T2285" s="46"/>
      <c r="U2285" s="46"/>
      <c r="V2285" s="46"/>
      <c r="W2285" s="46"/>
      <c r="X2285" s="46"/>
      <c r="Y2285" s="46"/>
      <c r="Z2285" s="46"/>
      <c r="AA2285" s="46"/>
      <c r="AB2285" s="46"/>
      <c r="AC2285" s="46"/>
      <c r="AD2285" s="46"/>
      <c r="AE2285" s="46"/>
      <c r="AF2285" s="46"/>
      <c r="AG2285" s="46"/>
      <c r="AH2285" s="46"/>
      <c r="AI2285" s="46"/>
      <c r="AJ2285" s="46"/>
      <c r="AK2285" s="46"/>
      <c r="AL2285" s="46"/>
      <c r="AM2285" s="46"/>
      <c r="AN2285" s="46"/>
      <c r="AO2285" s="46"/>
      <c r="AP2285" s="46"/>
      <c r="AQ2285" s="46"/>
      <c r="AR2285" s="46"/>
      <c r="AS2285" s="46"/>
      <c r="AT2285" s="46"/>
      <c r="AU2285" s="46"/>
      <c r="AV2285" s="46"/>
      <c r="AW2285" s="46"/>
      <c r="AX2285" s="46"/>
      <c r="AY2285" s="46"/>
      <c r="AZ2285" s="46"/>
      <c r="BA2285" s="46"/>
      <c r="BB2285" s="46"/>
      <c r="BC2285" s="46"/>
      <c r="BD2285" s="46"/>
      <c r="BE2285" s="46"/>
    </row>
    <row r="2286" spans="1:57" ht="15.75">
      <c r="A2286" s="28"/>
      <c r="B2286" s="225" t="s">
        <v>86</v>
      </c>
      <c r="C2286" s="225"/>
      <c r="D2286" s="47"/>
      <c r="E2286" s="48"/>
      <c r="F2286" s="47"/>
      <c r="G2286" s="48"/>
      <c r="H2286" s="48"/>
      <c r="I2286" s="48"/>
      <c r="J2286" s="31"/>
      <c r="K2286" s="31"/>
      <c r="L2286" s="4"/>
    </row>
    <row r="2287" spans="1:57" ht="15.75">
      <c r="A2287" s="28">
        <v>52</v>
      </c>
      <c r="B2287" s="25"/>
      <c r="C2287" s="32">
        <f t="shared" ref="C2287:C2292" si="196">IF(D2287="",0,1)</f>
        <v>1</v>
      </c>
      <c r="D2287" s="49" t="s">
        <v>2377</v>
      </c>
      <c r="E2287" s="49">
        <v>23145</v>
      </c>
      <c r="F2287" s="38">
        <v>0</v>
      </c>
      <c r="G2287" s="38">
        <v>5</v>
      </c>
      <c r="H2287" s="38">
        <v>0</v>
      </c>
      <c r="I2287" s="38">
        <v>0</v>
      </c>
      <c r="J2287" s="39">
        <v>0</v>
      </c>
      <c r="K2287" s="57" t="str">
        <f t="shared" ref="K2287:K2292" si="197">IF(OR(I2287="",I2287&lt;1),"0","1")</f>
        <v>0</v>
      </c>
      <c r="L2287" s="4"/>
    </row>
    <row r="2288" spans="1:57" ht="15.75">
      <c r="A2288" s="28">
        <v>52</v>
      </c>
      <c r="B2288" s="25"/>
      <c r="C2288" s="32">
        <f t="shared" si="196"/>
        <v>1</v>
      </c>
      <c r="D2288" s="49" t="s">
        <v>2378</v>
      </c>
      <c r="E2288" s="49">
        <v>3500</v>
      </c>
      <c r="F2288" s="38">
        <v>1</v>
      </c>
      <c r="G2288" s="38">
        <v>1</v>
      </c>
      <c r="H2288" s="38">
        <v>0</v>
      </c>
      <c r="I2288" s="38">
        <v>0</v>
      </c>
      <c r="J2288" s="39">
        <v>0</v>
      </c>
      <c r="K2288" s="57" t="str">
        <f t="shared" si="197"/>
        <v>0</v>
      </c>
      <c r="L2288" s="4"/>
    </row>
    <row r="2289" spans="1:57" ht="15.75">
      <c r="A2289" s="28">
        <v>52</v>
      </c>
      <c r="B2289" s="25"/>
      <c r="C2289" s="32">
        <f t="shared" si="196"/>
        <v>1</v>
      </c>
      <c r="D2289" s="49" t="s">
        <v>2379</v>
      </c>
      <c r="E2289" s="49">
        <v>23382</v>
      </c>
      <c r="F2289" s="38">
        <v>10</v>
      </c>
      <c r="G2289" s="38">
        <v>0</v>
      </c>
      <c r="H2289" s="38">
        <v>0</v>
      </c>
      <c r="I2289" s="38">
        <v>0</v>
      </c>
      <c r="J2289" s="39">
        <v>0</v>
      </c>
      <c r="K2289" s="57" t="str">
        <f t="shared" si="197"/>
        <v>0</v>
      </c>
      <c r="L2289" s="4"/>
    </row>
    <row r="2290" spans="1:57" ht="15.75">
      <c r="A2290" s="28">
        <v>52</v>
      </c>
      <c r="B2290" s="25"/>
      <c r="C2290" s="32">
        <f t="shared" si="196"/>
        <v>1</v>
      </c>
      <c r="D2290" s="49" t="s">
        <v>2380</v>
      </c>
      <c r="E2290" s="49">
        <v>7668</v>
      </c>
      <c r="F2290" s="38">
        <v>2</v>
      </c>
      <c r="G2290" s="38">
        <v>0</v>
      </c>
      <c r="H2290" s="38">
        <v>1</v>
      </c>
      <c r="I2290" s="38">
        <v>0</v>
      </c>
      <c r="J2290" s="39">
        <v>0</v>
      </c>
      <c r="K2290" s="57" t="str">
        <f t="shared" si="197"/>
        <v>0</v>
      </c>
      <c r="L2290" s="4"/>
    </row>
    <row r="2291" spans="1:57" ht="15.75">
      <c r="A2291" s="28">
        <v>52</v>
      </c>
      <c r="B2291" s="25"/>
      <c r="C2291" s="32">
        <f t="shared" si="196"/>
        <v>1</v>
      </c>
      <c r="D2291" s="49" t="s">
        <v>2381</v>
      </c>
      <c r="E2291" s="49">
        <v>2127</v>
      </c>
      <c r="F2291" s="38">
        <v>1</v>
      </c>
      <c r="G2291" s="38">
        <v>0</v>
      </c>
      <c r="H2291" s="38">
        <v>0</v>
      </c>
      <c r="I2291" s="38">
        <v>0</v>
      </c>
      <c r="J2291" s="39">
        <v>0</v>
      </c>
      <c r="K2291" s="57" t="str">
        <f t="shared" si="197"/>
        <v>0</v>
      </c>
      <c r="L2291" s="4"/>
    </row>
    <row r="2292" spans="1:57" ht="15.75">
      <c r="A2292" s="28">
        <v>52</v>
      </c>
      <c r="B2292" s="25"/>
      <c r="C2292" s="32">
        <f t="shared" si="196"/>
        <v>1</v>
      </c>
      <c r="D2292" s="49" t="s">
        <v>2382</v>
      </c>
      <c r="E2292" s="49">
        <v>52550</v>
      </c>
      <c r="F2292" s="38">
        <v>1</v>
      </c>
      <c r="G2292" s="38">
        <v>0</v>
      </c>
      <c r="H2292" s="38">
        <v>0</v>
      </c>
      <c r="I2292" s="38">
        <v>0</v>
      </c>
      <c r="J2292" s="39">
        <v>0</v>
      </c>
      <c r="K2292" s="57" t="str">
        <f t="shared" si="197"/>
        <v>0</v>
      </c>
      <c r="L2292" s="4"/>
    </row>
    <row r="2293" spans="1:57" ht="15">
      <c r="A2293" s="226" t="s">
        <v>2383</v>
      </c>
      <c r="B2293" s="226"/>
      <c r="C2293" s="226"/>
      <c r="D2293" s="44">
        <f>SUM(C2287:C2292)</f>
        <v>6</v>
      </c>
      <c r="E2293" s="45">
        <f t="shared" ref="E2293:J2293" si="198">SUM(E2287:E2292)</f>
        <v>112372</v>
      </c>
      <c r="F2293" s="45">
        <f t="shared" si="198"/>
        <v>15</v>
      </c>
      <c r="G2293" s="45">
        <f t="shared" si="198"/>
        <v>6</v>
      </c>
      <c r="H2293" s="45">
        <f t="shared" si="198"/>
        <v>1</v>
      </c>
      <c r="I2293" s="45">
        <f t="shared" si="198"/>
        <v>0</v>
      </c>
      <c r="J2293" s="45">
        <f t="shared" si="198"/>
        <v>0</v>
      </c>
      <c r="K2293" s="45">
        <f>K2287+K2288+K2289+K2290+K2291+K2292</f>
        <v>0</v>
      </c>
      <c r="L2293" s="4"/>
      <c r="M2293" s="46"/>
      <c r="N2293" s="46"/>
      <c r="O2293" s="46"/>
      <c r="P2293" s="46"/>
      <c r="Q2293" s="46"/>
      <c r="R2293" s="46"/>
      <c r="S2293" s="46"/>
      <c r="T2293" s="46"/>
      <c r="U2293" s="46"/>
      <c r="V2293" s="46"/>
      <c r="W2293" s="46"/>
      <c r="X2293" s="46"/>
      <c r="Y2293" s="46"/>
      <c r="Z2293" s="46"/>
      <c r="AA2293" s="46"/>
      <c r="AB2293" s="46"/>
      <c r="AC2293" s="46"/>
      <c r="AD2293" s="46"/>
      <c r="AE2293" s="46"/>
      <c r="AF2293" s="46"/>
      <c r="AG2293" s="46"/>
      <c r="AH2293" s="46"/>
      <c r="AI2293" s="46"/>
      <c r="AJ2293" s="46"/>
      <c r="AK2293" s="46"/>
      <c r="AL2293" s="46"/>
      <c r="AM2293" s="46"/>
      <c r="AN2293" s="46"/>
      <c r="AO2293" s="46"/>
      <c r="AP2293" s="46"/>
      <c r="AQ2293" s="46"/>
      <c r="AR2293" s="46"/>
      <c r="AS2293" s="46"/>
      <c r="AT2293" s="46"/>
      <c r="AU2293" s="46"/>
      <c r="AV2293" s="46"/>
      <c r="AW2293" s="46"/>
      <c r="AX2293" s="46"/>
      <c r="AY2293" s="46"/>
      <c r="AZ2293" s="46"/>
      <c r="BA2293" s="46"/>
      <c r="BB2293" s="46"/>
      <c r="BC2293" s="46"/>
      <c r="BD2293" s="46"/>
      <c r="BE2293" s="46"/>
    </row>
    <row r="2294" spans="1:57" ht="15.75">
      <c r="A2294" s="28"/>
      <c r="B2294" s="225" t="s">
        <v>87</v>
      </c>
      <c r="C2294" s="225"/>
      <c r="D2294" s="47"/>
      <c r="E2294" s="48"/>
      <c r="F2294" s="47"/>
      <c r="G2294" s="48"/>
      <c r="H2294" s="48"/>
      <c r="I2294" s="48"/>
      <c r="J2294" s="31"/>
      <c r="K2294" s="31"/>
      <c r="L2294" s="4"/>
    </row>
    <row r="2295" spans="1:57" ht="15.75">
      <c r="A2295" s="28">
        <v>53</v>
      </c>
      <c r="B2295" s="25"/>
      <c r="C2295" s="32">
        <f t="shared" ref="C2295:C2305" si="199">IF(D2295="",0,1)</f>
        <v>1</v>
      </c>
      <c r="D2295" s="49" t="s">
        <v>2384</v>
      </c>
      <c r="E2295" s="49">
        <v>6279</v>
      </c>
      <c r="F2295" s="38">
        <v>1</v>
      </c>
      <c r="G2295" s="38">
        <v>0</v>
      </c>
      <c r="H2295" s="38">
        <v>0</v>
      </c>
      <c r="I2295" s="38">
        <v>0</v>
      </c>
      <c r="J2295" s="39">
        <v>0</v>
      </c>
      <c r="K2295" s="57" t="str">
        <f t="shared" ref="K2295:K2305" si="200">IF(OR(I2295="",I2295&lt;1),"0","1")</f>
        <v>0</v>
      </c>
      <c r="L2295" s="4"/>
    </row>
    <row r="2296" spans="1:57" ht="15.75">
      <c r="A2296" s="28">
        <v>53</v>
      </c>
      <c r="B2296" s="25"/>
      <c r="C2296" s="32">
        <f t="shared" si="199"/>
        <v>1</v>
      </c>
      <c r="D2296" s="49" t="s">
        <v>2385</v>
      </c>
      <c r="E2296" s="49">
        <v>6407</v>
      </c>
      <c r="F2296" s="38">
        <v>1</v>
      </c>
      <c r="G2296" s="38">
        <v>0</v>
      </c>
      <c r="H2296" s="38">
        <v>0</v>
      </c>
      <c r="I2296" s="38">
        <v>0</v>
      </c>
      <c r="J2296" s="39">
        <v>0</v>
      </c>
      <c r="K2296" s="57" t="str">
        <f t="shared" si="200"/>
        <v>0</v>
      </c>
      <c r="L2296" s="4"/>
    </row>
    <row r="2297" spans="1:57" ht="15.75">
      <c r="A2297" s="28">
        <v>53</v>
      </c>
      <c r="B2297" s="25"/>
      <c r="C2297" s="32">
        <f t="shared" si="199"/>
        <v>1</v>
      </c>
      <c r="D2297" s="49" t="s">
        <v>2386</v>
      </c>
      <c r="E2297" s="49">
        <v>16913</v>
      </c>
      <c r="F2297" s="38">
        <v>3</v>
      </c>
      <c r="G2297" s="38">
        <v>1</v>
      </c>
      <c r="H2297" s="38">
        <v>0</v>
      </c>
      <c r="I2297" s="38">
        <v>0</v>
      </c>
      <c r="J2297" s="39">
        <v>0</v>
      </c>
      <c r="K2297" s="57" t="str">
        <f t="shared" si="200"/>
        <v>0</v>
      </c>
      <c r="L2297" s="4"/>
    </row>
    <row r="2298" spans="1:57" ht="15.75">
      <c r="A2298" s="28">
        <v>53</v>
      </c>
      <c r="B2298" s="25"/>
      <c r="C2298" s="32">
        <f t="shared" si="199"/>
        <v>1</v>
      </c>
      <c r="D2298" s="49" t="s">
        <v>2387</v>
      </c>
      <c r="E2298" s="49">
        <v>4700</v>
      </c>
      <c r="F2298" s="38">
        <v>1</v>
      </c>
      <c r="G2298" s="38">
        <v>0</v>
      </c>
      <c r="H2298" s="38">
        <v>0</v>
      </c>
      <c r="I2298" s="38">
        <v>0</v>
      </c>
      <c r="J2298" s="39">
        <v>0</v>
      </c>
      <c r="K2298" s="57" t="str">
        <f t="shared" si="200"/>
        <v>0</v>
      </c>
      <c r="L2298" s="4"/>
    </row>
    <row r="2299" spans="1:57" ht="15.75">
      <c r="A2299" s="28">
        <v>53</v>
      </c>
      <c r="B2299" s="25"/>
      <c r="C2299" s="32">
        <f t="shared" si="199"/>
        <v>1</v>
      </c>
      <c r="D2299" s="49" t="s">
        <v>2388</v>
      </c>
      <c r="E2299" s="49">
        <v>5800</v>
      </c>
      <c r="F2299" s="38">
        <v>2</v>
      </c>
      <c r="G2299" s="38">
        <v>0</v>
      </c>
      <c r="H2299" s="38">
        <v>0</v>
      </c>
      <c r="I2299" s="38">
        <v>0</v>
      </c>
      <c r="J2299" s="39">
        <v>0</v>
      </c>
      <c r="K2299" s="57" t="str">
        <f t="shared" si="200"/>
        <v>0</v>
      </c>
      <c r="L2299" s="4"/>
    </row>
    <row r="2300" spans="1:57" ht="15.75">
      <c r="A2300" s="28">
        <v>53</v>
      </c>
      <c r="B2300" s="25"/>
      <c r="C2300" s="32">
        <f t="shared" si="199"/>
        <v>1</v>
      </c>
      <c r="D2300" s="49" t="s">
        <v>2389</v>
      </c>
      <c r="E2300" s="49">
        <v>8843</v>
      </c>
      <c r="F2300" s="38">
        <v>2</v>
      </c>
      <c r="G2300" s="38">
        <v>0</v>
      </c>
      <c r="H2300" s="38">
        <v>0</v>
      </c>
      <c r="I2300" s="38">
        <v>0</v>
      </c>
      <c r="J2300" s="39">
        <v>0</v>
      </c>
      <c r="K2300" s="57" t="str">
        <f t="shared" si="200"/>
        <v>0</v>
      </c>
      <c r="L2300" s="4"/>
    </row>
    <row r="2301" spans="1:57" ht="15.75">
      <c r="A2301" s="28">
        <v>53</v>
      </c>
      <c r="B2301" s="25"/>
      <c r="C2301" s="32">
        <f t="shared" si="199"/>
        <v>1</v>
      </c>
      <c r="D2301" s="49" t="s">
        <v>2390</v>
      </c>
      <c r="E2301" s="49">
        <v>49728</v>
      </c>
      <c r="F2301" s="38">
        <v>9</v>
      </c>
      <c r="G2301" s="38">
        <v>0</v>
      </c>
      <c r="H2301" s="38">
        <v>0</v>
      </c>
      <c r="I2301" s="38">
        <v>0</v>
      </c>
      <c r="J2301" s="39">
        <v>0</v>
      </c>
      <c r="K2301" s="57" t="str">
        <f t="shared" si="200"/>
        <v>0</v>
      </c>
      <c r="L2301" s="4"/>
    </row>
    <row r="2302" spans="1:57" ht="15.75">
      <c r="A2302" s="28">
        <v>53</v>
      </c>
      <c r="B2302" s="25"/>
      <c r="C2302" s="32">
        <f t="shared" si="199"/>
        <v>1</v>
      </c>
      <c r="D2302" s="49" t="s">
        <v>2391</v>
      </c>
      <c r="E2302" s="49">
        <v>13000</v>
      </c>
      <c r="F2302" s="38">
        <v>0</v>
      </c>
      <c r="G2302" s="38">
        <v>4</v>
      </c>
      <c r="H2302" s="38">
        <v>0</v>
      </c>
      <c r="I2302" s="38">
        <v>0</v>
      </c>
      <c r="J2302" s="39">
        <v>0</v>
      </c>
      <c r="K2302" s="57" t="str">
        <f t="shared" si="200"/>
        <v>0</v>
      </c>
      <c r="L2302" s="4"/>
    </row>
    <row r="2303" spans="1:57" ht="15.75">
      <c r="A2303" s="28">
        <v>53</v>
      </c>
      <c r="B2303" s="25"/>
      <c r="C2303" s="32">
        <f t="shared" si="199"/>
        <v>1</v>
      </c>
      <c r="D2303" s="39" t="s">
        <v>2392</v>
      </c>
      <c r="E2303" s="39">
        <v>7597</v>
      </c>
      <c r="F2303" s="39">
        <v>2</v>
      </c>
      <c r="G2303" s="39">
        <v>0</v>
      </c>
      <c r="H2303" s="39">
        <v>0</v>
      </c>
      <c r="I2303" s="39">
        <v>0</v>
      </c>
      <c r="J2303" s="39">
        <v>0</v>
      </c>
      <c r="K2303" s="57" t="str">
        <f t="shared" si="200"/>
        <v>0</v>
      </c>
      <c r="L2303" s="4"/>
    </row>
    <row r="2304" spans="1:57" ht="15.75">
      <c r="A2304" s="28">
        <v>53</v>
      </c>
      <c r="B2304" s="25"/>
      <c r="C2304" s="32">
        <f t="shared" si="199"/>
        <v>1</v>
      </c>
      <c r="D2304" s="39" t="s">
        <v>2393</v>
      </c>
      <c r="E2304" s="39">
        <v>842</v>
      </c>
      <c r="F2304" s="39">
        <v>0</v>
      </c>
      <c r="G2304" s="39">
        <v>0</v>
      </c>
      <c r="H2304" s="39">
        <v>1</v>
      </c>
      <c r="I2304" s="39">
        <v>0</v>
      </c>
      <c r="J2304" s="39">
        <v>0</v>
      </c>
      <c r="K2304" s="57" t="str">
        <f t="shared" si="200"/>
        <v>0</v>
      </c>
      <c r="L2304" s="4"/>
    </row>
    <row r="2305" spans="1:57" ht="15.75">
      <c r="A2305" s="28">
        <v>53</v>
      </c>
      <c r="B2305" s="25"/>
      <c r="C2305" s="32">
        <f t="shared" si="199"/>
        <v>1</v>
      </c>
      <c r="D2305" s="39" t="s">
        <v>2394</v>
      </c>
      <c r="E2305" s="39">
        <v>1548</v>
      </c>
      <c r="F2305" s="39">
        <v>0</v>
      </c>
      <c r="G2305" s="39">
        <v>0</v>
      </c>
      <c r="H2305" s="39">
        <v>1</v>
      </c>
      <c r="I2305" s="39">
        <v>0</v>
      </c>
      <c r="J2305" s="39">
        <v>0</v>
      </c>
      <c r="K2305" s="57" t="str">
        <f t="shared" si="200"/>
        <v>0</v>
      </c>
      <c r="L2305" s="4"/>
    </row>
    <row r="2306" spans="1:57" ht="15">
      <c r="A2306" s="226" t="s">
        <v>2395</v>
      </c>
      <c r="B2306" s="226"/>
      <c r="C2306" s="226"/>
      <c r="D2306" s="44">
        <f>SUM(C2295:C2305)</f>
        <v>11</v>
      </c>
      <c r="E2306" s="45">
        <f t="shared" ref="E2306:J2306" si="201">SUM(E2295:E2305)</f>
        <v>121657</v>
      </c>
      <c r="F2306" s="45">
        <f t="shared" si="201"/>
        <v>21</v>
      </c>
      <c r="G2306" s="45">
        <f t="shared" si="201"/>
        <v>5</v>
      </c>
      <c r="H2306" s="45">
        <f t="shared" si="201"/>
        <v>2</v>
      </c>
      <c r="I2306" s="45">
        <f t="shared" si="201"/>
        <v>0</v>
      </c>
      <c r="J2306" s="45">
        <f t="shared" si="201"/>
        <v>0</v>
      </c>
      <c r="K2306" s="45">
        <f>K2295+K2296+K2297+K2298+K2299+K2300+K2301+K2302+K2303+K2304+K2305</f>
        <v>0</v>
      </c>
      <c r="L2306" s="4"/>
      <c r="M2306" s="46"/>
      <c r="N2306" s="46"/>
      <c r="O2306" s="46"/>
      <c r="P2306" s="46"/>
      <c r="Q2306" s="46"/>
      <c r="R2306" s="46"/>
      <c r="S2306" s="46"/>
      <c r="T2306" s="46"/>
      <c r="U2306" s="46"/>
      <c r="V2306" s="46"/>
      <c r="W2306" s="46"/>
      <c r="X2306" s="46"/>
      <c r="Y2306" s="46"/>
      <c r="Z2306" s="46"/>
      <c r="AA2306" s="46"/>
      <c r="AB2306" s="46"/>
      <c r="AC2306" s="46"/>
      <c r="AD2306" s="46"/>
      <c r="AE2306" s="46"/>
      <c r="AF2306" s="46"/>
      <c r="AG2306" s="46"/>
      <c r="AH2306" s="46"/>
      <c r="AI2306" s="46"/>
      <c r="AJ2306" s="46"/>
      <c r="AK2306" s="46"/>
      <c r="AL2306" s="46"/>
      <c r="AM2306" s="46"/>
      <c r="AN2306" s="46"/>
      <c r="AO2306" s="46"/>
      <c r="AP2306" s="46"/>
      <c r="AQ2306" s="46"/>
      <c r="AR2306" s="46"/>
      <c r="AS2306" s="46"/>
      <c r="AT2306" s="46"/>
      <c r="AU2306" s="46"/>
      <c r="AV2306" s="46"/>
      <c r="AW2306" s="46"/>
      <c r="AX2306" s="46"/>
      <c r="AY2306" s="46"/>
      <c r="AZ2306" s="46"/>
      <c r="BA2306" s="46"/>
      <c r="BB2306" s="46"/>
      <c r="BC2306" s="46"/>
      <c r="BD2306" s="46"/>
      <c r="BE2306" s="46"/>
    </row>
    <row r="2307" spans="1:57" ht="15.75">
      <c r="A2307" s="28"/>
      <c r="B2307" s="225" t="s">
        <v>88</v>
      </c>
      <c r="C2307" s="225"/>
      <c r="D2307" s="47"/>
      <c r="E2307" s="48"/>
      <c r="F2307" s="47"/>
      <c r="G2307" s="48"/>
      <c r="H2307" s="48"/>
      <c r="I2307" s="48"/>
      <c r="J2307" s="31"/>
      <c r="K2307" s="31"/>
      <c r="L2307" s="4"/>
    </row>
    <row r="2308" spans="1:57" ht="15.75">
      <c r="A2308" s="28">
        <v>54</v>
      </c>
      <c r="B2308" s="25"/>
      <c r="C2308" s="32">
        <f t="shared" ref="C2308:C2352" si="202">IF(D2308="",0,1)</f>
        <v>1</v>
      </c>
      <c r="D2308" s="34" t="s">
        <v>2396</v>
      </c>
      <c r="E2308" s="87">
        <v>2579</v>
      </c>
      <c r="F2308" s="35">
        <v>1</v>
      </c>
      <c r="G2308" s="35">
        <v>0</v>
      </c>
      <c r="H2308" s="35">
        <v>0</v>
      </c>
      <c r="I2308" s="35">
        <v>0</v>
      </c>
      <c r="J2308" s="36">
        <v>0</v>
      </c>
      <c r="K2308" s="57" t="str">
        <f t="shared" ref="K2308:K2352" si="203">IF(OR(I2308="",I2308&lt;1),"0","1")</f>
        <v>0</v>
      </c>
      <c r="L2308" s="4"/>
    </row>
    <row r="2309" spans="1:57" ht="15.75">
      <c r="A2309" s="28">
        <v>54</v>
      </c>
      <c r="B2309" s="25"/>
      <c r="C2309" s="32">
        <f t="shared" si="202"/>
        <v>1</v>
      </c>
      <c r="D2309" s="34" t="s">
        <v>2397</v>
      </c>
      <c r="E2309" s="88">
        <v>4539</v>
      </c>
      <c r="F2309" s="35">
        <v>3</v>
      </c>
      <c r="G2309" s="35">
        <v>0</v>
      </c>
      <c r="H2309" s="35">
        <v>0</v>
      </c>
      <c r="I2309" s="35">
        <v>0</v>
      </c>
      <c r="J2309" s="36">
        <v>0</v>
      </c>
      <c r="K2309" s="57" t="str">
        <f t="shared" si="203"/>
        <v>0</v>
      </c>
      <c r="L2309" s="4"/>
    </row>
    <row r="2310" spans="1:57" ht="15.75">
      <c r="A2310" s="28">
        <v>54</v>
      </c>
      <c r="B2310" s="25"/>
      <c r="C2310" s="32">
        <f t="shared" si="202"/>
        <v>1</v>
      </c>
      <c r="D2310" s="34" t="s">
        <v>2398</v>
      </c>
      <c r="E2310" s="87">
        <v>4069</v>
      </c>
      <c r="F2310" s="35">
        <v>0</v>
      </c>
      <c r="G2310" s="35">
        <v>1</v>
      </c>
      <c r="H2310" s="35">
        <v>0</v>
      </c>
      <c r="I2310" s="35">
        <v>0</v>
      </c>
      <c r="J2310" s="36">
        <v>0</v>
      </c>
      <c r="K2310" s="57" t="str">
        <f t="shared" si="203"/>
        <v>0</v>
      </c>
      <c r="L2310" s="4"/>
    </row>
    <row r="2311" spans="1:57" ht="15.75">
      <c r="A2311" s="28">
        <v>54</v>
      </c>
      <c r="B2311" s="25"/>
      <c r="C2311" s="32">
        <f t="shared" si="202"/>
        <v>1</v>
      </c>
      <c r="D2311" s="34" t="s">
        <v>2399</v>
      </c>
      <c r="E2311" s="87">
        <v>4539</v>
      </c>
      <c r="F2311" s="35">
        <v>2</v>
      </c>
      <c r="G2311" s="35">
        <v>0</v>
      </c>
      <c r="H2311" s="35">
        <v>0</v>
      </c>
      <c r="I2311" s="35">
        <v>0</v>
      </c>
      <c r="J2311" s="36">
        <v>0</v>
      </c>
      <c r="K2311" s="57" t="str">
        <f t="shared" si="203"/>
        <v>0</v>
      </c>
      <c r="L2311" s="4"/>
    </row>
    <row r="2312" spans="1:57" ht="15.75">
      <c r="A2312" s="28">
        <v>54</v>
      </c>
      <c r="B2312" s="25"/>
      <c r="C2312" s="32">
        <f t="shared" si="202"/>
        <v>1</v>
      </c>
      <c r="D2312" s="34" t="s">
        <v>2400</v>
      </c>
      <c r="E2312" s="87">
        <v>4681</v>
      </c>
      <c r="F2312" s="35">
        <v>0</v>
      </c>
      <c r="G2312" s="35">
        <v>0</v>
      </c>
      <c r="H2312" s="35">
        <v>1</v>
      </c>
      <c r="I2312" s="35">
        <v>0</v>
      </c>
      <c r="J2312" s="36">
        <v>0</v>
      </c>
      <c r="K2312" s="57" t="str">
        <f t="shared" si="203"/>
        <v>0</v>
      </c>
      <c r="L2312" s="4"/>
    </row>
    <row r="2313" spans="1:57" ht="15.75">
      <c r="A2313" s="28">
        <v>54</v>
      </c>
      <c r="B2313" s="25"/>
      <c r="C2313" s="32">
        <f t="shared" si="202"/>
        <v>1</v>
      </c>
      <c r="D2313" s="36" t="s">
        <v>2401</v>
      </c>
      <c r="E2313" s="87">
        <v>4681</v>
      </c>
      <c r="F2313" s="35">
        <v>0</v>
      </c>
      <c r="G2313" s="35">
        <v>1</v>
      </c>
      <c r="H2313" s="35">
        <v>0</v>
      </c>
      <c r="I2313" s="35">
        <v>0</v>
      </c>
      <c r="J2313" s="36">
        <v>0</v>
      </c>
      <c r="K2313" s="57" t="str">
        <f t="shared" si="203"/>
        <v>0</v>
      </c>
      <c r="L2313" s="4"/>
    </row>
    <row r="2314" spans="1:57" ht="15.75">
      <c r="A2314" s="28">
        <v>54</v>
      </c>
      <c r="B2314" s="25"/>
      <c r="C2314" s="32">
        <f t="shared" si="202"/>
        <v>1</v>
      </c>
      <c r="D2314" s="36" t="s">
        <v>2402</v>
      </c>
      <c r="E2314" s="87">
        <v>4488</v>
      </c>
      <c r="F2314" s="35">
        <v>1</v>
      </c>
      <c r="G2314" s="35">
        <v>0</v>
      </c>
      <c r="H2314" s="35">
        <v>0</v>
      </c>
      <c r="I2314" s="35">
        <v>0</v>
      </c>
      <c r="J2314" s="36">
        <v>0</v>
      </c>
      <c r="K2314" s="57" t="str">
        <f t="shared" si="203"/>
        <v>0</v>
      </c>
      <c r="L2314" s="4"/>
    </row>
    <row r="2315" spans="1:57" ht="15.75">
      <c r="A2315" s="28">
        <v>54</v>
      </c>
      <c r="B2315" s="25"/>
      <c r="C2315" s="32">
        <f t="shared" si="202"/>
        <v>1</v>
      </c>
      <c r="D2315" s="36" t="s">
        <v>2403</v>
      </c>
      <c r="E2315" s="89">
        <v>8856</v>
      </c>
      <c r="F2315" s="35">
        <v>2</v>
      </c>
      <c r="G2315" s="35">
        <v>0</v>
      </c>
      <c r="H2315" s="35">
        <v>0</v>
      </c>
      <c r="I2315" s="35">
        <v>0</v>
      </c>
      <c r="J2315" s="36">
        <v>0</v>
      </c>
      <c r="K2315" s="57" t="str">
        <f t="shared" si="203"/>
        <v>0</v>
      </c>
      <c r="L2315" s="4"/>
    </row>
    <row r="2316" spans="1:57" ht="15.75">
      <c r="A2316" s="28">
        <v>54</v>
      </c>
      <c r="B2316" s="25"/>
      <c r="C2316" s="32">
        <f t="shared" si="202"/>
        <v>1</v>
      </c>
      <c r="D2316" s="36" t="s">
        <v>2404</v>
      </c>
      <c r="E2316" s="90">
        <v>2355</v>
      </c>
      <c r="F2316" s="36">
        <v>1</v>
      </c>
      <c r="G2316" s="36">
        <v>0</v>
      </c>
      <c r="H2316" s="36">
        <v>0</v>
      </c>
      <c r="I2316" s="36">
        <v>0</v>
      </c>
      <c r="J2316" s="36">
        <v>0</v>
      </c>
      <c r="K2316" s="57" t="str">
        <f t="shared" si="203"/>
        <v>0</v>
      </c>
      <c r="L2316" s="4"/>
    </row>
    <row r="2317" spans="1:57" ht="15.75">
      <c r="A2317" s="28">
        <v>54</v>
      </c>
      <c r="B2317" s="25"/>
      <c r="C2317" s="32">
        <f t="shared" si="202"/>
        <v>1</v>
      </c>
      <c r="D2317" s="36" t="s">
        <v>2405</v>
      </c>
      <c r="E2317" s="90">
        <v>2762</v>
      </c>
      <c r="F2317" s="36">
        <v>0</v>
      </c>
      <c r="G2317" s="36">
        <v>0</v>
      </c>
      <c r="H2317" s="36">
        <v>1</v>
      </c>
      <c r="I2317" s="36">
        <v>0</v>
      </c>
      <c r="J2317" s="36">
        <v>0</v>
      </c>
      <c r="K2317" s="57" t="str">
        <f t="shared" si="203"/>
        <v>0</v>
      </c>
      <c r="L2317" s="4"/>
    </row>
    <row r="2318" spans="1:57" ht="15.75">
      <c r="A2318" s="28">
        <v>54</v>
      </c>
      <c r="B2318" s="25"/>
      <c r="C2318" s="32">
        <f t="shared" si="202"/>
        <v>1</v>
      </c>
      <c r="D2318" s="36" t="s">
        <v>2406</v>
      </c>
      <c r="E2318" s="90">
        <v>2660</v>
      </c>
      <c r="F2318" s="36">
        <v>1</v>
      </c>
      <c r="G2318" s="36">
        <v>0</v>
      </c>
      <c r="H2318" s="36">
        <v>0</v>
      </c>
      <c r="I2318" s="36">
        <v>0</v>
      </c>
      <c r="J2318" s="36">
        <v>0</v>
      </c>
      <c r="K2318" s="57" t="str">
        <f t="shared" si="203"/>
        <v>0</v>
      </c>
      <c r="L2318" s="4"/>
    </row>
    <row r="2319" spans="1:57" ht="15.75">
      <c r="A2319" s="28">
        <v>54</v>
      </c>
      <c r="B2319" s="25"/>
      <c r="C2319" s="32">
        <f t="shared" si="202"/>
        <v>1</v>
      </c>
      <c r="D2319" s="36" t="s">
        <v>2407</v>
      </c>
      <c r="E2319" s="90">
        <v>3076</v>
      </c>
      <c r="F2319" s="36">
        <v>2</v>
      </c>
      <c r="G2319" s="36">
        <v>0</v>
      </c>
      <c r="H2319" s="36">
        <v>0</v>
      </c>
      <c r="I2319" s="36">
        <v>0</v>
      </c>
      <c r="J2319" s="36">
        <v>0</v>
      </c>
      <c r="K2319" s="57" t="str">
        <f t="shared" si="203"/>
        <v>0</v>
      </c>
      <c r="L2319" s="4"/>
    </row>
    <row r="2320" spans="1:57" ht="15.75">
      <c r="A2320" s="28">
        <v>54</v>
      </c>
      <c r="B2320" s="25"/>
      <c r="C2320" s="32">
        <f t="shared" si="202"/>
        <v>1</v>
      </c>
      <c r="D2320" s="36" t="s">
        <v>2408</v>
      </c>
      <c r="E2320" s="90">
        <v>5756</v>
      </c>
      <c r="F2320" s="36">
        <v>1</v>
      </c>
      <c r="G2320" s="36">
        <v>0</v>
      </c>
      <c r="H2320" s="36">
        <v>0</v>
      </c>
      <c r="I2320" s="36">
        <v>0</v>
      </c>
      <c r="J2320" s="36">
        <v>0</v>
      </c>
      <c r="K2320" s="57" t="str">
        <f t="shared" si="203"/>
        <v>0</v>
      </c>
      <c r="L2320" s="4"/>
    </row>
    <row r="2321" spans="1:12" ht="15.75">
      <c r="A2321" s="28">
        <v>54</v>
      </c>
      <c r="B2321" s="25"/>
      <c r="C2321" s="32">
        <f t="shared" si="202"/>
        <v>1</v>
      </c>
      <c r="D2321" s="36" t="s">
        <v>2409</v>
      </c>
      <c r="E2321" s="90">
        <v>4399</v>
      </c>
      <c r="F2321" s="36">
        <v>1</v>
      </c>
      <c r="G2321" s="36">
        <v>0</v>
      </c>
      <c r="H2321" s="36">
        <v>0</v>
      </c>
      <c r="I2321" s="36">
        <v>0</v>
      </c>
      <c r="J2321" s="36">
        <v>0</v>
      </c>
      <c r="K2321" s="57" t="str">
        <f t="shared" si="203"/>
        <v>0</v>
      </c>
      <c r="L2321" s="4"/>
    </row>
    <row r="2322" spans="1:12" ht="15.75">
      <c r="A2322" s="28">
        <v>54</v>
      </c>
      <c r="B2322" s="25"/>
      <c r="C2322" s="32">
        <f t="shared" si="202"/>
        <v>1</v>
      </c>
      <c r="D2322" s="36" t="s">
        <v>2410</v>
      </c>
      <c r="E2322" s="90">
        <v>6157</v>
      </c>
      <c r="F2322" s="36">
        <v>2</v>
      </c>
      <c r="G2322" s="36">
        <v>1</v>
      </c>
      <c r="H2322" s="36">
        <v>0</v>
      </c>
      <c r="I2322" s="36">
        <v>0</v>
      </c>
      <c r="J2322" s="36">
        <v>0</v>
      </c>
      <c r="K2322" s="57" t="str">
        <f t="shared" si="203"/>
        <v>0</v>
      </c>
      <c r="L2322" s="4"/>
    </row>
    <row r="2323" spans="1:12" ht="15.75">
      <c r="A2323" s="28">
        <v>54</v>
      </c>
      <c r="B2323" s="25"/>
      <c r="C2323" s="32">
        <f t="shared" si="202"/>
        <v>1</v>
      </c>
      <c r="D2323" s="36" t="s">
        <v>2411</v>
      </c>
      <c r="E2323" s="90">
        <v>2289</v>
      </c>
      <c r="F2323" s="36">
        <v>1</v>
      </c>
      <c r="G2323" s="36">
        <v>0</v>
      </c>
      <c r="H2323" s="36">
        <v>0</v>
      </c>
      <c r="I2323" s="36">
        <v>0</v>
      </c>
      <c r="J2323" s="36">
        <v>0</v>
      </c>
      <c r="K2323" s="57" t="str">
        <f t="shared" si="203"/>
        <v>0</v>
      </c>
      <c r="L2323" s="4"/>
    </row>
    <row r="2324" spans="1:12" ht="15.75">
      <c r="A2324" s="28">
        <v>54</v>
      </c>
      <c r="B2324" s="25"/>
      <c r="C2324" s="32">
        <f t="shared" si="202"/>
        <v>1</v>
      </c>
      <c r="D2324" s="36" t="s">
        <v>2412</v>
      </c>
      <c r="E2324" s="90">
        <v>9595</v>
      </c>
      <c r="F2324" s="36">
        <v>2</v>
      </c>
      <c r="G2324" s="36">
        <v>3</v>
      </c>
      <c r="H2324" s="36">
        <v>0</v>
      </c>
      <c r="I2324" s="36">
        <v>0</v>
      </c>
      <c r="J2324" s="36">
        <v>0</v>
      </c>
      <c r="K2324" s="57" t="str">
        <f t="shared" si="203"/>
        <v>0</v>
      </c>
      <c r="L2324" s="4"/>
    </row>
    <row r="2325" spans="1:12" ht="15.75">
      <c r="A2325" s="28">
        <v>54</v>
      </c>
      <c r="B2325" s="25"/>
      <c r="C2325" s="32">
        <f t="shared" si="202"/>
        <v>1</v>
      </c>
      <c r="D2325" s="36" t="s">
        <v>2413</v>
      </c>
      <c r="E2325" s="90">
        <v>6672</v>
      </c>
      <c r="F2325" s="36">
        <v>3</v>
      </c>
      <c r="G2325" s="36">
        <v>0</v>
      </c>
      <c r="H2325" s="36">
        <v>0</v>
      </c>
      <c r="I2325" s="36">
        <v>0</v>
      </c>
      <c r="J2325" s="36">
        <v>0</v>
      </c>
      <c r="K2325" s="57" t="str">
        <f t="shared" si="203"/>
        <v>0</v>
      </c>
      <c r="L2325" s="4"/>
    </row>
    <row r="2326" spans="1:12" ht="15.75">
      <c r="A2326" s="28">
        <v>54</v>
      </c>
      <c r="B2326" s="25"/>
      <c r="C2326" s="32">
        <f t="shared" si="202"/>
        <v>1</v>
      </c>
      <c r="D2326" s="36" t="s">
        <v>2414</v>
      </c>
      <c r="E2326" s="90">
        <v>6341</v>
      </c>
      <c r="F2326" s="36">
        <v>2</v>
      </c>
      <c r="G2326" s="36">
        <v>0</v>
      </c>
      <c r="H2326" s="36">
        <v>0</v>
      </c>
      <c r="I2326" s="36">
        <v>0</v>
      </c>
      <c r="J2326" s="36">
        <v>0</v>
      </c>
      <c r="K2326" s="57" t="str">
        <f t="shared" si="203"/>
        <v>0</v>
      </c>
      <c r="L2326" s="4"/>
    </row>
    <row r="2327" spans="1:12" ht="15.75">
      <c r="A2327" s="28">
        <v>54</v>
      </c>
      <c r="B2327" s="25"/>
      <c r="C2327" s="32">
        <f t="shared" si="202"/>
        <v>1</v>
      </c>
      <c r="D2327" s="36" t="s">
        <v>2415</v>
      </c>
      <c r="E2327" s="90">
        <v>14795</v>
      </c>
      <c r="F2327" s="36">
        <v>4</v>
      </c>
      <c r="G2327" s="36">
        <v>1</v>
      </c>
      <c r="H2327" s="36">
        <v>0</v>
      </c>
      <c r="I2327" s="36">
        <v>0</v>
      </c>
      <c r="J2327" s="36">
        <v>0</v>
      </c>
      <c r="K2327" s="57" t="str">
        <f t="shared" si="203"/>
        <v>0</v>
      </c>
      <c r="L2327" s="4"/>
    </row>
    <row r="2328" spans="1:12" ht="15.75">
      <c r="A2328" s="28">
        <v>54</v>
      </c>
      <c r="B2328" s="25"/>
      <c r="C2328" s="32">
        <f t="shared" si="202"/>
        <v>1</v>
      </c>
      <c r="D2328" s="36" t="s">
        <v>2416</v>
      </c>
      <c r="E2328" s="90">
        <v>5489</v>
      </c>
      <c r="F2328" s="36">
        <v>1</v>
      </c>
      <c r="G2328" s="36">
        <v>0</v>
      </c>
      <c r="H2328" s="36">
        <v>0</v>
      </c>
      <c r="I2328" s="36">
        <v>0</v>
      </c>
      <c r="J2328" s="36">
        <v>0</v>
      </c>
      <c r="K2328" s="57" t="str">
        <f t="shared" si="203"/>
        <v>0</v>
      </c>
      <c r="L2328" s="4"/>
    </row>
    <row r="2329" spans="1:12" ht="15.75">
      <c r="A2329" s="28">
        <v>54</v>
      </c>
      <c r="B2329" s="25"/>
      <c r="C2329" s="32">
        <f t="shared" si="202"/>
        <v>1</v>
      </c>
      <c r="D2329" s="36" t="s">
        <v>2417</v>
      </c>
      <c r="E2329" s="90">
        <v>14619</v>
      </c>
      <c r="F2329" s="36">
        <v>4</v>
      </c>
      <c r="G2329" s="36">
        <v>3</v>
      </c>
      <c r="H2329" s="36">
        <v>0</v>
      </c>
      <c r="I2329" s="36">
        <v>0</v>
      </c>
      <c r="J2329" s="36">
        <v>0</v>
      </c>
      <c r="K2329" s="57" t="str">
        <f t="shared" si="203"/>
        <v>0</v>
      </c>
      <c r="L2329" s="4"/>
    </row>
    <row r="2330" spans="1:12" ht="15.75">
      <c r="A2330" s="28">
        <v>54</v>
      </c>
      <c r="B2330" s="25"/>
      <c r="C2330" s="32">
        <f t="shared" si="202"/>
        <v>1</v>
      </c>
      <c r="D2330" s="36" t="s">
        <v>2418</v>
      </c>
      <c r="E2330" s="90">
        <v>6577</v>
      </c>
      <c r="F2330" s="36">
        <v>2</v>
      </c>
      <c r="G2330" s="36">
        <v>0</v>
      </c>
      <c r="H2330" s="36">
        <v>0</v>
      </c>
      <c r="I2330" s="36">
        <v>0</v>
      </c>
      <c r="J2330" s="36">
        <v>0</v>
      </c>
      <c r="K2330" s="57" t="str">
        <f t="shared" si="203"/>
        <v>0</v>
      </c>
      <c r="L2330" s="4"/>
    </row>
    <row r="2331" spans="1:12" ht="15.75">
      <c r="A2331" s="28">
        <v>54</v>
      </c>
      <c r="B2331" s="25"/>
      <c r="C2331" s="32">
        <f t="shared" si="202"/>
        <v>1</v>
      </c>
      <c r="D2331" s="36" t="s">
        <v>2419</v>
      </c>
      <c r="E2331" s="90">
        <v>19881</v>
      </c>
      <c r="F2331" s="36">
        <v>5</v>
      </c>
      <c r="G2331" s="36">
        <v>2</v>
      </c>
      <c r="H2331" s="36">
        <v>0</v>
      </c>
      <c r="I2331" s="36">
        <v>0</v>
      </c>
      <c r="J2331" s="36">
        <v>0</v>
      </c>
      <c r="K2331" s="57" t="str">
        <f t="shared" si="203"/>
        <v>0</v>
      </c>
      <c r="L2331" s="4"/>
    </row>
    <row r="2332" spans="1:12" ht="15.75">
      <c r="A2332" s="28">
        <v>54</v>
      </c>
      <c r="B2332" s="25"/>
      <c r="C2332" s="32">
        <f t="shared" si="202"/>
        <v>1</v>
      </c>
      <c r="D2332" s="36" t="s">
        <v>2420</v>
      </c>
      <c r="E2332" s="90">
        <v>8226</v>
      </c>
      <c r="F2332" s="36">
        <v>2</v>
      </c>
      <c r="G2332" s="36">
        <v>0</v>
      </c>
      <c r="H2332" s="36">
        <v>0</v>
      </c>
      <c r="I2332" s="36">
        <v>0</v>
      </c>
      <c r="J2332" s="36">
        <v>0</v>
      </c>
      <c r="K2332" s="57" t="str">
        <f t="shared" si="203"/>
        <v>0</v>
      </c>
      <c r="L2332" s="4"/>
    </row>
    <row r="2333" spans="1:12" ht="15.75">
      <c r="A2333" s="28">
        <v>54</v>
      </c>
      <c r="B2333" s="25"/>
      <c r="C2333" s="32">
        <f t="shared" si="202"/>
        <v>1</v>
      </c>
      <c r="D2333" s="36" t="s">
        <v>2421</v>
      </c>
      <c r="E2333" s="90">
        <v>10074</v>
      </c>
      <c r="F2333" s="36">
        <v>4</v>
      </c>
      <c r="G2333" s="36">
        <v>0</v>
      </c>
      <c r="H2333" s="36">
        <v>0</v>
      </c>
      <c r="I2333" s="36">
        <v>0</v>
      </c>
      <c r="J2333" s="36">
        <v>0</v>
      </c>
      <c r="K2333" s="57" t="str">
        <f t="shared" si="203"/>
        <v>0</v>
      </c>
      <c r="L2333" s="4"/>
    </row>
    <row r="2334" spans="1:12" ht="15.75">
      <c r="A2334" s="28">
        <v>54</v>
      </c>
      <c r="B2334" s="25"/>
      <c r="C2334" s="32">
        <f t="shared" si="202"/>
        <v>1</v>
      </c>
      <c r="D2334" s="36" t="s">
        <v>2422</v>
      </c>
      <c r="E2334" s="90">
        <v>106860</v>
      </c>
      <c r="F2334" s="36">
        <v>67</v>
      </c>
      <c r="G2334" s="36">
        <v>5</v>
      </c>
      <c r="H2334" s="36">
        <v>0</v>
      </c>
      <c r="I2334" s="36">
        <v>0</v>
      </c>
      <c r="J2334" s="36">
        <v>0</v>
      </c>
      <c r="K2334" s="57" t="str">
        <f t="shared" si="203"/>
        <v>0</v>
      </c>
      <c r="L2334" s="4"/>
    </row>
    <row r="2335" spans="1:12" ht="15.75">
      <c r="A2335" s="28">
        <v>54</v>
      </c>
      <c r="B2335" s="25"/>
      <c r="C2335" s="32">
        <f t="shared" si="202"/>
        <v>1</v>
      </c>
      <c r="D2335" s="36" t="s">
        <v>2423</v>
      </c>
      <c r="E2335" s="90">
        <v>7126</v>
      </c>
      <c r="F2335" s="36">
        <v>2</v>
      </c>
      <c r="G2335" s="36">
        <v>0</v>
      </c>
      <c r="H2335" s="36">
        <v>0</v>
      </c>
      <c r="I2335" s="36">
        <v>0</v>
      </c>
      <c r="J2335" s="36">
        <v>0</v>
      </c>
      <c r="K2335" s="57" t="str">
        <f t="shared" si="203"/>
        <v>0</v>
      </c>
      <c r="L2335" s="4"/>
    </row>
    <row r="2336" spans="1:12" ht="15.75">
      <c r="A2336" s="28">
        <v>54</v>
      </c>
      <c r="B2336" s="25"/>
      <c r="C2336" s="32">
        <f t="shared" si="202"/>
        <v>1</v>
      </c>
      <c r="D2336" s="36" t="s">
        <v>2424</v>
      </c>
      <c r="E2336" s="90">
        <v>4172</v>
      </c>
      <c r="F2336" s="36">
        <v>1</v>
      </c>
      <c r="G2336" s="36">
        <v>0</v>
      </c>
      <c r="H2336" s="36">
        <v>0</v>
      </c>
      <c r="I2336" s="36">
        <v>0</v>
      </c>
      <c r="J2336" s="36">
        <v>0</v>
      </c>
      <c r="K2336" s="57" t="str">
        <f t="shared" si="203"/>
        <v>0</v>
      </c>
      <c r="L2336" s="4"/>
    </row>
    <row r="2337" spans="1:12" ht="15.75">
      <c r="A2337" s="28">
        <v>54</v>
      </c>
      <c r="B2337" s="25"/>
      <c r="C2337" s="32">
        <f t="shared" si="202"/>
        <v>1</v>
      </c>
      <c r="D2337" s="36" t="s">
        <v>2425</v>
      </c>
      <c r="E2337" s="90">
        <v>15201</v>
      </c>
      <c r="F2337" s="36">
        <v>2</v>
      </c>
      <c r="G2337" s="36">
        <v>2</v>
      </c>
      <c r="H2337" s="36">
        <v>0</v>
      </c>
      <c r="I2337" s="36">
        <v>0</v>
      </c>
      <c r="J2337" s="36">
        <v>0</v>
      </c>
      <c r="K2337" s="57" t="str">
        <f t="shared" si="203"/>
        <v>0</v>
      </c>
      <c r="L2337" s="4"/>
    </row>
    <row r="2338" spans="1:12" ht="15.75">
      <c r="A2338" s="28">
        <v>54</v>
      </c>
      <c r="B2338" s="25"/>
      <c r="C2338" s="32">
        <f t="shared" si="202"/>
        <v>1</v>
      </c>
      <c r="D2338" s="36" t="s">
        <v>2426</v>
      </c>
      <c r="E2338" s="90">
        <v>1985</v>
      </c>
      <c r="F2338" s="36">
        <v>1</v>
      </c>
      <c r="G2338" s="36">
        <v>0</v>
      </c>
      <c r="H2338" s="36">
        <v>0</v>
      </c>
      <c r="I2338" s="36">
        <v>0</v>
      </c>
      <c r="J2338" s="36">
        <v>0</v>
      </c>
      <c r="K2338" s="57" t="str">
        <f t="shared" si="203"/>
        <v>0</v>
      </c>
      <c r="L2338" s="4"/>
    </row>
    <row r="2339" spans="1:12" ht="15.75">
      <c r="A2339" s="28">
        <v>54</v>
      </c>
      <c r="B2339" s="25"/>
      <c r="C2339" s="32">
        <f t="shared" si="202"/>
        <v>1</v>
      </c>
      <c r="D2339" s="36" t="s">
        <v>2427</v>
      </c>
      <c r="E2339" s="91">
        <v>4488</v>
      </c>
      <c r="F2339" s="36">
        <v>2</v>
      </c>
      <c r="G2339" s="36">
        <v>0</v>
      </c>
      <c r="H2339" s="36">
        <v>0</v>
      </c>
      <c r="I2339" s="36">
        <v>0</v>
      </c>
      <c r="J2339" s="36">
        <v>0</v>
      </c>
      <c r="K2339" s="57" t="str">
        <f t="shared" si="203"/>
        <v>0</v>
      </c>
      <c r="L2339" s="4"/>
    </row>
    <row r="2340" spans="1:12" ht="15.75">
      <c r="A2340" s="28">
        <v>54</v>
      </c>
      <c r="B2340" s="25"/>
      <c r="C2340" s="32">
        <f t="shared" si="202"/>
        <v>1</v>
      </c>
      <c r="D2340" s="36" t="s">
        <v>2428</v>
      </c>
      <c r="E2340" s="91">
        <v>2861</v>
      </c>
      <c r="F2340" s="36">
        <v>1</v>
      </c>
      <c r="G2340" s="36">
        <v>0</v>
      </c>
      <c r="H2340" s="36">
        <v>0</v>
      </c>
      <c r="I2340" s="36">
        <v>0</v>
      </c>
      <c r="J2340" s="36">
        <v>0</v>
      </c>
      <c r="K2340" s="57" t="str">
        <f t="shared" si="203"/>
        <v>0</v>
      </c>
      <c r="L2340" s="4"/>
    </row>
    <row r="2341" spans="1:12" ht="15.75">
      <c r="A2341" s="28">
        <v>54</v>
      </c>
      <c r="B2341" s="25"/>
      <c r="C2341" s="32">
        <f t="shared" si="202"/>
        <v>1</v>
      </c>
      <c r="D2341" s="36" t="s">
        <v>2429</v>
      </c>
      <c r="E2341" s="91">
        <v>9892</v>
      </c>
      <c r="F2341" s="36">
        <v>2</v>
      </c>
      <c r="G2341" s="36">
        <v>1</v>
      </c>
      <c r="H2341" s="36">
        <v>0</v>
      </c>
      <c r="I2341" s="36">
        <v>0</v>
      </c>
      <c r="J2341" s="36">
        <v>0</v>
      </c>
      <c r="K2341" s="57" t="str">
        <f t="shared" si="203"/>
        <v>0</v>
      </c>
      <c r="L2341" s="4"/>
    </row>
    <row r="2342" spans="1:12" ht="15.75">
      <c r="A2342" s="28">
        <v>54</v>
      </c>
      <c r="B2342" s="25"/>
      <c r="C2342" s="32">
        <f t="shared" si="202"/>
        <v>1</v>
      </c>
      <c r="D2342" s="36" t="s">
        <v>2430</v>
      </c>
      <c r="E2342" s="91">
        <v>7642</v>
      </c>
      <c r="F2342" s="36">
        <v>2</v>
      </c>
      <c r="G2342" s="36">
        <v>1</v>
      </c>
      <c r="H2342" s="36">
        <v>0</v>
      </c>
      <c r="I2342" s="36">
        <v>0</v>
      </c>
      <c r="J2342" s="36">
        <v>0</v>
      </c>
      <c r="K2342" s="57" t="str">
        <f t="shared" si="203"/>
        <v>0</v>
      </c>
      <c r="L2342" s="4"/>
    </row>
    <row r="2343" spans="1:12" ht="15.75">
      <c r="A2343" s="28">
        <v>54</v>
      </c>
      <c r="B2343" s="25"/>
      <c r="C2343" s="32">
        <f t="shared" si="202"/>
        <v>1</v>
      </c>
      <c r="D2343" s="36" t="s">
        <v>2431</v>
      </c>
      <c r="E2343" s="91">
        <v>4101</v>
      </c>
      <c r="F2343" s="36">
        <v>1</v>
      </c>
      <c r="G2343" s="36">
        <v>0</v>
      </c>
      <c r="H2343" s="36">
        <v>0</v>
      </c>
      <c r="I2343" s="36">
        <v>0</v>
      </c>
      <c r="J2343" s="36">
        <v>0</v>
      </c>
      <c r="K2343" s="57" t="str">
        <f t="shared" si="203"/>
        <v>0</v>
      </c>
      <c r="L2343" s="4"/>
    </row>
    <row r="2344" spans="1:12" ht="15.75">
      <c r="A2344" s="28">
        <v>54</v>
      </c>
      <c r="B2344" s="25"/>
      <c r="C2344" s="32">
        <f t="shared" si="202"/>
        <v>1</v>
      </c>
      <c r="D2344" s="36" t="s">
        <v>2432</v>
      </c>
      <c r="E2344" s="91">
        <v>4919</v>
      </c>
      <c r="F2344" s="36">
        <v>2</v>
      </c>
      <c r="G2344" s="36">
        <v>0</v>
      </c>
      <c r="H2344" s="36">
        <v>0</v>
      </c>
      <c r="I2344" s="36">
        <v>0</v>
      </c>
      <c r="J2344" s="36">
        <v>0</v>
      </c>
      <c r="K2344" s="57" t="str">
        <f t="shared" si="203"/>
        <v>0</v>
      </c>
      <c r="L2344" s="4"/>
    </row>
    <row r="2345" spans="1:12" ht="15.75">
      <c r="A2345" s="28">
        <v>54</v>
      </c>
      <c r="B2345" s="25"/>
      <c r="C2345" s="32">
        <f t="shared" si="202"/>
        <v>1</v>
      </c>
      <c r="D2345" s="36" t="s">
        <v>2433</v>
      </c>
      <c r="E2345" s="91">
        <v>16355</v>
      </c>
      <c r="F2345" s="36">
        <v>6</v>
      </c>
      <c r="G2345" s="36">
        <v>5</v>
      </c>
      <c r="H2345" s="36">
        <v>0</v>
      </c>
      <c r="I2345" s="36">
        <v>0</v>
      </c>
      <c r="J2345" s="36">
        <v>0</v>
      </c>
      <c r="K2345" s="57" t="str">
        <f t="shared" si="203"/>
        <v>0</v>
      </c>
      <c r="L2345" s="4"/>
    </row>
    <row r="2346" spans="1:12" ht="15.75">
      <c r="A2346" s="28">
        <v>54</v>
      </c>
      <c r="B2346" s="25"/>
      <c r="C2346" s="32">
        <f t="shared" si="202"/>
        <v>1</v>
      </c>
      <c r="D2346" s="36" t="s">
        <v>2434</v>
      </c>
      <c r="E2346" s="91">
        <v>8445</v>
      </c>
      <c r="F2346" s="36">
        <v>3</v>
      </c>
      <c r="G2346" s="36">
        <v>0</v>
      </c>
      <c r="H2346" s="36">
        <v>0</v>
      </c>
      <c r="I2346" s="36">
        <v>0</v>
      </c>
      <c r="J2346" s="36">
        <v>0</v>
      </c>
      <c r="K2346" s="57" t="str">
        <f t="shared" si="203"/>
        <v>0</v>
      </c>
      <c r="L2346" s="4"/>
    </row>
    <row r="2347" spans="1:12" ht="15.75">
      <c r="A2347" s="28">
        <v>54</v>
      </c>
      <c r="B2347" s="25"/>
      <c r="C2347" s="32">
        <f t="shared" si="202"/>
        <v>1</v>
      </c>
      <c r="D2347" s="36" t="s">
        <v>2435</v>
      </c>
      <c r="E2347" s="91">
        <v>30100</v>
      </c>
      <c r="F2347" s="36">
        <v>12</v>
      </c>
      <c r="G2347" s="36">
        <v>0</v>
      </c>
      <c r="H2347" s="36">
        <v>0</v>
      </c>
      <c r="I2347" s="36">
        <v>0</v>
      </c>
      <c r="J2347" s="36">
        <v>0</v>
      </c>
      <c r="K2347" s="57" t="str">
        <f t="shared" si="203"/>
        <v>0</v>
      </c>
      <c r="L2347" s="4"/>
    </row>
    <row r="2348" spans="1:12" ht="15.75">
      <c r="A2348" s="28">
        <v>54</v>
      </c>
      <c r="B2348" s="25"/>
      <c r="C2348" s="32">
        <f t="shared" si="202"/>
        <v>1</v>
      </c>
      <c r="D2348" s="36" t="s">
        <v>2436</v>
      </c>
      <c r="E2348" s="91">
        <v>3815</v>
      </c>
      <c r="F2348" s="36">
        <v>1</v>
      </c>
      <c r="G2348" s="36">
        <v>0</v>
      </c>
      <c r="H2348" s="36">
        <v>0</v>
      </c>
      <c r="I2348" s="36">
        <v>0</v>
      </c>
      <c r="J2348" s="36">
        <v>0</v>
      </c>
      <c r="K2348" s="57" t="str">
        <f t="shared" si="203"/>
        <v>0</v>
      </c>
      <c r="L2348" s="4"/>
    </row>
    <row r="2349" spans="1:12" ht="15.75">
      <c r="A2349" s="28">
        <v>54</v>
      </c>
      <c r="B2349" s="25"/>
      <c r="C2349" s="32">
        <f t="shared" si="202"/>
        <v>1</v>
      </c>
      <c r="D2349" s="36" t="s">
        <v>2437</v>
      </c>
      <c r="E2349" s="91">
        <v>14625</v>
      </c>
      <c r="F2349" s="36">
        <v>3</v>
      </c>
      <c r="G2349" s="36">
        <v>1</v>
      </c>
      <c r="H2349" s="36">
        <v>0</v>
      </c>
      <c r="I2349" s="36">
        <v>0</v>
      </c>
      <c r="J2349" s="36">
        <v>0</v>
      </c>
      <c r="K2349" s="57" t="str">
        <f t="shared" si="203"/>
        <v>0</v>
      </c>
      <c r="L2349" s="4"/>
    </row>
    <row r="2350" spans="1:12" ht="15.75">
      <c r="A2350" s="28">
        <v>54</v>
      </c>
      <c r="B2350" s="25"/>
      <c r="C2350" s="32">
        <f t="shared" si="202"/>
        <v>1</v>
      </c>
      <c r="D2350" s="36" t="s">
        <v>2438</v>
      </c>
      <c r="E2350" s="91">
        <v>9578</v>
      </c>
      <c r="F2350" s="36">
        <v>1</v>
      </c>
      <c r="G2350" s="36">
        <v>0</v>
      </c>
      <c r="H2350" s="36">
        <v>0</v>
      </c>
      <c r="I2350" s="36">
        <v>0</v>
      </c>
      <c r="J2350" s="36">
        <v>0</v>
      </c>
      <c r="K2350" s="57" t="str">
        <f t="shared" si="203"/>
        <v>0</v>
      </c>
      <c r="L2350" s="4"/>
    </row>
    <row r="2351" spans="1:12" ht="15.75">
      <c r="A2351" s="28">
        <v>54</v>
      </c>
      <c r="B2351" s="25"/>
      <c r="C2351" s="32">
        <f t="shared" si="202"/>
        <v>1</v>
      </c>
      <c r="D2351" s="36" t="s">
        <v>2439</v>
      </c>
      <c r="E2351" s="91">
        <v>41208</v>
      </c>
      <c r="F2351" s="36">
        <v>13</v>
      </c>
      <c r="G2351" s="36">
        <v>1</v>
      </c>
      <c r="H2351" s="36">
        <v>1</v>
      </c>
      <c r="I2351" s="36">
        <v>0</v>
      </c>
      <c r="J2351" s="36">
        <v>0</v>
      </c>
      <c r="K2351" s="57" t="str">
        <f t="shared" si="203"/>
        <v>0</v>
      </c>
      <c r="L2351" s="4"/>
    </row>
    <row r="2352" spans="1:12" ht="15.75">
      <c r="A2352" s="28">
        <v>54</v>
      </c>
      <c r="B2352" s="25"/>
      <c r="C2352" s="32">
        <f t="shared" si="202"/>
        <v>1</v>
      </c>
      <c r="D2352" s="36" t="s">
        <v>2440</v>
      </c>
      <c r="E2352" s="42"/>
      <c r="F2352" s="36">
        <v>2</v>
      </c>
      <c r="G2352" s="36">
        <v>0</v>
      </c>
      <c r="H2352" s="36">
        <v>0</v>
      </c>
      <c r="I2352" s="36">
        <v>0</v>
      </c>
      <c r="J2352" s="36">
        <v>0</v>
      </c>
      <c r="K2352" s="57" t="str">
        <f t="shared" si="203"/>
        <v>0</v>
      </c>
      <c r="L2352" s="4"/>
    </row>
    <row r="2353" spans="1:57" ht="15">
      <c r="A2353" s="226" t="s">
        <v>2441</v>
      </c>
      <c r="B2353" s="226"/>
      <c r="C2353" s="226"/>
      <c r="D2353" s="44">
        <f>SUM(C2308:C2352)</f>
        <v>45</v>
      </c>
      <c r="E2353" s="45">
        <f t="shared" ref="E2353:J2353" si="204">SUM(E2308:E2352)</f>
        <v>463528</v>
      </c>
      <c r="F2353" s="45">
        <f t="shared" si="204"/>
        <v>171</v>
      </c>
      <c r="G2353" s="45">
        <f t="shared" si="204"/>
        <v>28</v>
      </c>
      <c r="H2353" s="45">
        <f t="shared" si="204"/>
        <v>3</v>
      </c>
      <c r="I2353" s="45">
        <f t="shared" si="204"/>
        <v>0</v>
      </c>
      <c r="J2353" s="45">
        <f t="shared" si="204"/>
        <v>0</v>
      </c>
      <c r="K2353" s="45">
        <f>K2308+K2309+K2310+K2311+K2312+K2313+K2314+K2315+K2316+K2317+K2318+K2319+K2320+K2321+K2322+K2323+K2324+K2325+K2326+K2327+K2328+K2329+K2330+K2331+K2332+K2333+K2334+K2335+K2336+K2337+K2338+K2339+K2340+K2341+K2342+K2343+K2344+K2345+K2346+K2347+K2348+K2349+K2350+K2351+K2352</f>
        <v>0</v>
      </c>
      <c r="L2353" s="4"/>
      <c r="M2353" s="46"/>
      <c r="N2353" s="46"/>
      <c r="O2353" s="46"/>
      <c r="P2353" s="46"/>
      <c r="Q2353" s="46"/>
      <c r="R2353" s="46"/>
      <c r="S2353" s="46"/>
      <c r="T2353" s="46"/>
      <c r="U2353" s="46"/>
      <c r="V2353" s="46"/>
      <c r="W2353" s="46"/>
      <c r="X2353" s="46"/>
      <c r="Y2353" s="46"/>
      <c r="Z2353" s="46"/>
      <c r="AA2353" s="46"/>
      <c r="AB2353" s="46"/>
      <c r="AC2353" s="46"/>
      <c r="AD2353" s="46"/>
      <c r="AE2353" s="46"/>
      <c r="AF2353" s="46"/>
      <c r="AG2353" s="46"/>
      <c r="AH2353" s="46"/>
      <c r="AI2353" s="46"/>
      <c r="AJ2353" s="46"/>
      <c r="AK2353" s="46"/>
      <c r="AL2353" s="46"/>
      <c r="AM2353" s="46"/>
      <c r="AN2353" s="46"/>
      <c r="AO2353" s="46"/>
      <c r="AP2353" s="46"/>
      <c r="AQ2353" s="46"/>
      <c r="AR2353" s="46"/>
      <c r="AS2353" s="46"/>
      <c r="AT2353" s="46"/>
      <c r="AU2353" s="46"/>
      <c r="AV2353" s="46"/>
      <c r="AW2353" s="46"/>
      <c r="AX2353" s="46"/>
      <c r="AY2353" s="46"/>
      <c r="AZ2353" s="46"/>
      <c r="BA2353" s="46"/>
      <c r="BB2353" s="46"/>
      <c r="BC2353" s="46"/>
      <c r="BD2353" s="46"/>
      <c r="BE2353" s="46"/>
    </row>
    <row r="2354" spans="1:57" ht="15.75">
      <c r="A2354" s="28"/>
      <c r="B2354" s="225" t="s">
        <v>89</v>
      </c>
      <c r="C2354" s="225"/>
      <c r="D2354" s="47"/>
      <c r="E2354" s="48"/>
      <c r="F2354" s="47"/>
      <c r="G2354" s="48"/>
      <c r="H2354" s="48"/>
      <c r="I2354" s="48"/>
      <c r="J2354" s="31"/>
      <c r="K2354" s="31"/>
      <c r="L2354" s="4"/>
    </row>
    <row r="2355" spans="1:57" ht="15.75">
      <c r="A2355" s="28">
        <v>55</v>
      </c>
      <c r="B2355" s="25"/>
      <c r="C2355" s="32">
        <f t="shared" ref="C2355:C2365" si="205">IF(D2355="",0,1)</f>
        <v>1</v>
      </c>
      <c r="D2355" s="92" t="s">
        <v>2442</v>
      </c>
      <c r="E2355" s="34">
        <v>14733</v>
      </c>
      <c r="F2355" s="35">
        <v>5</v>
      </c>
      <c r="G2355" s="35">
        <v>1</v>
      </c>
      <c r="H2355" s="35">
        <v>0</v>
      </c>
      <c r="I2355" s="35">
        <v>0</v>
      </c>
      <c r="J2355" s="36">
        <v>0</v>
      </c>
      <c r="K2355" s="57" t="str">
        <f t="shared" ref="K2355:K2365" si="206">IF(OR(I2355="",I2355&lt;1),"0","1")</f>
        <v>0</v>
      </c>
      <c r="L2355" s="4"/>
    </row>
    <row r="2356" spans="1:57" ht="15.75">
      <c r="A2356" s="28">
        <v>55</v>
      </c>
      <c r="B2356" s="25"/>
      <c r="C2356" s="32">
        <f t="shared" si="205"/>
        <v>1</v>
      </c>
      <c r="D2356" s="34" t="s">
        <v>2443</v>
      </c>
      <c r="E2356" s="34">
        <v>567</v>
      </c>
      <c r="F2356" s="35">
        <v>0</v>
      </c>
      <c r="G2356" s="35">
        <v>1</v>
      </c>
      <c r="H2356" s="35">
        <v>0</v>
      </c>
      <c r="I2356" s="35">
        <v>0</v>
      </c>
      <c r="J2356" s="36">
        <v>0</v>
      </c>
      <c r="K2356" s="57" t="str">
        <f t="shared" si="206"/>
        <v>0</v>
      </c>
      <c r="L2356" s="4"/>
    </row>
    <row r="2357" spans="1:57" ht="15.75">
      <c r="A2357" s="28">
        <v>55</v>
      </c>
      <c r="B2357" s="25"/>
      <c r="C2357" s="32">
        <f t="shared" si="205"/>
        <v>1</v>
      </c>
      <c r="D2357" s="34" t="s">
        <v>2444</v>
      </c>
      <c r="E2357" s="34">
        <v>5399</v>
      </c>
      <c r="F2357" s="35">
        <v>2</v>
      </c>
      <c r="G2357" s="35">
        <v>1</v>
      </c>
      <c r="H2357" s="35">
        <v>0</v>
      </c>
      <c r="I2357" s="35">
        <v>0</v>
      </c>
      <c r="J2357" s="36">
        <v>0</v>
      </c>
      <c r="K2357" s="57" t="str">
        <f t="shared" si="206"/>
        <v>0</v>
      </c>
      <c r="L2357" s="4"/>
    </row>
    <row r="2358" spans="1:57" ht="15.75">
      <c r="A2358" s="28">
        <v>55</v>
      </c>
      <c r="B2358" s="25"/>
      <c r="C2358" s="32">
        <f t="shared" si="205"/>
        <v>1</v>
      </c>
      <c r="D2358" s="34" t="s">
        <v>2445</v>
      </c>
      <c r="E2358" s="34">
        <v>3543</v>
      </c>
      <c r="F2358" s="35">
        <v>1</v>
      </c>
      <c r="G2358" s="35">
        <v>1</v>
      </c>
      <c r="H2358" s="35">
        <v>0</v>
      </c>
      <c r="I2358" s="35">
        <v>0</v>
      </c>
      <c r="J2358" s="36">
        <v>0</v>
      </c>
      <c r="K2358" s="57" t="str">
        <f t="shared" si="206"/>
        <v>0</v>
      </c>
      <c r="L2358" s="4"/>
    </row>
    <row r="2359" spans="1:57" ht="15.75">
      <c r="A2359" s="28">
        <v>55</v>
      </c>
      <c r="B2359" s="25"/>
      <c r="C2359" s="32">
        <f t="shared" si="205"/>
        <v>1</v>
      </c>
      <c r="D2359" s="34" t="s">
        <v>2446</v>
      </c>
      <c r="E2359" s="34">
        <v>2124</v>
      </c>
      <c r="F2359" s="35">
        <v>1</v>
      </c>
      <c r="G2359" s="35">
        <v>0</v>
      </c>
      <c r="H2359" s="35">
        <v>0</v>
      </c>
      <c r="I2359" s="35">
        <v>0</v>
      </c>
      <c r="J2359" s="36">
        <v>0</v>
      </c>
      <c r="K2359" s="57" t="str">
        <f t="shared" si="206"/>
        <v>0</v>
      </c>
      <c r="L2359" s="4"/>
    </row>
    <row r="2360" spans="1:57" ht="15.75">
      <c r="A2360" s="28">
        <v>55</v>
      </c>
      <c r="B2360" s="25"/>
      <c r="C2360" s="32">
        <f t="shared" si="205"/>
        <v>1</v>
      </c>
      <c r="D2360" s="34" t="s">
        <v>2447</v>
      </c>
      <c r="E2360" s="34">
        <v>4043</v>
      </c>
      <c r="F2360" s="35">
        <v>2</v>
      </c>
      <c r="G2360" s="35">
        <v>0</v>
      </c>
      <c r="H2360" s="35">
        <v>0</v>
      </c>
      <c r="I2360" s="35">
        <v>0</v>
      </c>
      <c r="J2360" s="36">
        <v>0</v>
      </c>
      <c r="K2360" s="57" t="str">
        <f t="shared" si="206"/>
        <v>0</v>
      </c>
      <c r="L2360" s="4"/>
    </row>
    <row r="2361" spans="1:57" ht="15.75">
      <c r="A2361" s="28">
        <v>55</v>
      </c>
      <c r="B2361" s="25"/>
      <c r="C2361" s="32">
        <f t="shared" si="205"/>
        <v>1</v>
      </c>
      <c r="D2361" s="34" t="s">
        <v>2448</v>
      </c>
      <c r="E2361" s="34">
        <v>2094</v>
      </c>
      <c r="F2361" s="35">
        <v>0</v>
      </c>
      <c r="G2361" s="35">
        <v>0</v>
      </c>
      <c r="H2361" s="35">
        <v>1</v>
      </c>
      <c r="I2361" s="35">
        <v>0</v>
      </c>
      <c r="J2361" s="36">
        <v>0</v>
      </c>
      <c r="K2361" s="57" t="str">
        <f t="shared" si="206"/>
        <v>0</v>
      </c>
      <c r="L2361" s="4"/>
    </row>
    <row r="2362" spans="1:57" ht="15.75">
      <c r="A2362" s="28">
        <v>55</v>
      </c>
      <c r="B2362" s="25"/>
      <c r="C2362" s="32">
        <f t="shared" si="205"/>
        <v>1</v>
      </c>
      <c r="D2362" s="34" t="s">
        <v>2449</v>
      </c>
      <c r="E2362" s="36">
        <v>4074</v>
      </c>
      <c r="F2362" s="36">
        <v>2</v>
      </c>
      <c r="G2362" s="36">
        <v>0</v>
      </c>
      <c r="H2362" s="36">
        <v>0</v>
      </c>
      <c r="I2362" s="36">
        <v>0</v>
      </c>
      <c r="J2362" s="36">
        <v>0</v>
      </c>
      <c r="K2362" s="57" t="str">
        <f t="shared" si="206"/>
        <v>0</v>
      </c>
      <c r="L2362" s="4"/>
    </row>
    <row r="2363" spans="1:57" ht="15.75">
      <c r="A2363" s="28">
        <v>55</v>
      </c>
      <c r="B2363" s="25"/>
      <c r="C2363" s="32">
        <f t="shared" si="205"/>
        <v>1</v>
      </c>
      <c r="D2363" s="34" t="s">
        <v>2450</v>
      </c>
      <c r="E2363" s="36">
        <v>2520</v>
      </c>
      <c r="F2363" s="36">
        <v>0</v>
      </c>
      <c r="G2363" s="36">
        <v>0</v>
      </c>
      <c r="H2363" s="36">
        <v>1</v>
      </c>
      <c r="I2363" s="36">
        <v>0</v>
      </c>
      <c r="J2363" s="36">
        <v>0</v>
      </c>
      <c r="K2363" s="57" t="str">
        <f t="shared" si="206"/>
        <v>0</v>
      </c>
      <c r="L2363" s="4"/>
    </row>
    <row r="2364" spans="1:57" ht="15.75">
      <c r="A2364" s="28">
        <v>55</v>
      </c>
      <c r="B2364" s="25"/>
      <c r="C2364" s="32">
        <f t="shared" si="205"/>
        <v>1</v>
      </c>
      <c r="D2364" s="34" t="s">
        <v>2451</v>
      </c>
      <c r="E2364" s="36">
        <v>17161</v>
      </c>
      <c r="F2364" s="36">
        <v>7</v>
      </c>
      <c r="G2364" s="36">
        <v>1</v>
      </c>
      <c r="H2364" s="36">
        <v>0</v>
      </c>
      <c r="I2364" s="36">
        <v>0</v>
      </c>
      <c r="J2364" s="36">
        <v>0</v>
      </c>
      <c r="K2364" s="57" t="str">
        <f t="shared" si="206"/>
        <v>0</v>
      </c>
      <c r="L2364" s="4"/>
    </row>
    <row r="2365" spans="1:57" ht="15.75">
      <c r="A2365" s="28">
        <v>55</v>
      </c>
      <c r="B2365" s="25"/>
      <c r="C2365" s="32">
        <f t="shared" si="205"/>
        <v>1</v>
      </c>
      <c r="D2365" s="40" t="s">
        <v>2452</v>
      </c>
      <c r="E2365" s="42">
        <v>9121</v>
      </c>
      <c r="F2365" s="36">
        <v>0</v>
      </c>
      <c r="G2365" s="36">
        <v>1</v>
      </c>
      <c r="H2365" s="36">
        <v>0</v>
      </c>
      <c r="I2365" s="36">
        <v>0</v>
      </c>
      <c r="J2365" s="36">
        <v>0</v>
      </c>
      <c r="K2365" s="57" t="str">
        <f t="shared" si="206"/>
        <v>0</v>
      </c>
      <c r="L2365" s="4"/>
    </row>
    <row r="2366" spans="1:57" ht="15">
      <c r="A2366" s="226" t="s">
        <v>2453</v>
      </c>
      <c r="B2366" s="226"/>
      <c r="C2366" s="226"/>
      <c r="D2366" s="44">
        <f>SUM(C2355:C2365)</f>
        <v>11</v>
      </c>
      <c r="E2366" s="45">
        <f t="shared" ref="E2366:J2366" si="207">SUM(E2355:E2365)</f>
        <v>65379</v>
      </c>
      <c r="F2366" s="45">
        <f t="shared" si="207"/>
        <v>20</v>
      </c>
      <c r="G2366" s="45">
        <f t="shared" si="207"/>
        <v>6</v>
      </c>
      <c r="H2366" s="45">
        <f t="shared" si="207"/>
        <v>2</v>
      </c>
      <c r="I2366" s="45">
        <f t="shared" si="207"/>
        <v>0</v>
      </c>
      <c r="J2366" s="45">
        <f t="shared" si="207"/>
        <v>0</v>
      </c>
      <c r="K2366" s="45">
        <f>K2355+K2356+K2357+K2358+K2359+K2360+K2361+K2362+K2363+K2364+K2365</f>
        <v>0</v>
      </c>
      <c r="L2366" s="4"/>
      <c r="M2366" s="46"/>
      <c r="N2366" s="46"/>
      <c r="O2366" s="46"/>
      <c r="P2366" s="46"/>
      <c r="Q2366" s="46"/>
      <c r="R2366" s="46"/>
      <c r="S2366" s="46"/>
      <c r="T2366" s="46"/>
      <c r="U2366" s="46"/>
      <c r="V2366" s="46"/>
      <c r="W2366" s="46"/>
      <c r="X2366" s="46"/>
      <c r="Y2366" s="46"/>
      <c r="Z2366" s="46"/>
      <c r="AA2366" s="46"/>
      <c r="AB2366" s="46"/>
      <c r="AC2366" s="46"/>
      <c r="AD2366" s="46"/>
      <c r="AE2366" s="46"/>
      <c r="AF2366" s="46"/>
      <c r="AG2366" s="46"/>
      <c r="AH2366" s="46"/>
      <c r="AI2366" s="46"/>
      <c r="AJ2366" s="46"/>
      <c r="AK2366" s="46"/>
      <c r="AL2366" s="46"/>
      <c r="AM2366" s="46"/>
      <c r="AN2366" s="46"/>
      <c r="AO2366" s="46"/>
      <c r="AP2366" s="46"/>
      <c r="AQ2366" s="46"/>
      <c r="AR2366" s="46"/>
      <c r="AS2366" s="46"/>
      <c r="AT2366" s="46"/>
      <c r="AU2366" s="46"/>
      <c r="AV2366" s="46"/>
      <c r="AW2366" s="46"/>
      <c r="AX2366" s="46"/>
      <c r="AY2366" s="46"/>
      <c r="AZ2366" s="46"/>
      <c r="BA2366" s="46"/>
      <c r="BB2366" s="46"/>
      <c r="BC2366" s="46"/>
      <c r="BD2366" s="46"/>
      <c r="BE2366" s="46"/>
    </row>
    <row r="2367" spans="1:57" ht="15.75">
      <c r="A2367" s="28"/>
      <c r="B2367" s="225" t="s">
        <v>90</v>
      </c>
      <c r="C2367" s="225"/>
      <c r="D2367" s="47"/>
      <c r="E2367" s="48"/>
      <c r="F2367" s="47"/>
      <c r="G2367" s="48"/>
      <c r="H2367" s="48"/>
      <c r="I2367" s="48"/>
      <c r="J2367" s="31"/>
      <c r="K2367" s="31"/>
      <c r="L2367" s="4"/>
    </row>
    <row r="2368" spans="1:57" ht="15.75">
      <c r="A2368" s="28">
        <v>56</v>
      </c>
      <c r="B2368" s="25"/>
      <c r="C2368" s="32">
        <f t="shared" ref="C2368:C2402" si="208">IF(D2368="",0,1)</f>
        <v>1</v>
      </c>
      <c r="D2368" s="52" t="s">
        <v>2454</v>
      </c>
      <c r="E2368" s="52">
        <v>5200</v>
      </c>
      <c r="F2368" s="52">
        <v>2</v>
      </c>
      <c r="G2368" s="52">
        <v>0</v>
      </c>
      <c r="H2368" s="52">
        <v>0</v>
      </c>
      <c r="I2368" s="52">
        <v>0</v>
      </c>
      <c r="J2368" s="52">
        <v>0</v>
      </c>
      <c r="K2368" s="57" t="str">
        <f t="shared" ref="K2368:K2399" si="209">IF(OR(I2368="",I2368&lt;1),"0","1")</f>
        <v>0</v>
      </c>
      <c r="L2368" s="4"/>
    </row>
    <row r="2369" spans="1:12" ht="15.75">
      <c r="A2369" s="28">
        <v>56</v>
      </c>
      <c r="B2369" s="25"/>
      <c r="C2369" s="32">
        <f t="shared" si="208"/>
        <v>1</v>
      </c>
      <c r="D2369" s="52" t="s">
        <v>2455</v>
      </c>
      <c r="E2369" s="52">
        <v>2198</v>
      </c>
      <c r="F2369" s="52">
        <v>3</v>
      </c>
      <c r="G2369" s="52">
        <v>0</v>
      </c>
      <c r="H2369" s="52">
        <v>0</v>
      </c>
      <c r="I2369" s="52">
        <v>0</v>
      </c>
      <c r="J2369" s="52">
        <v>0</v>
      </c>
      <c r="K2369" s="57" t="str">
        <f t="shared" si="209"/>
        <v>0</v>
      </c>
      <c r="L2369" s="4"/>
    </row>
    <row r="2370" spans="1:12" ht="15.75">
      <c r="A2370" s="28">
        <v>56</v>
      </c>
      <c r="B2370" s="25"/>
      <c r="C2370" s="32">
        <f t="shared" si="208"/>
        <v>1</v>
      </c>
      <c r="D2370" s="52" t="s">
        <v>2456</v>
      </c>
      <c r="E2370" s="52">
        <v>14564</v>
      </c>
      <c r="F2370" s="52">
        <v>6</v>
      </c>
      <c r="G2370" s="52">
        <v>1</v>
      </c>
      <c r="H2370" s="52">
        <v>0</v>
      </c>
      <c r="I2370" s="52">
        <v>0</v>
      </c>
      <c r="J2370" s="52">
        <v>0</v>
      </c>
      <c r="K2370" s="57" t="str">
        <f t="shared" si="209"/>
        <v>0</v>
      </c>
      <c r="L2370" s="4"/>
    </row>
    <row r="2371" spans="1:12" ht="15.75">
      <c r="A2371" s="28">
        <v>56</v>
      </c>
      <c r="B2371" s="25"/>
      <c r="C2371" s="32">
        <f t="shared" si="208"/>
        <v>1</v>
      </c>
      <c r="D2371" s="52" t="s">
        <v>2457</v>
      </c>
      <c r="E2371" s="52">
        <v>4481</v>
      </c>
      <c r="F2371" s="52">
        <v>1</v>
      </c>
      <c r="G2371" s="52">
        <v>1</v>
      </c>
      <c r="H2371" s="52">
        <v>0</v>
      </c>
      <c r="I2371" s="52">
        <v>0</v>
      </c>
      <c r="J2371" s="52">
        <v>0</v>
      </c>
      <c r="K2371" s="57" t="str">
        <f t="shared" si="209"/>
        <v>0</v>
      </c>
      <c r="L2371" s="4"/>
    </row>
    <row r="2372" spans="1:12" ht="15.75">
      <c r="A2372" s="28">
        <v>56</v>
      </c>
      <c r="B2372" s="25"/>
      <c r="C2372" s="32">
        <f t="shared" si="208"/>
        <v>1</v>
      </c>
      <c r="D2372" s="52" t="s">
        <v>2458</v>
      </c>
      <c r="E2372" s="52">
        <v>6500</v>
      </c>
      <c r="F2372" s="52">
        <v>1</v>
      </c>
      <c r="G2372" s="52">
        <v>1</v>
      </c>
      <c r="H2372" s="52">
        <v>0</v>
      </c>
      <c r="I2372" s="52">
        <v>0</v>
      </c>
      <c r="J2372" s="52">
        <v>0</v>
      </c>
      <c r="K2372" s="57" t="str">
        <f t="shared" si="209"/>
        <v>0</v>
      </c>
      <c r="L2372" s="4"/>
    </row>
    <row r="2373" spans="1:12" ht="15.75">
      <c r="A2373" s="28">
        <v>56</v>
      </c>
      <c r="B2373" s="25"/>
      <c r="C2373" s="32">
        <f t="shared" si="208"/>
        <v>1</v>
      </c>
      <c r="D2373" s="52" t="s">
        <v>2459</v>
      </c>
      <c r="E2373" s="52">
        <v>3732</v>
      </c>
      <c r="F2373" s="52">
        <v>1</v>
      </c>
      <c r="G2373" s="52">
        <v>0</v>
      </c>
      <c r="H2373" s="52">
        <v>0</v>
      </c>
      <c r="I2373" s="52">
        <v>0</v>
      </c>
      <c r="J2373" s="52">
        <v>0</v>
      </c>
      <c r="K2373" s="57" t="str">
        <f t="shared" si="209"/>
        <v>0</v>
      </c>
      <c r="L2373" s="4"/>
    </row>
    <row r="2374" spans="1:12" ht="15.75">
      <c r="A2374" s="28">
        <v>56</v>
      </c>
      <c r="B2374" s="25"/>
      <c r="C2374" s="32">
        <f t="shared" si="208"/>
        <v>1</v>
      </c>
      <c r="D2374" s="52" t="s">
        <v>2460</v>
      </c>
      <c r="E2374" s="52">
        <v>7000</v>
      </c>
      <c r="F2374" s="52">
        <v>1</v>
      </c>
      <c r="G2374" s="52">
        <v>0</v>
      </c>
      <c r="H2374" s="52">
        <v>0</v>
      </c>
      <c r="I2374" s="52">
        <v>0</v>
      </c>
      <c r="J2374" s="52">
        <v>0</v>
      </c>
      <c r="K2374" s="57" t="str">
        <f t="shared" si="209"/>
        <v>0</v>
      </c>
      <c r="L2374" s="4"/>
    </row>
    <row r="2375" spans="1:12" ht="15.75">
      <c r="A2375" s="28">
        <v>56</v>
      </c>
      <c r="B2375" s="25"/>
      <c r="C2375" s="32">
        <f t="shared" si="208"/>
        <v>1</v>
      </c>
      <c r="D2375" s="52" t="s">
        <v>2461</v>
      </c>
      <c r="E2375" s="52">
        <v>4500</v>
      </c>
      <c r="F2375" s="52">
        <v>5</v>
      </c>
      <c r="G2375" s="52">
        <v>9</v>
      </c>
      <c r="H2375" s="52">
        <v>0</v>
      </c>
      <c r="I2375" s="52">
        <v>0</v>
      </c>
      <c r="J2375" s="52">
        <v>0</v>
      </c>
      <c r="K2375" s="57" t="str">
        <f t="shared" si="209"/>
        <v>0</v>
      </c>
      <c r="L2375" s="4"/>
    </row>
    <row r="2376" spans="1:12" ht="15.75">
      <c r="A2376" s="28">
        <v>56</v>
      </c>
      <c r="B2376" s="25"/>
      <c r="C2376" s="32">
        <f t="shared" si="208"/>
        <v>1</v>
      </c>
      <c r="D2376" s="52" t="s">
        <v>2462</v>
      </c>
      <c r="E2376" s="52">
        <v>7000</v>
      </c>
      <c r="F2376" s="52">
        <v>1</v>
      </c>
      <c r="G2376" s="52">
        <v>0</v>
      </c>
      <c r="H2376" s="52">
        <v>0</v>
      </c>
      <c r="I2376" s="52">
        <v>0</v>
      </c>
      <c r="J2376" s="52">
        <v>0</v>
      </c>
      <c r="K2376" s="57" t="str">
        <f t="shared" si="209"/>
        <v>0</v>
      </c>
      <c r="L2376" s="4"/>
    </row>
    <row r="2377" spans="1:12" ht="15.75">
      <c r="A2377" s="28">
        <v>56</v>
      </c>
      <c r="B2377" s="25"/>
      <c r="C2377" s="32">
        <f t="shared" si="208"/>
        <v>1</v>
      </c>
      <c r="D2377" s="52" t="s">
        <v>2463</v>
      </c>
      <c r="E2377" s="52">
        <v>3000</v>
      </c>
      <c r="F2377" s="52">
        <v>1</v>
      </c>
      <c r="G2377" s="52">
        <v>1</v>
      </c>
      <c r="H2377" s="52">
        <v>0</v>
      </c>
      <c r="I2377" s="52">
        <v>0</v>
      </c>
      <c r="J2377" s="52">
        <v>0</v>
      </c>
      <c r="K2377" s="57" t="str">
        <f t="shared" si="209"/>
        <v>0</v>
      </c>
      <c r="L2377" s="4"/>
    </row>
    <row r="2378" spans="1:12" ht="15.75">
      <c r="A2378" s="28">
        <v>56</v>
      </c>
      <c r="B2378" s="25"/>
      <c r="C2378" s="32">
        <f t="shared" si="208"/>
        <v>1</v>
      </c>
      <c r="D2378" s="52" t="s">
        <v>2464</v>
      </c>
      <c r="E2378" s="52">
        <v>19000</v>
      </c>
      <c r="F2378" s="52">
        <v>2</v>
      </c>
      <c r="G2378" s="52">
        <v>2</v>
      </c>
      <c r="H2378" s="52">
        <v>0</v>
      </c>
      <c r="I2378" s="52">
        <v>0</v>
      </c>
      <c r="J2378" s="52">
        <v>0</v>
      </c>
      <c r="K2378" s="57" t="str">
        <f t="shared" si="209"/>
        <v>0</v>
      </c>
      <c r="L2378" s="4"/>
    </row>
    <row r="2379" spans="1:12" ht="15.75">
      <c r="A2379" s="28">
        <v>56</v>
      </c>
      <c r="B2379" s="25"/>
      <c r="C2379" s="32">
        <f t="shared" si="208"/>
        <v>1</v>
      </c>
      <c r="D2379" s="52" t="s">
        <v>2465</v>
      </c>
      <c r="E2379" s="52">
        <v>3400</v>
      </c>
      <c r="F2379" s="52">
        <v>1</v>
      </c>
      <c r="G2379" s="52">
        <v>0</v>
      </c>
      <c r="H2379" s="52">
        <v>0</v>
      </c>
      <c r="I2379" s="52">
        <v>0</v>
      </c>
      <c r="J2379" s="52">
        <v>0</v>
      </c>
      <c r="K2379" s="57" t="str">
        <f t="shared" si="209"/>
        <v>0</v>
      </c>
      <c r="L2379" s="4"/>
    </row>
    <row r="2380" spans="1:12" ht="15.75">
      <c r="A2380" s="28">
        <v>56</v>
      </c>
      <c r="B2380" s="25"/>
      <c r="C2380" s="32">
        <f t="shared" si="208"/>
        <v>1</v>
      </c>
      <c r="D2380" s="52" t="s">
        <v>2466</v>
      </c>
      <c r="E2380" s="52">
        <v>1800</v>
      </c>
      <c r="F2380" s="52">
        <v>1</v>
      </c>
      <c r="G2380" s="52">
        <v>1</v>
      </c>
      <c r="H2380" s="52">
        <v>0</v>
      </c>
      <c r="I2380" s="52">
        <v>0</v>
      </c>
      <c r="J2380" s="52">
        <v>0</v>
      </c>
      <c r="K2380" s="57" t="str">
        <f t="shared" si="209"/>
        <v>0</v>
      </c>
      <c r="L2380" s="4"/>
    </row>
    <row r="2381" spans="1:12" ht="15.75">
      <c r="A2381" s="28">
        <v>56</v>
      </c>
      <c r="B2381" s="25"/>
      <c r="C2381" s="32">
        <f t="shared" si="208"/>
        <v>1</v>
      </c>
      <c r="D2381" s="52" t="s">
        <v>2467</v>
      </c>
      <c r="E2381" s="52">
        <v>6261</v>
      </c>
      <c r="F2381" s="52">
        <v>1</v>
      </c>
      <c r="G2381" s="52">
        <v>1</v>
      </c>
      <c r="H2381" s="52">
        <v>0</v>
      </c>
      <c r="I2381" s="52">
        <v>0</v>
      </c>
      <c r="J2381" s="52">
        <v>0</v>
      </c>
      <c r="K2381" s="57" t="str">
        <f t="shared" si="209"/>
        <v>0</v>
      </c>
      <c r="L2381" s="4"/>
    </row>
    <row r="2382" spans="1:12" ht="15.75">
      <c r="A2382" s="28">
        <v>56</v>
      </c>
      <c r="B2382" s="25"/>
      <c r="C2382" s="32">
        <f t="shared" si="208"/>
        <v>1</v>
      </c>
      <c r="D2382" s="52" t="s">
        <v>2468</v>
      </c>
      <c r="E2382" s="52">
        <v>3950</v>
      </c>
      <c r="F2382" s="52">
        <v>1</v>
      </c>
      <c r="G2382" s="52">
        <v>1</v>
      </c>
      <c r="H2382" s="52">
        <v>0</v>
      </c>
      <c r="I2382" s="52">
        <v>0</v>
      </c>
      <c r="J2382" s="52">
        <v>0</v>
      </c>
      <c r="K2382" s="57" t="str">
        <f t="shared" si="209"/>
        <v>0</v>
      </c>
      <c r="L2382" s="4"/>
    </row>
    <row r="2383" spans="1:12" ht="15.75">
      <c r="A2383" s="28">
        <v>56</v>
      </c>
      <c r="B2383" s="25"/>
      <c r="C2383" s="32">
        <f t="shared" si="208"/>
        <v>1</v>
      </c>
      <c r="D2383" s="52" t="s">
        <v>2469</v>
      </c>
      <c r="E2383" s="52">
        <v>2234</v>
      </c>
      <c r="F2383" s="52">
        <v>1</v>
      </c>
      <c r="G2383" s="52">
        <v>1</v>
      </c>
      <c r="H2383" s="52">
        <v>0</v>
      </c>
      <c r="I2383" s="52">
        <v>0</v>
      </c>
      <c r="J2383" s="52">
        <v>0</v>
      </c>
      <c r="K2383" s="57" t="str">
        <f t="shared" si="209"/>
        <v>0</v>
      </c>
      <c r="L2383" s="4"/>
    </row>
    <row r="2384" spans="1:12" ht="15.75">
      <c r="A2384" s="28">
        <v>56</v>
      </c>
      <c r="B2384" s="25"/>
      <c r="C2384" s="32">
        <f t="shared" si="208"/>
        <v>1</v>
      </c>
      <c r="D2384" s="52" t="s">
        <v>2470</v>
      </c>
      <c r="E2384" s="52">
        <v>3331</v>
      </c>
      <c r="F2384" s="52">
        <v>7</v>
      </c>
      <c r="G2384" s="52">
        <v>0</v>
      </c>
      <c r="H2384" s="52">
        <v>0</v>
      </c>
      <c r="I2384" s="52">
        <v>0</v>
      </c>
      <c r="J2384" s="52">
        <v>0</v>
      </c>
      <c r="K2384" s="57" t="str">
        <f t="shared" si="209"/>
        <v>0</v>
      </c>
      <c r="L2384" s="4"/>
    </row>
    <row r="2385" spans="1:12" ht="15.75">
      <c r="A2385" s="28">
        <v>56</v>
      </c>
      <c r="B2385" s="25"/>
      <c r="C2385" s="32">
        <f t="shared" si="208"/>
        <v>1</v>
      </c>
      <c r="D2385" s="52" t="s">
        <v>2471</v>
      </c>
      <c r="E2385" s="52">
        <v>800</v>
      </c>
      <c r="F2385" s="52">
        <v>0</v>
      </c>
      <c r="G2385" s="52">
        <v>2</v>
      </c>
      <c r="H2385" s="52">
        <v>0</v>
      </c>
      <c r="I2385" s="52">
        <v>0</v>
      </c>
      <c r="J2385" s="52">
        <v>0</v>
      </c>
      <c r="K2385" s="57" t="str">
        <f t="shared" si="209"/>
        <v>0</v>
      </c>
      <c r="L2385" s="4"/>
    </row>
    <row r="2386" spans="1:12" ht="15.75">
      <c r="A2386" s="28">
        <v>56</v>
      </c>
      <c r="B2386" s="25"/>
      <c r="C2386" s="32">
        <f t="shared" si="208"/>
        <v>1</v>
      </c>
      <c r="D2386" s="52" t="s">
        <v>2472</v>
      </c>
      <c r="E2386" s="52">
        <v>3700</v>
      </c>
      <c r="F2386" s="52">
        <v>1</v>
      </c>
      <c r="G2386" s="52">
        <v>0</v>
      </c>
      <c r="H2386" s="52">
        <v>0</v>
      </c>
      <c r="I2386" s="52">
        <v>0</v>
      </c>
      <c r="J2386" s="52">
        <v>0</v>
      </c>
      <c r="K2386" s="57" t="str">
        <f t="shared" si="209"/>
        <v>0</v>
      </c>
      <c r="L2386" s="4"/>
    </row>
    <row r="2387" spans="1:12" ht="15.75">
      <c r="A2387" s="28">
        <v>56</v>
      </c>
      <c r="B2387" s="25"/>
      <c r="C2387" s="32">
        <f t="shared" si="208"/>
        <v>1</v>
      </c>
      <c r="D2387" s="52" t="s">
        <v>2473</v>
      </c>
      <c r="E2387" s="52">
        <v>5600</v>
      </c>
      <c r="F2387" s="52">
        <v>1</v>
      </c>
      <c r="G2387" s="52">
        <v>0</v>
      </c>
      <c r="H2387" s="52">
        <v>0</v>
      </c>
      <c r="I2387" s="52">
        <v>0</v>
      </c>
      <c r="J2387" s="52">
        <v>0</v>
      </c>
      <c r="K2387" s="57" t="str">
        <f t="shared" si="209"/>
        <v>0</v>
      </c>
      <c r="L2387" s="4"/>
    </row>
    <row r="2388" spans="1:12" ht="15.75">
      <c r="A2388" s="28">
        <v>56</v>
      </c>
      <c r="B2388" s="25"/>
      <c r="C2388" s="32">
        <f t="shared" si="208"/>
        <v>1</v>
      </c>
      <c r="D2388" s="52" t="s">
        <v>2474</v>
      </c>
      <c r="E2388" s="52">
        <v>6500</v>
      </c>
      <c r="F2388" s="52">
        <v>1</v>
      </c>
      <c r="G2388" s="52">
        <v>0</v>
      </c>
      <c r="H2388" s="52">
        <v>0</v>
      </c>
      <c r="I2388" s="52">
        <v>0</v>
      </c>
      <c r="J2388" s="52">
        <v>0</v>
      </c>
      <c r="K2388" s="57" t="str">
        <f t="shared" si="209"/>
        <v>0</v>
      </c>
      <c r="L2388" s="4"/>
    </row>
    <row r="2389" spans="1:12" ht="15.75">
      <c r="A2389" s="28">
        <v>56</v>
      </c>
      <c r="B2389" s="25"/>
      <c r="C2389" s="32">
        <f t="shared" si="208"/>
        <v>1</v>
      </c>
      <c r="D2389" s="52" t="s">
        <v>2475</v>
      </c>
      <c r="E2389" s="52">
        <v>12000</v>
      </c>
      <c r="F2389" s="52">
        <v>3</v>
      </c>
      <c r="G2389" s="52">
        <v>1</v>
      </c>
      <c r="H2389" s="52">
        <v>0</v>
      </c>
      <c r="I2389" s="52">
        <v>0</v>
      </c>
      <c r="J2389" s="52">
        <v>0</v>
      </c>
      <c r="K2389" s="57" t="str">
        <f t="shared" si="209"/>
        <v>0</v>
      </c>
      <c r="L2389" s="4"/>
    </row>
    <row r="2390" spans="1:12" ht="15.75">
      <c r="A2390" s="28">
        <v>56</v>
      </c>
      <c r="B2390" s="25"/>
      <c r="C2390" s="32">
        <f t="shared" si="208"/>
        <v>1</v>
      </c>
      <c r="D2390" s="52" t="s">
        <v>2476</v>
      </c>
      <c r="E2390" s="52">
        <v>16250</v>
      </c>
      <c r="F2390" s="52">
        <v>5</v>
      </c>
      <c r="G2390" s="52">
        <v>0</v>
      </c>
      <c r="H2390" s="52">
        <v>0</v>
      </c>
      <c r="I2390" s="52">
        <v>0</v>
      </c>
      <c r="J2390" s="52">
        <v>0</v>
      </c>
      <c r="K2390" s="57" t="str">
        <f t="shared" si="209"/>
        <v>0</v>
      </c>
      <c r="L2390" s="4"/>
    </row>
    <row r="2391" spans="1:12" ht="15.75">
      <c r="A2391" s="28">
        <v>56</v>
      </c>
      <c r="B2391" s="25"/>
      <c r="C2391" s="32">
        <f t="shared" si="208"/>
        <v>1</v>
      </c>
      <c r="D2391" s="52" t="s">
        <v>2477</v>
      </c>
      <c r="E2391" s="52">
        <v>614</v>
      </c>
      <c r="F2391" s="52">
        <v>1</v>
      </c>
      <c r="G2391" s="52">
        <v>0</v>
      </c>
      <c r="H2391" s="52">
        <v>0</v>
      </c>
      <c r="I2391" s="52">
        <v>0</v>
      </c>
      <c r="J2391" s="52">
        <v>0</v>
      </c>
      <c r="K2391" s="57" t="str">
        <f t="shared" si="209"/>
        <v>0</v>
      </c>
      <c r="L2391" s="4"/>
    </row>
    <row r="2392" spans="1:12" ht="15.75">
      <c r="A2392" s="28">
        <v>56</v>
      </c>
      <c r="B2392" s="25"/>
      <c r="C2392" s="32">
        <f t="shared" si="208"/>
        <v>1</v>
      </c>
      <c r="D2392" s="52" t="s">
        <v>2478</v>
      </c>
      <c r="E2392" s="52">
        <v>6526</v>
      </c>
      <c r="F2392" s="52">
        <v>1</v>
      </c>
      <c r="G2392" s="52">
        <v>0</v>
      </c>
      <c r="H2392" s="52">
        <v>0</v>
      </c>
      <c r="I2392" s="52">
        <v>0</v>
      </c>
      <c r="J2392" s="52">
        <v>0</v>
      </c>
      <c r="K2392" s="57" t="str">
        <f t="shared" si="209"/>
        <v>0</v>
      </c>
      <c r="L2392" s="4"/>
    </row>
    <row r="2393" spans="1:12" ht="15.75">
      <c r="A2393" s="28">
        <v>56</v>
      </c>
      <c r="B2393" s="25"/>
      <c r="C2393" s="32">
        <f t="shared" si="208"/>
        <v>1</v>
      </c>
      <c r="D2393" s="52" t="s">
        <v>2479</v>
      </c>
      <c r="E2393" s="52">
        <v>2500</v>
      </c>
      <c r="F2393" s="52">
        <v>1</v>
      </c>
      <c r="G2393" s="52">
        <v>1</v>
      </c>
      <c r="H2393" s="52">
        <v>0</v>
      </c>
      <c r="I2393" s="52">
        <v>0</v>
      </c>
      <c r="J2393" s="52">
        <v>0</v>
      </c>
      <c r="K2393" s="57" t="str">
        <f t="shared" si="209"/>
        <v>0</v>
      </c>
      <c r="L2393" s="4"/>
    </row>
    <row r="2394" spans="1:12" ht="15.75">
      <c r="A2394" s="28">
        <v>56</v>
      </c>
      <c r="B2394" s="25"/>
      <c r="C2394" s="32">
        <f t="shared" si="208"/>
        <v>1</v>
      </c>
      <c r="D2394" s="52" t="s">
        <v>2480</v>
      </c>
      <c r="E2394" s="52">
        <v>3962</v>
      </c>
      <c r="F2394" s="52">
        <v>1</v>
      </c>
      <c r="G2394" s="52">
        <v>0</v>
      </c>
      <c r="H2394" s="52">
        <v>0</v>
      </c>
      <c r="I2394" s="52">
        <v>0</v>
      </c>
      <c r="J2394" s="52">
        <v>0</v>
      </c>
      <c r="K2394" s="57" t="str">
        <f t="shared" si="209"/>
        <v>0</v>
      </c>
      <c r="L2394" s="4"/>
    </row>
    <row r="2395" spans="1:12" ht="15.75">
      <c r="A2395" s="28">
        <v>56</v>
      </c>
      <c r="B2395" s="25"/>
      <c r="C2395" s="32">
        <f t="shared" si="208"/>
        <v>1</v>
      </c>
      <c r="D2395" s="52" t="s">
        <v>2481</v>
      </c>
      <c r="E2395" s="52">
        <v>1623</v>
      </c>
      <c r="F2395" s="52">
        <v>1</v>
      </c>
      <c r="G2395" s="52">
        <v>4</v>
      </c>
      <c r="H2395" s="52">
        <v>0</v>
      </c>
      <c r="I2395" s="52">
        <v>0</v>
      </c>
      <c r="J2395" s="52">
        <v>0</v>
      </c>
      <c r="K2395" s="57" t="str">
        <f t="shared" si="209"/>
        <v>0</v>
      </c>
      <c r="L2395" s="4"/>
    </row>
    <row r="2396" spans="1:12" ht="15.75">
      <c r="A2396" s="28">
        <v>56</v>
      </c>
      <c r="B2396" s="25"/>
      <c r="C2396" s="32">
        <f t="shared" si="208"/>
        <v>1</v>
      </c>
      <c r="D2396" s="52" t="s">
        <v>2482</v>
      </c>
      <c r="E2396" s="52">
        <v>1600</v>
      </c>
      <c r="F2396" s="52">
        <v>2</v>
      </c>
      <c r="G2396" s="52">
        <v>2</v>
      </c>
      <c r="H2396" s="52">
        <v>0</v>
      </c>
      <c r="I2396" s="52">
        <v>0</v>
      </c>
      <c r="J2396" s="52">
        <v>0</v>
      </c>
      <c r="K2396" s="57" t="str">
        <f t="shared" si="209"/>
        <v>0</v>
      </c>
      <c r="L2396" s="4"/>
    </row>
    <row r="2397" spans="1:12" ht="15.75">
      <c r="A2397" s="28">
        <v>56</v>
      </c>
      <c r="B2397" s="25"/>
      <c r="C2397" s="32">
        <f t="shared" si="208"/>
        <v>1</v>
      </c>
      <c r="D2397" s="52" t="s">
        <v>2483</v>
      </c>
      <c r="E2397" s="52">
        <v>22095</v>
      </c>
      <c r="F2397" s="52">
        <v>3</v>
      </c>
      <c r="G2397" s="52">
        <v>0</v>
      </c>
      <c r="H2397" s="52">
        <v>0</v>
      </c>
      <c r="I2397" s="52">
        <v>0</v>
      </c>
      <c r="J2397" s="52">
        <v>0</v>
      </c>
      <c r="K2397" s="57" t="str">
        <f t="shared" si="209"/>
        <v>0</v>
      </c>
      <c r="L2397" s="4"/>
    </row>
    <row r="2398" spans="1:12" ht="15.75">
      <c r="A2398" s="28">
        <v>56</v>
      </c>
      <c r="B2398" s="25"/>
      <c r="C2398" s="32">
        <f t="shared" si="208"/>
        <v>1</v>
      </c>
      <c r="D2398" s="52" t="s">
        <v>2484</v>
      </c>
      <c r="E2398" s="52">
        <v>8100</v>
      </c>
      <c r="F2398" s="52">
        <v>2</v>
      </c>
      <c r="G2398" s="52">
        <v>0</v>
      </c>
      <c r="H2398" s="52">
        <v>0</v>
      </c>
      <c r="I2398" s="52">
        <v>0</v>
      </c>
      <c r="J2398" s="52">
        <v>0</v>
      </c>
      <c r="K2398" s="57" t="str">
        <f t="shared" si="209"/>
        <v>0</v>
      </c>
      <c r="L2398" s="4"/>
    </row>
    <row r="2399" spans="1:12" ht="15.75">
      <c r="A2399" s="28">
        <v>56</v>
      </c>
      <c r="B2399" s="25"/>
      <c r="C2399" s="32">
        <f t="shared" si="208"/>
        <v>1</v>
      </c>
      <c r="D2399" s="52" t="s">
        <v>2485</v>
      </c>
      <c r="E2399" s="52">
        <v>907</v>
      </c>
      <c r="F2399" s="52">
        <v>1</v>
      </c>
      <c r="G2399" s="52">
        <v>0</v>
      </c>
      <c r="H2399" s="52">
        <v>0</v>
      </c>
      <c r="I2399" s="52">
        <v>0</v>
      </c>
      <c r="J2399" s="52">
        <v>0</v>
      </c>
      <c r="K2399" s="57" t="str">
        <f t="shared" si="209"/>
        <v>0</v>
      </c>
      <c r="L2399" s="4"/>
    </row>
    <row r="2400" spans="1:12" ht="15.75">
      <c r="A2400" s="28">
        <v>56</v>
      </c>
      <c r="B2400" s="25"/>
      <c r="C2400" s="32">
        <f t="shared" si="208"/>
        <v>1</v>
      </c>
      <c r="D2400" s="52" t="s">
        <v>2486</v>
      </c>
      <c r="E2400" s="52">
        <v>8500</v>
      </c>
      <c r="F2400" s="52">
        <v>4</v>
      </c>
      <c r="G2400" s="52">
        <v>1</v>
      </c>
      <c r="H2400" s="52">
        <v>0</v>
      </c>
      <c r="I2400" s="52">
        <v>0</v>
      </c>
      <c r="J2400" s="52">
        <v>0</v>
      </c>
      <c r="K2400" s="57" t="str">
        <f t="shared" ref="K2400:K2431" si="210">IF(OR(I2400="",I2400&lt;1),"0","1")</f>
        <v>0</v>
      </c>
      <c r="L2400" s="4"/>
    </row>
    <row r="2401" spans="1:12" ht="15.75">
      <c r="A2401" s="28">
        <v>56</v>
      </c>
      <c r="B2401" s="25"/>
      <c r="C2401" s="32">
        <f t="shared" si="208"/>
        <v>1</v>
      </c>
      <c r="D2401" s="52" t="s">
        <v>2487</v>
      </c>
      <c r="E2401" s="52">
        <v>2400</v>
      </c>
      <c r="F2401" s="52">
        <v>0</v>
      </c>
      <c r="G2401" s="52">
        <v>0</v>
      </c>
      <c r="H2401" s="52">
        <v>1</v>
      </c>
      <c r="I2401" s="52">
        <v>0</v>
      </c>
      <c r="J2401" s="52">
        <v>0</v>
      </c>
      <c r="K2401" s="57" t="str">
        <f t="shared" si="210"/>
        <v>0</v>
      </c>
      <c r="L2401" s="4"/>
    </row>
    <row r="2402" spans="1:12" ht="15.75">
      <c r="A2402" s="28">
        <v>56</v>
      </c>
      <c r="B2402" s="25"/>
      <c r="C2402" s="32">
        <f t="shared" si="208"/>
        <v>1</v>
      </c>
      <c r="D2402" s="52" t="s">
        <v>2488</v>
      </c>
      <c r="E2402" s="52">
        <v>2850</v>
      </c>
      <c r="F2402" s="52">
        <v>0</v>
      </c>
      <c r="G2402" s="52">
        <v>1</v>
      </c>
      <c r="H2402" s="52">
        <v>0</v>
      </c>
      <c r="I2402" s="52">
        <v>0</v>
      </c>
      <c r="J2402" s="52">
        <v>0</v>
      </c>
      <c r="K2402" s="57" t="str">
        <f t="shared" si="210"/>
        <v>0</v>
      </c>
      <c r="L2402" s="4"/>
    </row>
    <row r="2403" spans="1:12" ht="15.75">
      <c r="A2403" s="28">
        <v>56</v>
      </c>
      <c r="B2403" s="25"/>
      <c r="C2403" s="32"/>
      <c r="D2403" s="52" t="s">
        <v>2489</v>
      </c>
      <c r="E2403" s="52">
        <v>860</v>
      </c>
      <c r="F2403" s="52">
        <v>0</v>
      </c>
      <c r="G2403" s="52">
        <v>0</v>
      </c>
      <c r="H2403" s="52">
        <v>0</v>
      </c>
      <c r="I2403" s="52">
        <v>0</v>
      </c>
      <c r="J2403" s="52">
        <v>0</v>
      </c>
      <c r="K2403" s="57" t="str">
        <f t="shared" si="210"/>
        <v>0</v>
      </c>
      <c r="L2403" s="4"/>
    </row>
    <row r="2404" spans="1:12" ht="15.75">
      <c r="A2404" s="28">
        <v>56</v>
      </c>
      <c r="B2404" s="25"/>
      <c r="C2404" s="32">
        <f>IF(D2404="",0,1)</f>
        <v>1</v>
      </c>
      <c r="D2404" s="52" t="s">
        <v>2490</v>
      </c>
      <c r="E2404" s="52">
        <v>2500</v>
      </c>
      <c r="F2404" s="52">
        <v>0</v>
      </c>
      <c r="G2404" s="52">
        <v>1</v>
      </c>
      <c r="H2404" s="52">
        <v>1</v>
      </c>
      <c r="I2404" s="52">
        <v>0</v>
      </c>
      <c r="J2404" s="52">
        <v>0</v>
      </c>
      <c r="K2404" s="57" t="str">
        <f t="shared" si="210"/>
        <v>0</v>
      </c>
      <c r="L2404" s="4"/>
    </row>
    <row r="2405" spans="1:12" ht="15.75">
      <c r="A2405" s="28">
        <v>56</v>
      </c>
      <c r="B2405" s="25"/>
      <c r="C2405" s="32"/>
      <c r="D2405" s="52" t="s">
        <v>2491</v>
      </c>
      <c r="E2405" s="52">
        <v>1231</v>
      </c>
      <c r="F2405" s="52">
        <v>0</v>
      </c>
      <c r="G2405" s="52">
        <v>0</v>
      </c>
      <c r="H2405" s="52">
        <v>0</v>
      </c>
      <c r="I2405" s="52">
        <v>0</v>
      </c>
      <c r="J2405" s="52">
        <v>0</v>
      </c>
      <c r="K2405" s="57" t="str">
        <f t="shared" si="210"/>
        <v>0</v>
      </c>
      <c r="L2405" s="4"/>
    </row>
    <row r="2406" spans="1:12" ht="15.75">
      <c r="A2406" s="28">
        <v>56</v>
      </c>
      <c r="B2406" s="25"/>
      <c r="C2406" s="32">
        <f t="shared" ref="C2406:C2412" si="211">IF(D2406="",0,1)</f>
        <v>1</v>
      </c>
      <c r="D2406" s="52" t="s">
        <v>2492</v>
      </c>
      <c r="E2406" s="52">
        <v>1597</v>
      </c>
      <c r="F2406" s="52">
        <v>0</v>
      </c>
      <c r="G2406" s="52">
        <v>1</v>
      </c>
      <c r="H2406" s="52">
        <v>0</v>
      </c>
      <c r="I2406" s="52">
        <v>0</v>
      </c>
      <c r="J2406" s="52">
        <v>0</v>
      </c>
      <c r="K2406" s="57" t="str">
        <f t="shared" si="210"/>
        <v>0</v>
      </c>
      <c r="L2406" s="4"/>
    </row>
    <row r="2407" spans="1:12" ht="15.75">
      <c r="A2407" s="28">
        <v>56</v>
      </c>
      <c r="B2407" s="25"/>
      <c r="C2407" s="32">
        <f t="shared" si="211"/>
        <v>1</v>
      </c>
      <c r="D2407" s="52" t="s">
        <v>2493</v>
      </c>
      <c r="E2407" s="52">
        <v>4500</v>
      </c>
      <c r="F2407" s="52">
        <v>2</v>
      </c>
      <c r="G2407" s="52">
        <v>0</v>
      </c>
      <c r="H2407" s="52">
        <v>0</v>
      </c>
      <c r="I2407" s="52">
        <v>0</v>
      </c>
      <c r="J2407" s="52">
        <v>0</v>
      </c>
      <c r="K2407" s="57" t="str">
        <f t="shared" si="210"/>
        <v>0</v>
      </c>
      <c r="L2407" s="4"/>
    </row>
    <row r="2408" spans="1:12" ht="15.75">
      <c r="A2408" s="28">
        <v>56</v>
      </c>
      <c r="B2408" s="25"/>
      <c r="C2408" s="32">
        <f t="shared" si="211"/>
        <v>1</v>
      </c>
      <c r="D2408" s="52" t="s">
        <v>2494</v>
      </c>
      <c r="E2408" s="52">
        <v>1300</v>
      </c>
      <c r="F2408" s="52">
        <v>1</v>
      </c>
      <c r="G2408" s="52">
        <v>0</v>
      </c>
      <c r="H2408" s="52">
        <v>0</v>
      </c>
      <c r="I2408" s="52">
        <v>0</v>
      </c>
      <c r="J2408" s="52">
        <v>0</v>
      </c>
      <c r="K2408" s="57" t="str">
        <f t="shared" si="210"/>
        <v>0</v>
      </c>
      <c r="L2408" s="4"/>
    </row>
    <row r="2409" spans="1:12" ht="15.75">
      <c r="A2409" s="28">
        <v>56</v>
      </c>
      <c r="B2409" s="25"/>
      <c r="C2409" s="32">
        <f t="shared" si="211"/>
        <v>1</v>
      </c>
      <c r="D2409" s="52" t="s">
        <v>2495</v>
      </c>
      <c r="E2409" s="52">
        <v>57149</v>
      </c>
      <c r="F2409" s="52">
        <v>17</v>
      </c>
      <c r="G2409" s="52">
        <v>3</v>
      </c>
      <c r="H2409" s="52">
        <v>0</v>
      </c>
      <c r="I2409" s="52">
        <v>0</v>
      </c>
      <c r="J2409" s="52">
        <v>0</v>
      </c>
      <c r="K2409" s="57" t="str">
        <f t="shared" si="210"/>
        <v>0</v>
      </c>
      <c r="L2409" s="4"/>
    </row>
    <row r="2410" spans="1:12" ht="15.75">
      <c r="A2410" s="28">
        <v>56</v>
      </c>
      <c r="B2410" s="25"/>
      <c r="C2410" s="32">
        <f t="shared" si="211"/>
        <v>1</v>
      </c>
      <c r="D2410" s="52" t="s">
        <v>2496</v>
      </c>
      <c r="E2410" s="52">
        <v>2500</v>
      </c>
      <c r="F2410" s="52">
        <v>1</v>
      </c>
      <c r="G2410" s="52">
        <v>1</v>
      </c>
      <c r="H2410" s="52">
        <v>0</v>
      </c>
      <c r="I2410" s="52">
        <v>0</v>
      </c>
      <c r="J2410" s="52">
        <v>0</v>
      </c>
      <c r="K2410" s="57" t="str">
        <f t="shared" si="210"/>
        <v>0</v>
      </c>
      <c r="L2410" s="4"/>
    </row>
    <row r="2411" spans="1:12" ht="15.75">
      <c r="A2411" s="28">
        <v>56</v>
      </c>
      <c r="B2411" s="25"/>
      <c r="C2411" s="32">
        <f t="shared" si="211"/>
        <v>1</v>
      </c>
      <c r="D2411" s="52" t="s">
        <v>2497</v>
      </c>
      <c r="E2411" s="52">
        <v>3200</v>
      </c>
      <c r="F2411" s="52">
        <v>1</v>
      </c>
      <c r="G2411" s="52">
        <v>0</v>
      </c>
      <c r="H2411" s="52">
        <v>0</v>
      </c>
      <c r="I2411" s="52">
        <v>0</v>
      </c>
      <c r="J2411" s="52">
        <v>0</v>
      </c>
      <c r="K2411" s="57" t="str">
        <f t="shared" si="210"/>
        <v>0</v>
      </c>
      <c r="L2411" s="4"/>
    </row>
    <row r="2412" spans="1:12" ht="15.75">
      <c r="A2412" s="28">
        <v>56</v>
      </c>
      <c r="B2412" s="25"/>
      <c r="C2412" s="32">
        <f t="shared" si="211"/>
        <v>1</v>
      </c>
      <c r="D2412" s="52" t="s">
        <v>2498</v>
      </c>
      <c r="E2412" s="52">
        <v>5200</v>
      </c>
      <c r="F2412" s="52">
        <v>2</v>
      </c>
      <c r="G2412" s="52">
        <v>1</v>
      </c>
      <c r="H2412" s="52">
        <v>0</v>
      </c>
      <c r="I2412" s="52">
        <v>0</v>
      </c>
      <c r="J2412" s="52">
        <v>0</v>
      </c>
      <c r="K2412" s="57" t="str">
        <f t="shared" si="210"/>
        <v>0</v>
      </c>
      <c r="L2412" s="4"/>
    </row>
    <row r="2413" spans="1:12" ht="15.75">
      <c r="A2413" s="28">
        <v>56</v>
      </c>
      <c r="B2413" s="25"/>
      <c r="C2413" s="32"/>
      <c r="D2413" s="52" t="s">
        <v>2499</v>
      </c>
      <c r="E2413" s="52">
        <v>1463</v>
      </c>
      <c r="F2413" s="52">
        <v>0</v>
      </c>
      <c r="G2413" s="52">
        <v>0</v>
      </c>
      <c r="H2413" s="52">
        <v>0</v>
      </c>
      <c r="I2413" s="52">
        <v>0</v>
      </c>
      <c r="J2413" s="52">
        <v>0</v>
      </c>
      <c r="K2413" s="57" t="str">
        <f t="shared" si="210"/>
        <v>0</v>
      </c>
      <c r="L2413" s="4"/>
    </row>
    <row r="2414" spans="1:12" ht="15.75">
      <c r="A2414" s="28">
        <v>56</v>
      </c>
      <c r="B2414" s="25"/>
      <c r="C2414" s="32">
        <f t="shared" ref="C2414:C2442" si="212">IF(D2414="",0,1)</f>
        <v>1</v>
      </c>
      <c r="D2414" s="52" t="s">
        <v>2500</v>
      </c>
      <c r="E2414" s="52">
        <v>8500</v>
      </c>
      <c r="F2414" s="52">
        <v>2</v>
      </c>
      <c r="G2414" s="52">
        <v>0</v>
      </c>
      <c r="H2414" s="52">
        <v>0</v>
      </c>
      <c r="I2414" s="52">
        <v>0</v>
      </c>
      <c r="J2414" s="52">
        <v>0</v>
      </c>
      <c r="K2414" s="57" t="str">
        <f t="shared" si="210"/>
        <v>0</v>
      </c>
      <c r="L2414" s="4"/>
    </row>
    <row r="2415" spans="1:12" ht="15.75">
      <c r="A2415" s="28">
        <v>56</v>
      </c>
      <c r="B2415" s="25"/>
      <c r="C2415" s="32">
        <f t="shared" si="212"/>
        <v>1</v>
      </c>
      <c r="D2415" s="52" t="s">
        <v>2501</v>
      </c>
      <c r="E2415" s="52">
        <v>3800</v>
      </c>
      <c r="F2415" s="52">
        <v>1</v>
      </c>
      <c r="G2415" s="52">
        <v>0</v>
      </c>
      <c r="H2415" s="52">
        <v>0</v>
      </c>
      <c r="I2415" s="52">
        <v>0</v>
      </c>
      <c r="J2415" s="52">
        <v>0</v>
      </c>
      <c r="K2415" s="57" t="str">
        <f t="shared" si="210"/>
        <v>0</v>
      </c>
      <c r="L2415" s="4"/>
    </row>
    <row r="2416" spans="1:12" ht="15.75">
      <c r="A2416" s="28">
        <v>56</v>
      </c>
      <c r="B2416" s="25"/>
      <c r="C2416" s="32">
        <f t="shared" si="212"/>
        <v>1</v>
      </c>
      <c r="D2416" s="52" t="s">
        <v>2502</v>
      </c>
      <c r="E2416" s="52">
        <v>2049</v>
      </c>
      <c r="F2416" s="52">
        <v>3</v>
      </c>
      <c r="G2416" s="52">
        <v>2</v>
      </c>
      <c r="H2416" s="52">
        <v>0</v>
      </c>
      <c r="I2416" s="52">
        <v>0</v>
      </c>
      <c r="J2416" s="52">
        <v>0</v>
      </c>
      <c r="K2416" s="57" t="str">
        <f t="shared" si="210"/>
        <v>0</v>
      </c>
      <c r="L2416" s="4"/>
    </row>
    <row r="2417" spans="1:12" ht="15.75">
      <c r="A2417" s="28">
        <v>56</v>
      </c>
      <c r="B2417" s="25"/>
      <c r="C2417" s="32">
        <f t="shared" si="212"/>
        <v>1</v>
      </c>
      <c r="D2417" s="52" t="s">
        <v>2503</v>
      </c>
      <c r="E2417" s="52">
        <v>6000</v>
      </c>
      <c r="F2417" s="52">
        <v>1</v>
      </c>
      <c r="G2417" s="52">
        <v>0</v>
      </c>
      <c r="H2417" s="52">
        <v>0</v>
      </c>
      <c r="I2417" s="52">
        <v>0</v>
      </c>
      <c r="J2417" s="52">
        <v>0</v>
      </c>
      <c r="K2417" s="57" t="str">
        <f t="shared" si="210"/>
        <v>0</v>
      </c>
      <c r="L2417" s="4"/>
    </row>
    <row r="2418" spans="1:12" ht="15.75">
      <c r="A2418" s="28">
        <v>56</v>
      </c>
      <c r="B2418" s="25"/>
      <c r="C2418" s="32">
        <f t="shared" si="212"/>
        <v>1</v>
      </c>
      <c r="D2418" s="52" t="s">
        <v>2504</v>
      </c>
      <c r="E2418" s="52">
        <v>3026</v>
      </c>
      <c r="F2418" s="52">
        <v>1</v>
      </c>
      <c r="G2418" s="52">
        <v>0</v>
      </c>
      <c r="H2418" s="52">
        <v>0</v>
      </c>
      <c r="I2418" s="52">
        <v>0</v>
      </c>
      <c r="J2418" s="52">
        <v>0</v>
      </c>
      <c r="K2418" s="57" t="str">
        <f t="shared" si="210"/>
        <v>0</v>
      </c>
      <c r="L2418" s="4"/>
    </row>
    <row r="2419" spans="1:12" ht="15.75">
      <c r="A2419" s="28">
        <v>56</v>
      </c>
      <c r="B2419" s="25"/>
      <c r="C2419" s="32">
        <f t="shared" si="212"/>
        <v>1</v>
      </c>
      <c r="D2419" s="52" t="s">
        <v>2505</v>
      </c>
      <c r="E2419" s="52">
        <v>17778</v>
      </c>
      <c r="F2419" s="52">
        <v>4</v>
      </c>
      <c r="G2419" s="52">
        <v>2</v>
      </c>
      <c r="H2419" s="52">
        <v>0</v>
      </c>
      <c r="I2419" s="52">
        <v>0</v>
      </c>
      <c r="J2419" s="52">
        <v>0</v>
      </c>
      <c r="K2419" s="57" t="str">
        <f t="shared" si="210"/>
        <v>0</v>
      </c>
      <c r="L2419" s="4"/>
    </row>
    <row r="2420" spans="1:12" ht="15.75">
      <c r="A2420" s="28">
        <v>56</v>
      </c>
      <c r="B2420" s="25"/>
      <c r="C2420" s="32">
        <f t="shared" si="212"/>
        <v>1</v>
      </c>
      <c r="D2420" s="52" t="s">
        <v>2506</v>
      </c>
      <c r="E2420" s="52">
        <v>6857</v>
      </c>
      <c r="F2420" s="52">
        <v>2</v>
      </c>
      <c r="G2420" s="52">
        <v>1</v>
      </c>
      <c r="H2420" s="52">
        <v>0</v>
      </c>
      <c r="I2420" s="52">
        <v>0</v>
      </c>
      <c r="J2420" s="52">
        <v>0</v>
      </c>
      <c r="K2420" s="57" t="str">
        <f t="shared" si="210"/>
        <v>0</v>
      </c>
      <c r="L2420" s="4"/>
    </row>
    <row r="2421" spans="1:12" ht="15.75">
      <c r="A2421" s="28">
        <v>56</v>
      </c>
      <c r="B2421" s="25"/>
      <c r="C2421" s="32">
        <f t="shared" si="212"/>
        <v>1</v>
      </c>
      <c r="D2421" s="52" t="s">
        <v>2507</v>
      </c>
      <c r="E2421" s="52">
        <v>10300</v>
      </c>
      <c r="F2421" s="52">
        <v>6</v>
      </c>
      <c r="G2421" s="52">
        <v>2</v>
      </c>
      <c r="H2421" s="52">
        <v>0</v>
      </c>
      <c r="I2421" s="52">
        <v>1</v>
      </c>
      <c r="J2421" s="52">
        <v>1</v>
      </c>
      <c r="K2421" s="57" t="str">
        <f t="shared" si="210"/>
        <v>1</v>
      </c>
      <c r="L2421" s="4"/>
    </row>
    <row r="2422" spans="1:12" ht="15.75">
      <c r="A2422" s="28">
        <v>56</v>
      </c>
      <c r="B2422" s="25"/>
      <c r="C2422" s="32">
        <f t="shared" si="212"/>
        <v>1</v>
      </c>
      <c r="D2422" s="52" t="s">
        <v>2508</v>
      </c>
      <c r="E2422" s="52">
        <v>5920</v>
      </c>
      <c r="F2422" s="52">
        <v>0</v>
      </c>
      <c r="G2422" s="52">
        <v>1</v>
      </c>
      <c r="H2422" s="52">
        <v>0</v>
      </c>
      <c r="I2422" s="52">
        <v>0</v>
      </c>
      <c r="J2422" s="52">
        <v>0</v>
      </c>
      <c r="K2422" s="57" t="str">
        <f t="shared" si="210"/>
        <v>0</v>
      </c>
      <c r="L2422" s="4"/>
    </row>
    <row r="2423" spans="1:12" ht="15.75">
      <c r="A2423" s="28">
        <v>56</v>
      </c>
      <c r="B2423" s="25"/>
      <c r="C2423" s="32">
        <f t="shared" si="212"/>
        <v>1</v>
      </c>
      <c r="D2423" s="52" t="s">
        <v>2509</v>
      </c>
      <c r="E2423" s="52">
        <v>2262</v>
      </c>
      <c r="F2423" s="52">
        <v>4</v>
      </c>
      <c r="G2423" s="52">
        <v>0</v>
      </c>
      <c r="H2423" s="52">
        <v>0</v>
      </c>
      <c r="I2423" s="52">
        <v>0</v>
      </c>
      <c r="J2423" s="52">
        <v>0</v>
      </c>
      <c r="K2423" s="57" t="str">
        <f t="shared" si="210"/>
        <v>0</v>
      </c>
      <c r="L2423" s="4"/>
    </row>
    <row r="2424" spans="1:12" ht="15.75">
      <c r="A2424" s="28">
        <v>56</v>
      </c>
      <c r="B2424" s="25"/>
      <c r="C2424" s="32">
        <f t="shared" si="212"/>
        <v>1</v>
      </c>
      <c r="D2424" s="52" t="s">
        <v>2510</v>
      </c>
      <c r="E2424" s="52">
        <v>5712</v>
      </c>
      <c r="F2424" s="52">
        <v>1</v>
      </c>
      <c r="G2424" s="52">
        <v>0</v>
      </c>
      <c r="H2424" s="52">
        <v>0</v>
      </c>
      <c r="I2424" s="52">
        <v>0</v>
      </c>
      <c r="J2424" s="52">
        <v>0</v>
      </c>
      <c r="K2424" s="57" t="str">
        <f t="shared" si="210"/>
        <v>0</v>
      </c>
      <c r="L2424" s="4"/>
    </row>
    <row r="2425" spans="1:12" ht="15.75">
      <c r="A2425" s="28">
        <v>56</v>
      </c>
      <c r="B2425" s="25"/>
      <c r="C2425" s="32">
        <f t="shared" si="212"/>
        <v>1</v>
      </c>
      <c r="D2425" s="52" t="s">
        <v>2511</v>
      </c>
      <c r="E2425" s="52">
        <v>7500</v>
      </c>
      <c r="F2425" s="52">
        <v>1</v>
      </c>
      <c r="G2425" s="52">
        <v>1</v>
      </c>
      <c r="H2425" s="52">
        <v>0</v>
      </c>
      <c r="I2425" s="52">
        <v>0</v>
      </c>
      <c r="J2425" s="52">
        <v>0</v>
      </c>
      <c r="K2425" s="57" t="str">
        <f t="shared" si="210"/>
        <v>0</v>
      </c>
      <c r="L2425" s="4"/>
    </row>
    <row r="2426" spans="1:12" ht="15.75">
      <c r="A2426" s="28">
        <v>56</v>
      </c>
      <c r="B2426" s="25"/>
      <c r="C2426" s="32">
        <f t="shared" si="212"/>
        <v>1</v>
      </c>
      <c r="D2426" s="52" t="s">
        <v>2512</v>
      </c>
      <c r="E2426" s="52">
        <v>15064</v>
      </c>
      <c r="F2426" s="52">
        <v>5</v>
      </c>
      <c r="G2426" s="52">
        <v>1</v>
      </c>
      <c r="H2426" s="52">
        <v>0</v>
      </c>
      <c r="I2426" s="52">
        <v>0</v>
      </c>
      <c r="J2426" s="52">
        <v>0</v>
      </c>
      <c r="K2426" s="57" t="str">
        <f t="shared" si="210"/>
        <v>0</v>
      </c>
      <c r="L2426" s="4"/>
    </row>
    <row r="2427" spans="1:12" ht="15.75">
      <c r="A2427" s="28">
        <v>56</v>
      </c>
      <c r="B2427" s="25"/>
      <c r="C2427" s="32">
        <f t="shared" si="212"/>
        <v>1</v>
      </c>
      <c r="D2427" s="52" t="s">
        <v>2513</v>
      </c>
      <c r="E2427" s="52">
        <v>2621</v>
      </c>
      <c r="F2427" s="52">
        <v>1</v>
      </c>
      <c r="G2427" s="52">
        <v>0</v>
      </c>
      <c r="H2427" s="52">
        <v>0</v>
      </c>
      <c r="I2427" s="52">
        <v>0</v>
      </c>
      <c r="J2427" s="52">
        <v>0</v>
      </c>
      <c r="K2427" s="57" t="str">
        <f t="shared" si="210"/>
        <v>0</v>
      </c>
      <c r="L2427" s="4"/>
    </row>
    <row r="2428" spans="1:12" ht="15.75">
      <c r="A2428" s="28">
        <v>56</v>
      </c>
      <c r="B2428" s="25"/>
      <c r="C2428" s="32">
        <f t="shared" si="212"/>
        <v>1</v>
      </c>
      <c r="D2428" s="52" t="s">
        <v>2514</v>
      </c>
      <c r="E2428" s="52">
        <v>8000</v>
      </c>
      <c r="F2428" s="52">
        <v>2</v>
      </c>
      <c r="G2428" s="52">
        <v>0</v>
      </c>
      <c r="H2428" s="52">
        <v>0</v>
      </c>
      <c r="I2428" s="52">
        <v>0</v>
      </c>
      <c r="J2428" s="52">
        <v>0</v>
      </c>
      <c r="K2428" s="57" t="str">
        <f t="shared" si="210"/>
        <v>0</v>
      </c>
      <c r="L2428" s="4"/>
    </row>
    <row r="2429" spans="1:12" ht="15.75">
      <c r="A2429" s="28">
        <v>56</v>
      </c>
      <c r="B2429" s="25"/>
      <c r="C2429" s="32">
        <f t="shared" si="212"/>
        <v>1</v>
      </c>
      <c r="D2429" s="52" t="s">
        <v>2515</v>
      </c>
      <c r="E2429" s="52">
        <v>9000</v>
      </c>
      <c r="F2429" s="52">
        <v>2</v>
      </c>
      <c r="G2429" s="52">
        <v>0</v>
      </c>
      <c r="H2429" s="52">
        <v>0</v>
      </c>
      <c r="I2429" s="52">
        <v>0</v>
      </c>
      <c r="J2429" s="52">
        <v>0</v>
      </c>
      <c r="K2429" s="57" t="str">
        <f t="shared" si="210"/>
        <v>0</v>
      </c>
      <c r="L2429" s="4"/>
    </row>
    <row r="2430" spans="1:12" ht="15.75">
      <c r="A2430" s="28">
        <v>56</v>
      </c>
      <c r="B2430" s="25"/>
      <c r="C2430" s="32">
        <f t="shared" si="212"/>
        <v>1</v>
      </c>
      <c r="D2430" s="52" t="s">
        <v>2516</v>
      </c>
      <c r="E2430" s="52">
        <v>5200</v>
      </c>
      <c r="F2430" s="52">
        <v>3</v>
      </c>
      <c r="G2430" s="52">
        <v>1</v>
      </c>
      <c r="H2430" s="52">
        <v>0</v>
      </c>
      <c r="I2430" s="52">
        <v>0</v>
      </c>
      <c r="J2430" s="52">
        <v>0</v>
      </c>
      <c r="K2430" s="57" t="str">
        <f t="shared" si="210"/>
        <v>0</v>
      </c>
      <c r="L2430" s="4"/>
    </row>
    <row r="2431" spans="1:12" ht="15.75">
      <c r="A2431" s="28">
        <v>56</v>
      </c>
      <c r="B2431" s="25"/>
      <c r="C2431" s="32">
        <f t="shared" si="212"/>
        <v>1</v>
      </c>
      <c r="D2431" s="52" t="s">
        <v>2517</v>
      </c>
      <c r="E2431" s="52">
        <v>5100</v>
      </c>
      <c r="F2431" s="52">
        <v>1</v>
      </c>
      <c r="G2431" s="52">
        <v>0</v>
      </c>
      <c r="H2431" s="52">
        <v>0</v>
      </c>
      <c r="I2431" s="52">
        <v>0</v>
      </c>
      <c r="J2431" s="52">
        <v>0</v>
      </c>
      <c r="K2431" s="57" t="str">
        <f t="shared" si="210"/>
        <v>0</v>
      </c>
      <c r="L2431" s="4"/>
    </row>
    <row r="2432" spans="1:12" ht="15.75">
      <c r="A2432" s="28">
        <v>56</v>
      </c>
      <c r="B2432" s="25"/>
      <c r="C2432" s="32">
        <f t="shared" si="212"/>
        <v>1</v>
      </c>
      <c r="D2432" s="52" t="s">
        <v>2518</v>
      </c>
      <c r="E2432" s="52">
        <v>652</v>
      </c>
      <c r="F2432" s="52">
        <v>0</v>
      </c>
      <c r="G2432" s="52">
        <v>0</v>
      </c>
      <c r="H2432" s="52">
        <v>1</v>
      </c>
      <c r="I2432" s="52">
        <v>0</v>
      </c>
      <c r="J2432" s="52">
        <v>0</v>
      </c>
      <c r="K2432" s="57" t="str">
        <f t="shared" ref="K2432:K2442" si="213">IF(OR(I2432="",I2432&lt;1),"0","1")</f>
        <v>0</v>
      </c>
      <c r="L2432" s="4"/>
    </row>
    <row r="2433" spans="1:57" ht="15.75">
      <c r="A2433" s="28">
        <v>56</v>
      </c>
      <c r="B2433" s="25"/>
      <c r="C2433" s="32">
        <f t="shared" si="212"/>
        <v>1</v>
      </c>
      <c r="D2433" s="52" t="s">
        <v>2519</v>
      </c>
      <c r="E2433" s="52">
        <v>12000</v>
      </c>
      <c r="F2433" s="52">
        <v>2</v>
      </c>
      <c r="G2433" s="52">
        <v>0</v>
      </c>
      <c r="H2433" s="52">
        <v>0</v>
      </c>
      <c r="I2433" s="52">
        <v>0</v>
      </c>
      <c r="J2433" s="52">
        <v>0</v>
      </c>
      <c r="K2433" s="57" t="str">
        <f t="shared" si="213"/>
        <v>0</v>
      </c>
      <c r="L2433" s="4"/>
    </row>
    <row r="2434" spans="1:57" ht="15.75">
      <c r="A2434" s="28">
        <v>56</v>
      </c>
      <c r="B2434" s="25"/>
      <c r="C2434" s="32">
        <f t="shared" si="212"/>
        <v>1</v>
      </c>
      <c r="D2434" s="52" t="s">
        <v>2520</v>
      </c>
      <c r="E2434" s="52">
        <v>1492</v>
      </c>
      <c r="F2434" s="52">
        <v>1</v>
      </c>
      <c r="G2434" s="52">
        <v>0</v>
      </c>
      <c r="H2434" s="52">
        <v>0</v>
      </c>
      <c r="I2434" s="52">
        <v>0</v>
      </c>
      <c r="J2434" s="52">
        <v>0</v>
      </c>
      <c r="K2434" s="57" t="str">
        <f t="shared" si="213"/>
        <v>0</v>
      </c>
      <c r="L2434" s="4"/>
    </row>
    <row r="2435" spans="1:57" ht="15.75">
      <c r="A2435" s="28">
        <v>56</v>
      </c>
      <c r="B2435" s="25"/>
      <c r="C2435" s="32">
        <f t="shared" si="212"/>
        <v>1</v>
      </c>
      <c r="D2435" s="52" t="s">
        <v>2521</v>
      </c>
      <c r="E2435" s="52">
        <v>2200</v>
      </c>
      <c r="F2435" s="52">
        <v>1</v>
      </c>
      <c r="G2435" s="52">
        <v>1</v>
      </c>
      <c r="H2435" s="52">
        <v>0</v>
      </c>
      <c r="I2435" s="52">
        <v>0</v>
      </c>
      <c r="J2435" s="52">
        <v>0</v>
      </c>
      <c r="K2435" s="57" t="str">
        <f t="shared" si="213"/>
        <v>0</v>
      </c>
      <c r="L2435" s="4"/>
    </row>
    <row r="2436" spans="1:57" ht="15.75">
      <c r="A2436" s="28">
        <v>56</v>
      </c>
      <c r="B2436" s="25"/>
      <c r="C2436" s="32">
        <f t="shared" si="212"/>
        <v>1</v>
      </c>
      <c r="D2436" s="52" t="s">
        <v>2522</v>
      </c>
      <c r="E2436" s="52">
        <v>2875</v>
      </c>
      <c r="F2436" s="52">
        <v>1</v>
      </c>
      <c r="G2436" s="52">
        <v>0</v>
      </c>
      <c r="H2436" s="52">
        <v>0</v>
      </c>
      <c r="I2436" s="52">
        <v>0</v>
      </c>
      <c r="J2436" s="52">
        <v>0</v>
      </c>
      <c r="K2436" s="57" t="str">
        <f t="shared" si="213"/>
        <v>0</v>
      </c>
      <c r="L2436" s="4"/>
    </row>
    <row r="2437" spans="1:57" ht="15.75">
      <c r="A2437" s="28">
        <v>56</v>
      </c>
      <c r="B2437" s="25"/>
      <c r="C2437" s="32">
        <f t="shared" si="212"/>
        <v>1</v>
      </c>
      <c r="D2437" s="52" t="s">
        <v>2523</v>
      </c>
      <c r="E2437" s="52">
        <v>10000</v>
      </c>
      <c r="F2437" s="52">
        <v>3</v>
      </c>
      <c r="G2437" s="52">
        <v>1</v>
      </c>
      <c r="H2437" s="52">
        <v>0</v>
      </c>
      <c r="I2437" s="52">
        <v>0</v>
      </c>
      <c r="J2437" s="52">
        <v>0</v>
      </c>
      <c r="K2437" s="57" t="str">
        <f t="shared" si="213"/>
        <v>0</v>
      </c>
      <c r="L2437" s="4"/>
    </row>
    <row r="2438" spans="1:57" ht="15.75">
      <c r="A2438" s="28">
        <v>56</v>
      </c>
      <c r="B2438" s="25"/>
      <c r="C2438" s="32">
        <f t="shared" si="212"/>
        <v>1</v>
      </c>
      <c r="D2438" s="52" t="s">
        <v>2524</v>
      </c>
      <c r="E2438" s="52">
        <v>9127</v>
      </c>
      <c r="F2438" s="52">
        <v>1</v>
      </c>
      <c r="G2438" s="52">
        <v>1</v>
      </c>
      <c r="H2438" s="52">
        <v>0</v>
      </c>
      <c r="I2438" s="52">
        <v>0</v>
      </c>
      <c r="J2438" s="52">
        <v>0</v>
      </c>
      <c r="K2438" s="57" t="str">
        <f t="shared" si="213"/>
        <v>0</v>
      </c>
      <c r="L2438" s="4"/>
    </row>
    <row r="2439" spans="1:57" ht="15.75">
      <c r="A2439" s="28">
        <v>56</v>
      </c>
      <c r="B2439" s="25"/>
      <c r="C2439" s="32">
        <f t="shared" si="212"/>
        <v>1</v>
      </c>
      <c r="D2439" s="52" t="s">
        <v>2525</v>
      </c>
      <c r="E2439" s="52">
        <v>3100</v>
      </c>
      <c r="F2439" s="52">
        <v>1</v>
      </c>
      <c r="G2439" s="52">
        <v>0</v>
      </c>
      <c r="H2439" s="52">
        <v>0</v>
      </c>
      <c r="I2439" s="52">
        <v>0</v>
      </c>
      <c r="J2439" s="52">
        <v>0</v>
      </c>
      <c r="K2439" s="57" t="str">
        <f t="shared" si="213"/>
        <v>0</v>
      </c>
      <c r="L2439" s="4"/>
    </row>
    <row r="2440" spans="1:57" ht="15.75">
      <c r="A2440" s="28">
        <v>56</v>
      </c>
      <c r="B2440" s="25"/>
      <c r="C2440" s="32">
        <f t="shared" si="212"/>
        <v>1</v>
      </c>
      <c r="D2440" s="52" t="s">
        <v>2526</v>
      </c>
      <c r="E2440" s="52">
        <v>4950</v>
      </c>
      <c r="F2440" s="52">
        <v>1</v>
      </c>
      <c r="G2440" s="52">
        <v>0</v>
      </c>
      <c r="H2440" s="52">
        <v>0</v>
      </c>
      <c r="I2440" s="52">
        <v>1</v>
      </c>
      <c r="J2440" s="52">
        <v>1</v>
      </c>
      <c r="K2440" s="57" t="str">
        <f t="shared" si="213"/>
        <v>1</v>
      </c>
      <c r="L2440" s="4"/>
    </row>
    <row r="2441" spans="1:57" ht="15.75">
      <c r="A2441" s="28">
        <v>56</v>
      </c>
      <c r="B2441" s="25"/>
      <c r="C2441" s="32">
        <f t="shared" si="212"/>
        <v>1</v>
      </c>
      <c r="D2441" s="52" t="s">
        <v>2527</v>
      </c>
      <c r="E2441" s="52">
        <v>8100</v>
      </c>
      <c r="F2441" s="52">
        <v>2</v>
      </c>
      <c r="G2441" s="52">
        <v>0</v>
      </c>
      <c r="H2441" s="52">
        <v>0</v>
      </c>
      <c r="I2441" s="52">
        <v>0</v>
      </c>
      <c r="J2441" s="52">
        <v>0</v>
      </c>
      <c r="K2441" s="57" t="str">
        <f t="shared" si="213"/>
        <v>0</v>
      </c>
      <c r="L2441" s="4"/>
    </row>
    <row r="2442" spans="1:57" ht="15.75">
      <c r="A2442" s="28">
        <v>56</v>
      </c>
      <c r="B2442" s="25"/>
      <c r="C2442" s="32">
        <f t="shared" si="212"/>
        <v>1</v>
      </c>
      <c r="D2442" s="52" t="s">
        <v>2528</v>
      </c>
      <c r="E2442" s="52">
        <v>53000</v>
      </c>
      <c r="F2442" s="52">
        <v>21</v>
      </c>
      <c r="G2442" s="52">
        <v>8</v>
      </c>
      <c r="H2442" s="52">
        <v>0</v>
      </c>
      <c r="I2442" s="36">
        <v>1</v>
      </c>
      <c r="J2442" s="36">
        <v>1</v>
      </c>
      <c r="K2442" s="57" t="str">
        <f t="shared" si="213"/>
        <v>1</v>
      </c>
      <c r="L2442" s="4"/>
    </row>
    <row r="2443" spans="1:57" ht="15">
      <c r="A2443" s="226" t="s">
        <v>2529</v>
      </c>
      <c r="B2443" s="226"/>
      <c r="C2443" s="226"/>
      <c r="D2443" s="44">
        <f>SUM(C2368:C2442)</f>
        <v>72</v>
      </c>
      <c r="E2443" s="45">
        <f t="shared" ref="E2443:J2443" si="214">SUM(E2368:E2442)</f>
        <v>518363</v>
      </c>
      <c r="F2443" s="45">
        <f t="shared" si="214"/>
        <v>162</v>
      </c>
      <c r="G2443" s="45">
        <f t="shared" si="214"/>
        <v>60</v>
      </c>
      <c r="H2443" s="45">
        <f t="shared" si="214"/>
        <v>3</v>
      </c>
      <c r="I2443" s="45">
        <f t="shared" si="214"/>
        <v>3</v>
      </c>
      <c r="J2443" s="45">
        <f t="shared" si="214"/>
        <v>3</v>
      </c>
      <c r="K2443" s="45">
        <f>K2368+K2369+K2370+K2371+K2372+K2373+K2374+K2375+K2376+K2377+K2378+K2379+K2380+K2381+K2382+K2383+K2384+K2385+K2386+K2387+K2388+K2389+K2390+K2391+K2392+K2393+K2394+K2395+K2396+K2397+K2398+K2399+K2400+K2401+K2402+K2403+K2404+K2405+K2406+K2407+K2408+K2409+K2410+K2411+K2412+K2413+K2414+K2415+K2416+K2417+K2418+K2419+K2420+K2421+K2422+K2423+K2424+K2425+K2426+K2427+K2428+K2429+K2430+K2431+K2432+K2433+K2434+K2435+K2436+K2437+K2438+K2439+K2440+K2441+K2442</f>
        <v>3</v>
      </c>
      <c r="L2443" s="4"/>
      <c r="M2443" s="46"/>
      <c r="N2443" s="46"/>
      <c r="O2443" s="46"/>
      <c r="P2443" s="46"/>
      <c r="Q2443" s="46"/>
      <c r="R2443" s="46"/>
      <c r="S2443" s="46"/>
      <c r="T2443" s="46"/>
      <c r="U2443" s="46"/>
      <c r="V2443" s="46"/>
      <c r="W2443" s="46"/>
      <c r="X2443" s="46"/>
      <c r="Y2443" s="46"/>
      <c r="Z2443" s="46"/>
      <c r="AA2443" s="46"/>
      <c r="AB2443" s="46"/>
      <c r="AC2443" s="46"/>
      <c r="AD2443" s="46"/>
      <c r="AE2443" s="46"/>
      <c r="AF2443" s="46"/>
      <c r="AG2443" s="46"/>
      <c r="AH2443" s="46"/>
      <c r="AI2443" s="46"/>
      <c r="AJ2443" s="46"/>
      <c r="AK2443" s="46"/>
      <c r="AL2443" s="46"/>
      <c r="AM2443" s="46"/>
      <c r="AN2443" s="46"/>
      <c r="AO2443" s="46"/>
      <c r="AP2443" s="46"/>
      <c r="AQ2443" s="46"/>
      <c r="AR2443" s="46"/>
      <c r="AS2443" s="46"/>
      <c r="AT2443" s="46"/>
      <c r="AU2443" s="46"/>
      <c r="AV2443" s="46"/>
      <c r="AW2443" s="46"/>
      <c r="AX2443" s="46"/>
      <c r="AY2443" s="46"/>
      <c r="AZ2443" s="46"/>
      <c r="BA2443" s="46"/>
      <c r="BB2443" s="46"/>
      <c r="BC2443" s="46"/>
      <c r="BD2443" s="46"/>
      <c r="BE2443" s="46"/>
    </row>
    <row r="2444" spans="1:57" ht="15.75">
      <c r="A2444" s="28"/>
      <c r="B2444" s="225" t="s">
        <v>91</v>
      </c>
      <c r="C2444" s="225"/>
      <c r="D2444" s="47"/>
      <c r="E2444" s="48"/>
      <c r="F2444" s="47"/>
      <c r="G2444" s="48"/>
      <c r="H2444" s="48"/>
      <c r="I2444" s="48"/>
      <c r="J2444" s="31"/>
      <c r="K2444" s="31"/>
      <c r="L2444" s="4"/>
    </row>
    <row r="2445" spans="1:57" ht="15.75">
      <c r="A2445" s="28">
        <v>57</v>
      </c>
      <c r="B2445" s="25"/>
      <c r="C2445" s="32">
        <f>IF(D2445="",0,1)</f>
        <v>1</v>
      </c>
      <c r="D2445" s="34" t="s">
        <v>2530</v>
      </c>
      <c r="E2445" s="34">
        <v>6173</v>
      </c>
      <c r="F2445" s="35">
        <v>2</v>
      </c>
      <c r="G2445" s="35">
        <v>0</v>
      </c>
      <c r="H2445" s="35">
        <v>0</v>
      </c>
      <c r="I2445" s="35">
        <v>1</v>
      </c>
      <c r="J2445" s="36">
        <v>1</v>
      </c>
      <c r="K2445" s="58" t="str">
        <f t="shared" ref="K2445:K2476" si="215">IF(OR(I2445="",I2445&lt;1),"0","1")</f>
        <v>1</v>
      </c>
      <c r="L2445" s="4"/>
    </row>
    <row r="2446" spans="1:57" ht="15.75">
      <c r="A2446" s="28">
        <v>57</v>
      </c>
      <c r="B2446" s="25"/>
      <c r="C2446" s="32">
        <f>IF(D2446="",0,1)</f>
        <v>1</v>
      </c>
      <c r="D2446" s="34" t="s">
        <v>2531</v>
      </c>
      <c r="E2446" s="34">
        <v>389</v>
      </c>
      <c r="F2446" s="35">
        <v>0</v>
      </c>
      <c r="G2446" s="35">
        <v>0</v>
      </c>
      <c r="H2446" s="35">
        <v>1</v>
      </c>
      <c r="I2446" s="35">
        <v>0</v>
      </c>
      <c r="J2446" s="36">
        <v>0</v>
      </c>
      <c r="K2446" s="58" t="str">
        <f t="shared" si="215"/>
        <v>0</v>
      </c>
      <c r="L2446" s="4"/>
    </row>
    <row r="2447" spans="1:57" ht="15.75">
      <c r="A2447" s="28">
        <v>57</v>
      </c>
      <c r="B2447" s="25"/>
      <c r="C2447" s="32">
        <f>IF(D2447="",0,1)</f>
        <v>1</v>
      </c>
      <c r="D2447" s="34" t="s">
        <v>2532</v>
      </c>
      <c r="E2447" s="34">
        <v>4870</v>
      </c>
      <c r="F2447" s="35">
        <v>1</v>
      </c>
      <c r="G2447" s="35">
        <v>0</v>
      </c>
      <c r="H2447" s="35">
        <v>0</v>
      </c>
      <c r="I2447" s="35">
        <v>0</v>
      </c>
      <c r="J2447" s="36">
        <v>0</v>
      </c>
      <c r="K2447" s="58" t="str">
        <f t="shared" si="215"/>
        <v>0</v>
      </c>
      <c r="L2447" s="4"/>
    </row>
    <row r="2448" spans="1:57" ht="15.75">
      <c r="A2448" s="28">
        <v>57</v>
      </c>
      <c r="B2448" s="25"/>
      <c r="C2448" s="32">
        <f>IF(D2448="",0,1)</f>
        <v>1</v>
      </c>
      <c r="D2448" s="34" t="s">
        <v>2533</v>
      </c>
      <c r="E2448" s="34">
        <v>1524</v>
      </c>
      <c r="F2448" s="35">
        <v>1</v>
      </c>
      <c r="G2448" s="35">
        <v>0</v>
      </c>
      <c r="H2448" s="35">
        <v>0</v>
      </c>
      <c r="I2448" s="35">
        <v>0</v>
      </c>
      <c r="J2448" s="36">
        <v>0</v>
      </c>
      <c r="K2448" s="58" t="str">
        <f t="shared" si="215"/>
        <v>0</v>
      </c>
      <c r="L2448" s="4"/>
    </row>
    <row r="2449" spans="1:12" ht="15.75">
      <c r="A2449" s="28">
        <v>57</v>
      </c>
      <c r="B2449" s="25"/>
      <c r="C2449" s="32">
        <f>IF(D2449="",0,1)</f>
        <v>1</v>
      </c>
      <c r="D2449" s="34" t="s">
        <v>2534</v>
      </c>
      <c r="E2449" s="34">
        <v>10443</v>
      </c>
      <c r="F2449" s="35">
        <v>7</v>
      </c>
      <c r="G2449" s="35">
        <v>0</v>
      </c>
      <c r="H2449" s="35">
        <v>1</v>
      </c>
      <c r="I2449" s="35">
        <v>0</v>
      </c>
      <c r="J2449" s="36">
        <v>0</v>
      </c>
      <c r="K2449" s="58" t="str">
        <f t="shared" si="215"/>
        <v>0</v>
      </c>
      <c r="L2449" s="4"/>
    </row>
    <row r="2450" spans="1:12" ht="15.75">
      <c r="A2450" s="28">
        <v>57</v>
      </c>
      <c r="B2450" s="25"/>
      <c r="C2450" s="32"/>
      <c r="D2450" s="34" t="s">
        <v>2535</v>
      </c>
      <c r="E2450" s="34">
        <v>1373</v>
      </c>
      <c r="F2450" s="35">
        <v>0</v>
      </c>
      <c r="G2450" s="35">
        <v>0</v>
      </c>
      <c r="H2450" s="35">
        <v>0</v>
      </c>
      <c r="I2450" s="35">
        <v>0</v>
      </c>
      <c r="J2450" s="36">
        <v>0</v>
      </c>
      <c r="K2450" s="58" t="str">
        <f t="shared" si="215"/>
        <v>0</v>
      </c>
      <c r="L2450" s="4"/>
    </row>
    <row r="2451" spans="1:12" ht="15.75">
      <c r="A2451" s="28">
        <v>57</v>
      </c>
      <c r="B2451" s="25"/>
      <c r="C2451" s="32">
        <f>IF(D2451="",0,1)</f>
        <v>1</v>
      </c>
      <c r="D2451" s="34" t="s">
        <v>2536</v>
      </c>
      <c r="E2451" s="34">
        <v>7007</v>
      </c>
      <c r="F2451" s="35">
        <v>3</v>
      </c>
      <c r="G2451" s="35">
        <v>1</v>
      </c>
      <c r="H2451" s="35">
        <v>0</v>
      </c>
      <c r="I2451" s="35">
        <v>0</v>
      </c>
      <c r="J2451" s="36">
        <v>0</v>
      </c>
      <c r="K2451" s="58" t="str">
        <f t="shared" si="215"/>
        <v>0</v>
      </c>
      <c r="L2451" s="4"/>
    </row>
    <row r="2452" spans="1:12" ht="15.75">
      <c r="A2452" s="28">
        <v>57</v>
      </c>
      <c r="B2452" s="25"/>
      <c r="C2452" s="32">
        <f>IF(D2452="",0,1)</f>
        <v>1</v>
      </c>
      <c r="D2452" s="34" t="s">
        <v>2537</v>
      </c>
      <c r="E2452" s="34">
        <v>2325</v>
      </c>
      <c r="F2452" s="35">
        <v>1</v>
      </c>
      <c r="G2452" s="35">
        <v>0</v>
      </c>
      <c r="H2452" s="35">
        <v>0</v>
      </c>
      <c r="I2452" s="35">
        <v>0</v>
      </c>
      <c r="J2452" s="36">
        <v>0</v>
      </c>
      <c r="K2452" s="58" t="str">
        <f t="shared" si="215"/>
        <v>0</v>
      </c>
      <c r="L2452" s="4"/>
    </row>
    <row r="2453" spans="1:12" ht="15.75">
      <c r="A2453" s="28">
        <v>57</v>
      </c>
      <c r="B2453" s="25"/>
      <c r="C2453" s="32">
        <f>IF(D2453="",0,1)</f>
        <v>1</v>
      </c>
      <c r="D2453" s="34" t="s">
        <v>2538</v>
      </c>
      <c r="E2453" s="34">
        <v>2276</v>
      </c>
      <c r="F2453" s="35">
        <v>1</v>
      </c>
      <c r="G2453" s="35">
        <v>0</v>
      </c>
      <c r="H2453" s="35">
        <v>0</v>
      </c>
      <c r="I2453" s="35">
        <v>0</v>
      </c>
      <c r="J2453" s="36">
        <v>0</v>
      </c>
      <c r="K2453" s="58" t="str">
        <f t="shared" si="215"/>
        <v>0</v>
      </c>
      <c r="L2453" s="4"/>
    </row>
    <row r="2454" spans="1:12" ht="15.75">
      <c r="A2454" s="28">
        <v>57</v>
      </c>
      <c r="B2454" s="25"/>
      <c r="C2454" s="32"/>
      <c r="D2454" s="34" t="s">
        <v>2539</v>
      </c>
      <c r="E2454" s="34">
        <v>2721</v>
      </c>
      <c r="F2454" s="35">
        <v>0</v>
      </c>
      <c r="G2454" s="35">
        <v>0</v>
      </c>
      <c r="H2454" s="35">
        <v>0</v>
      </c>
      <c r="I2454" s="35">
        <v>0</v>
      </c>
      <c r="J2454" s="36">
        <v>0</v>
      </c>
      <c r="K2454" s="58" t="str">
        <f t="shared" si="215"/>
        <v>0</v>
      </c>
      <c r="L2454" s="4"/>
    </row>
    <row r="2455" spans="1:12" ht="15.75">
      <c r="A2455" s="28">
        <v>57</v>
      </c>
      <c r="B2455" s="25"/>
      <c r="C2455" s="32"/>
      <c r="D2455" s="34" t="s">
        <v>2540</v>
      </c>
      <c r="E2455" s="34">
        <v>3237</v>
      </c>
      <c r="F2455" s="35">
        <v>0</v>
      </c>
      <c r="G2455" s="35">
        <v>0</v>
      </c>
      <c r="H2455" s="35">
        <v>0</v>
      </c>
      <c r="I2455" s="35">
        <v>0</v>
      </c>
      <c r="J2455" s="36">
        <v>0</v>
      </c>
      <c r="K2455" s="58" t="str">
        <f t="shared" si="215"/>
        <v>0</v>
      </c>
      <c r="L2455" s="4"/>
    </row>
    <row r="2456" spans="1:12" ht="15.75">
      <c r="A2456" s="28">
        <v>57</v>
      </c>
      <c r="B2456" s="25"/>
      <c r="C2456" s="32">
        <f t="shared" ref="C2456:C2461" si="216">IF(D2456="",0,1)</f>
        <v>1</v>
      </c>
      <c r="D2456" s="34" t="s">
        <v>2541</v>
      </c>
      <c r="E2456" s="34">
        <v>6626</v>
      </c>
      <c r="F2456" s="35">
        <v>10</v>
      </c>
      <c r="G2456" s="35">
        <v>7</v>
      </c>
      <c r="H2456" s="35">
        <v>0</v>
      </c>
      <c r="I2456" s="35">
        <v>0</v>
      </c>
      <c r="J2456" s="36">
        <v>0</v>
      </c>
      <c r="K2456" s="58" t="str">
        <f t="shared" si="215"/>
        <v>0</v>
      </c>
      <c r="L2456" s="4"/>
    </row>
    <row r="2457" spans="1:12" ht="15.75">
      <c r="A2457" s="28">
        <v>57</v>
      </c>
      <c r="B2457" s="25"/>
      <c r="C2457" s="32">
        <f t="shared" si="216"/>
        <v>1</v>
      </c>
      <c r="D2457" s="34" t="s">
        <v>2542</v>
      </c>
      <c r="E2457" s="34">
        <v>4951</v>
      </c>
      <c r="F2457" s="35">
        <v>2</v>
      </c>
      <c r="G2457" s="35">
        <v>0</v>
      </c>
      <c r="H2457" s="35">
        <v>0</v>
      </c>
      <c r="I2457" s="35">
        <v>0</v>
      </c>
      <c r="J2457" s="36">
        <v>0</v>
      </c>
      <c r="K2457" s="58" t="str">
        <f t="shared" si="215"/>
        <v>0</v>
      </c>
      <c r="L2457" s="4"/>
    </row>
    <row r="2458" spans="1:12" ht="15.75">
      <c r="A2458" s="28">
        <v>57</v>
      </c>
      <c r="B2458" s="25"/>
      <c r="C2458" s="32">
        <f t="shared" si="216"/>
        <v>1</v>
      </c>
      <c r="D2458" s="34" t="s">
        <v>2543</v>
      </c>
      <c r="E2458" s="34">
        <v>5658</v>
      </c>
      <c r="F2458" s="35">
        <v>2</v>
      </c>
      <c r="G2458" s="35">
        <v>0</v>
      </c>
      <c r="H2458" s="35">
        <v>0</v>
      </c>
      <c r="I2458" s="35">
        <v>0</v>
      </c>
      <c r="J2458" s="36">
        <v>0</v>
      </c>
      <c r="K2458" s="58" t="str">
        <f t="shared" si="215"/>
        <v>0</v>
      </c>
      <c r="L2458" s="4"/>
    </row>
    <row r="2459" spans="1:12" ht="15.75">
      <c r="A2459" s="28">
        <v>57</v>
      </c>
      <c r="B2459" s="25"/>
      <c r="C2459" s="32">
        <f t="shared" si="216"/>
        <v>1</v>
      </c>
      <c r="D2459" s="34" t="s">
        <v>2544</v>
      </c>
      <c r="E2459" s="34">
        <v>4027</v>
      </c>
      <c r="F2459" s="35">
        <v>3</v>
      </c>
      <c r="G2459" s="35">
        <v>0</v>
      </c>
      <c r="H2459" s="35">
        <v>0</v>
      </c>
      <c r="I2459" s="35">
        <v>0</v>
      </c>
      <c r="J2459" s="36">
        <v>0</v>
      </c>
      <c r="K2459" s="58" t="str">
        <f t="shared" si="215"/>
        <v>0</v>
      </c>
      <c r="L2459" s="4"/>
    </row>
    <row r="2460" spans="1:12" ht="15.75">
      <c r="A2460" s="28">
        <v>57</v>
      </c>
      <c r="B2460" s="25"/>
      <c r="C2460" s="32">
        <f t="shared" si="216"/>
        <v>1</v>
      </c>
      <c r="D2460" s="34" t="s">
        <v>2545</v>
      </c>
      <c r="E2460" s="34">
        <v>3488</v>
      </c>
      <c r="F2460" s="35">
        <v>1</v>
      </c>
      <c r="G2460" s="35">
        <v>0</v>
      </c>
      <c r="H2460" s="35">
        <v>0</v>
      </c>
      <c r="I2460" s="35">
        <v>0</v>
      </c>
      <c r="J2460" s="36">
        <v>0</v>
      </c>
      <c r="K2460" s="58" t="str">
        <f t="shared" si="215"/>
        <v>0</v>
      </c>
      <c r="L2460" s="4"/>
    </row>
    <row r="2461" spans="1:12" ht="15.75">
      <c r="A2461" s="28">
        <v>57</v>
      </c>
      <c r="B2461" s="25"/>
      <c r="C2461" s="32">
        <f t="shared" si="216"/>
        <v>1</v>
      </c>
      <c r="D2461" s="34" t="s">
        <v>2546</v>
      </c>
      <c r="E2461" s="34">
        <v>2660</v>
      </c>
      <c r="F2461" s="35">
        <v>1</v>
      </c>
      <c r="G2461" s="35">
        <v>0</v>
      </c>
      <c r="H2461" s="35">
        <v>0</v>
      </c>
      <c r="I2461" s="35">
        <v>0</v>
      </c>
      <c r="J2461" s="36">
        <v>0</v>
      </c>
      <c r="K2461" s="58" t="str">
        <f t="shared" si="215"/>
        <v>0</v>
      </c>
      <c r="L2461" s="4"/>
    </row>
    <row r="2462" spans="1:12" ht="15.75">
      <c r="A2462" s="28">
        <v>57</v>
      </c>
      <c r="B2462" s="25"/>
      <c r="C2462" s="32"/>
      <c r="D2462" s="34" t="s">
        <v>2547</v>
      </c>
      <c r="E2462" s="34">
        <v>352</v>
      </c>
      <c r="F2462" s="35">
        <v>0</v>
      </c>
      <c r="G2462" s="35">
        <v>0</v>
      </c>
      <c r="H2462" s="35">
        <v>0</v>
      </c>
      <c r="I2462" s="35">
        <v>0</v>
      </c>
      <c r="J2462" s="36">
        <v>0</v>
      </c>
      <c r="K2462" s="58" t="str">
        <f t="shared" si="215"/>
        <v>0</v>
      </c>
      <c r="L2462" s="4"/>
    </row>
    <row r="2463" spans="1:12" ht="15.75">
      <c r="A2463" s="28">
        <v>57</v>
      </c>
      <c r="B2463" s="25"/>
      <c r="C2463" s="32">
        <f t="shared" ref="C2463:C2490" si="217">IF(D2463="",0,1)</f>
        <v>1</v>
      </c>
      <c r="D2463" s="34" t="s">
        <v>2548</v>
      </c>
      <c r="E2463" s="34">
        <v>702</v>
      </c>
      <c r="F2463" s="35">
        <v>1</v>
      </c>
      <c r="G2463" s="35">
        <v>0</v>
      </c>
      <c r="H2463" s="35">
        <v>0</v>
      </c>
      <c r="I2463" s="35">
        <v>0</v>
      </c>
      <c r="J2463" s="36">
        <v>0</v>
      </c>
      <c r="K2463" s="58" t="str">
        <f t="shared" si="215"/>
        <v>0</v>
      </c>
      <c r="L2463" s="4"/>
    </row>
    <row r="2464" spans="1:12" ht="15.75">
      <c r="A2464" s="28">
        <v>57</v>
      </c>
      <c r="B2464" s="25"/>
      <c r="C2464" s="32">
        <f t="shared" si="217"/>
        <v>1</v>
      </c>
      <c r="D2464" s="34" t="s">
        <v>2549</v>
      </c>
      <c r="E2464" s="34">
        <v>2701</v>
      </c>
      <c r="F2464" s="35">
        <v>0</v>
      </c>
      <c r="G2464" s="35">
        <v>1</v>
      </c>
      <c r="H2464" s="35">
        <v>0</v>
      </c>
      <c r="I2464" s="35">
        <v>0</v>
      </c>
      <c r="J2464" s="36">
        <v>0</v>
      </c>
      <c r="K2464" s="58" t="str">
        <f t="shared" si="215"/>
        <v>0</v>
      </c>
      <c r="L2464" s="4"/>
    </row>
    <row r="2465" spans="1:12" ht="15.75">
      <c r="A2465" s="28">
        <v>57</v>
      </c>
      <c r="B2465" s="25"/>
      <c r="C2465" s="32">
        <f t="shared" si="217"/>
        <v>1</v>
      </c>
      <c r="D2465" s="34" t="s">
        <v>2550</v>
      </c>
      <c r="E2465" s="34">
        <v>2602</v>
      </c>
      <c r="F2465" s="35">
        <v>1</v>
      </c>
      <c r="G2465" s="35">
        <v>0</v>
      </c>
      <c r="H2465" s="35">
        <v>0</v>
      </c>
      <c r="I2465" s="35">
        <v>0</v>
      </c>
      <c r="J2465" s="36">
        <v>0</v>
      </c>
      <c r="K2465" s="58" t="str">
        <f t="shared" si="215"/>
        <v>0</v>
      </c>
      <c r="L2465" s="4"/>
    </row>
    <row r="2466" spans="1:12" ht="15.75">
      <c r="A2466" s="28">
        <v>57</v>
      </c>
      <c r="B2466" s="25"/>
      <c r="C2466" s="32">
        <f t="shared" si="217"/>
        <v>1</v>
      </c>
      <c r="D2466" s="34" t="s">
        <v>2551</v>
      </c>
      <c r="E2466" s="34">
        <v>3303</v>
      </c>
      <c r="F2466" s="35">
        <v>1</v>
      </c>
      <c r="G2466" s="35">
        <v>0</v>
      </c>
      <c r="H2466" s="35">
        <v>0</v>
      </c>
      <c r="I2466" s="35">
        <v>0</v>
      </c>
      <c r="J2466" s="36">
        <v>0</v>
      </c>
      <c r="K2466" s="58" t="str">
        <f t="shared" si="215"/>
        <v>0</v>
      </c>
      <c r="L2466" s="4"/>
    </row>
    <row r="2467" spans="1:12" ht="15.75">
      <c r="A2467" s="28">
        <v>57</v>
      </c>
      <c r="B2467" s="25"/>
      <c r="C2467" s="32">
        <f t="shared" si="217"/>
        <v>1</v>
      </c>
      <c r="D2467" s="34" t="s">
        <v>2552</v>
      </c>
      <c r="E2467" s="34">
        <v>39341</v>
      </c>
      <c r="F2467" s="35">
        <v>3</v>
      </c>
      <c r="G2467" s="35">
        <v>0</v>
      </c>
      <c r="H2467" s="35">
        <v>0</v>
      </c>
      <c r="I2467" s="35">
        <v>0</v>
      </c>
      <c r="J2467" s="36">
        <v>0</v>
      </c>
      <c r="K2467" s="58" t="str">
        <f t="shared" si="215"/>
        <v>0</v>
      </c>
      <c r="L2467" s="4"/>
    </row>
    <row r="2468" spans="1:12" ht="15.75">
      <c r="A2468" s="28">
        <v>57</v>
      </c>
      <c r="B2468" s="25"/>
      <c r="C2468" s="32">
        <f t="shared" si="217"/>
        <v>1</v>
      </c>
      <c r="D2468" s="34" t="s">
        <v>2553</v>
      </c>
      <c r="E2468" s="34">
        <v>3923</v>
      </c>
      <c r="F2468" s="35">
        <v>1</v>
      </c>
      <c r="G2468" s="35">
        <v>1</v>
      </c>
      <c r="H2468" s="35">
        <v>0</v>
      </c>
      <c r="I2468" s="35">
        <v>0</v>
      </c>
      <c r="J2468" s="36">
        <v>0</v>
      </c>
      <c r="K2468" s="58" t="str">
        <f t="shared" si="215"/>
        <v>0</v>
      </c>
      <c r="L2468" s="4"/>
    </row>
    <row r="2469" spans="1:12" ht="15.75">
      <c r="A2469" s="28">
        <v>57</v>
      </c>
      <c r="B2469" s="25"/>
      <c r="C2469" s="32">
        <f t="shared" si="217"/>
        <v>1</v>
      </c>
      <c r="D2469" s="34" t="s">
        <v>2554</v>
      </c>
      <c r="E2469" s="34">
        <v>3137</v>
      </c>
      <c r="F2469" s="35">
        <v>0</v>
      </c>
      <c r="G2469" s="35">
        <v>1</v>
      </c>
      <c r="H2469" s="35">
        <v>0</v>
      </c>
      <c r="I2469" s="35">
        <v>0</v>
      </c>
      <c r="J2469" s="36">
        <v>0</v>
      </c>
      <c r="K2469" s="58" t="str">
        <f t="shared" si="215"/>
        <v>0</v>
      </c>
      <c r="L2469" s="4"/>
    </row>
    <row r="2470" spans="1:12" ht="15.75">
      <c r="A2470" s="28">
        <v>57</v>
      </c>
      <c r="B2470" s="25"/>
      <c r="C2470" s="32">
        <f t="shared" si="217"/>
        <v>1</v>
      </c>
      <c r="D2470" s="34" t="s">
        <v>2555</v>
      </c>
      <c r="E2470" s="34">
        <v>2107</v>
      </c>
      <c r="F2470" s="35">
        <v>1</v>
      </c>
      <c r="G2470" s="35">
        <v>1</v>
      </c>
      <c r="H2470" s="35">
        <v>0</v>
      </c>
      <c r="I2470" s="35">
        <v>0</v>
      </c>
      <c r="J2470" s="36">
        <v>0</v>
      </c>
      <c r="K2470" s="58" t="str">
        <f t="shared" si="215"/>
        <v>0</v>
      </c>
      <c r="L2470" s="4"/>
    </row>
    <row r="2471" spans="1:12" ht="15.75">
      <c r="A2471" s="28">
        <v>57</v>
      </c>
      <c r="B2471" s="25"/>
      <c r="C2471" s="32">
        <f t="shared" si="217"/>
        <v>1</v>
      </c>
      <c r="D2471" s="34" t="s">
        <v>2556</v>
      </c>
      <c r="E2471" s="34">
        <v>14599</v>
      </c>
      <c r="F2471" s="35">
        <v>3</v>
      </c>
      <c r="G2471" s="35">
        <v>2</v>
      </c>
      <c r="H2471" s="35">
        <v>0</v>
      </c>
      <c r="I2471" s="35">
        <v>0</v>
      </c>
      <c r="J2471" s="36">
        <v>0</v>
      </c>
      <c r="K2471" s="58" t="str">
        <f t="shared" si="215"/>
        <v>0</v>
      </c>
      <c r="L2471" s="4"/>
    </row>
    <row r="2472" spans="1:12" ht="15.75">
      <c r="A2472" s="28">
        <v>57</v>
      </c>
      <c r="B2472" s="25"/>
      <c r="C2472" s="32">
        <f t="shared" si="217"/>
        <v>1</v>
      </c>
      <c r="D2472" s="34" t="s">
        <v>2557</v>
      </c>
      <c r="E2472" s="34">
        <v>5531</v>
      </c>
      <c r="F2472" s="35">
        <v>2</v>
      </c>
      <c r="G2472" s="35">
        <v>0</v>
      </c>
      <c r="H2472" s="35">
        <v>0</v>
      </c>
      <c r="I2472" s="35">
        <v>0</v>
      </c>
      <c r="J2472" s="36">
        <v>0</v>
      </c>
      <c r="K2472" s="58" t="str">
        <f t="shared" si="215"/>
        <v>0</v>
      </c>
      <c r="L2472" s="4"/>
    </row>
    <row r="2473" spans="1:12" ht="15.75">
      <c r="A2473" s="28">
        <v>57</v>
      </c>
      <c r="B2473" s="25"/>
      <c r="C2473" s="32">
        <f t="shared" si="217"/>
        <v>1</v>
      </c>
      <c r="D2473" s="34" t="s">
        <v>2558</v>
      </c>
      <c r="E2473" s="34">
        <v>5394</v>
      </c>
      <c r="F2473" s="35">
        <v>1</v>
      </c>
      <c r="G2473" s="35">
        <v>1</v>
      </c>
      <c r="H2473" s="35">
        <v>0</v>
      </c>
      <c r="I2473" s="35">
        <v>0</v>
      </c>
      <c r="J2473" s="36">
        <v>0</v>
      </c>
      <c r="K2473" s="58" t="str">
        <f t="shared" si="215"/>
        <v>0</v>
      </c>
      <c r="L2473" s="4"/>
    </row>
    <row r="2474" spans="1:12" ht="15.75">
      <c r="A2474" s="28">
        <v>57</v>
      </c>
      <c r="B2474" s="25"/>
      <c r="C2474" s="32">
        <f t="shared" si="217"/>
        <v>1</v>
      </c>
      <c r="D2474" s="34" t="s">
        <v>2559</v>
      </c>
      <c r="E2474" s="34">
        <v>12065</v>
      </c>
      <c r="F2474" s="35">
        <v>6</v>
      </c>
      <c r="G2474" s="35">
        <v>0</v>
      </c>
      <c r="H2474" s="35">
        <v>0</v>
      </c>
      <c r="I2474" s="35">
        <v>0</v>
      </c>
      <c r="J2474" s="36">
        <v>0</v>
      </c>
      <c r="K2474" s="58" t="str">
        <f t="shared" si="215"/>
        <v>0</v>
      </c>
      <c r="L2474" s="4"/>
    </row>
    <row r="2475" spans="1:12" ht="15.75">
      <c r="A2475" s="28">
        <v>57</v>
      </c>
      <c r="B2475" s="25"/>
      <c r="C2475" s="32">
        <f t="shared" si="217"/>
        <v>1</v>
      </c>
      <c r="D2475" s="34" t="s">
        <v>2560</v>
      </c>
      <c r="E2475" s="34">
        <v>4065</v>
      </c>
      <c r="F2475" s="35">
        <v>2</v>
      </c>
      <c r="G2475" s="35">
        <v>0</v>
      </c>
      <c r="H2475" s="35">
        <v>0</v>
      </c>
      <c r="I2475" s="35">
        <v>0</v>
      </c>
      <c r="J2475" s="36">
        <v>0</v>
      </c>
      <c r="K2475" s="58" t="str">
        <f t="shared" si="215"/>
        <v>0</v>
      </c>
      <c r="L2475" s="4"/>
    </row>
    <row r="2476" spans="1:12" ht="15.75">
      <c r="A2476" s="28">
        <v>57</v>
      </c>
      <c r="B2476" s="25"/>
      <c r="C2476" s="32">
        <f t="shared" si="217"/>
        <v>1</v>
      </c>
      <c r="D2476" s="34" t="s">
        <v>2561</v>
      </c>
      <c r="E2476" s="34">
        <v>21858</v>
      </c>
      <c r="F2476" s="35">
        <v>11</v>
      </c>
      <c r="G2476" s="35">
        <v>8</v>
      </c>
      <c r="H2476" s="35">
        <v>0</v>
      </c>
      <c r="I2476" s="35">
        <v>0</v>
      </c>
      <c r="J2476" s="36">
        <v>0</v>
      </c>
      <c r="K2476" s="58" t="str">
        <f t="shared" si="215"/>
        <v>0</v>
      </c>
      <c r="L2476" s="4"/>
    </row>
    <row r="2477" spans="1:12" ht="15.75">
      <c r="A2477" s="28">
        <v>57</v>
      </c>
      <c r="B2477" s="25"/>
      <c r="C2477" s="32">
        <f t="shared" si="217"/>
        <v>1</v>
      </c>
      <c r="D2477" s="34" t="s">
        <v>2562</v>
      </c>
      <c r="E2477" s="34">
        <v>3028</v>
      </c>
      <c r="F2477" s="35">
        <v>2</v>
      </c>
      <c r="G2477" s="35">
        <v>0</v>
      </c>
      <c r="H2477" s="35">
        <v>0</v>
      </c>
      <c r="I2477" s="35">
        <v>0</v>
      </c>
      <c r="J2477" s="36">
        <v>0</v>
      </c>
      <c r="K2477" s="58" t="str">
        <f t="shared" ref="K2477:K2508" si="218">IF(OR(I2477="",I2477&lt;1),"0","1")</f>
        <v>0</v>
      </c>
      <c r="L2477" s="4"/>
    </row>
    <row r="2478" spans="1:12" ht="15.75">
      <c r="A2478" s="28">
        <v>57</v>
      </c>
      <c r="B2478" s="25"/>
      <c r="C2478" s="32">
        <f t="shared" si="217"/>
        <v>1</v>
      </c>
      <c r="D2478" s="34" t="s">
        <v>2563</v>
      </c>
      <c r="E2478" s="34">
        <v>3296</v>
      </c>
      <c r="F2478" s="35">
        <v>1</v>
      </c>
      <c r="G2478" s="35">
        <v>0</v>
      </c>
      <c r="H2478" s="35">
        <v>0</v>
      </c>
      <c r="I2478" s="35">
        <v>0</v>
      </c>
      <c r="J2478" s="36">
        <v>0</v>
      </c>
      <c r="K2478" s="58" t="str">
        <f t="shared" si="218"/>
        <v>0</v>
      </c>
      <c r="L2478" s="4"/>
    </row>
    <row r="2479" spans="1:12" ht="15.75">
      <c r="A2479" s="28">
        <v>57</v>
      </c>
      <c r="B2479" s="25"/>
      <c r="C2479" s="32">
        <f t="shared" si="217"/>
        <v>1</v>
      </c>
      <c r="D2479" s="34" t="s">
        <v>2564</v>
      </c>
      <c r="E2479" s="34">
        <v>7407</v>
      </c>
      <c r="F2479" s="35">
        <v>5</v>
      </c>
      <c r="G2479" s="35">
        <v>0</v>
      </c>
      <c r="H2479" s="35">
        <v>0</v>
      </c>
      <c r="I2479" s="35">
        <v>0</v>
      </c>
      <c r="J2479" s="36">
        <v>0</v>
      </c>
      <c r="K2479" s="58" t="str">
        <f t="shared" si="218"/>
        <v>0</v>
      </c>
      <c r="L2479" s="4"/>
    </row>
    <row r="2480" spans="1:12" ht="15.75">
      <c r="A2480" s="28">
        <v>57</v>
      </c>
      <c r="B2480" s="25"/>
      <c r="C2480" s="32">
        <f t="shared" si="217"/>
        <v>1</v>
      </c>
      <c r="D2480" s="34" t="s">
        <v>2565</v>
      </c>
      <c r="E2480" s="34">
        <v>9348</v>
      </c>
      <c r="F2480" s="35">
        <v>3</v>
      </c>
      <c r="G2480" s="35">
        <v>2</v>
      </c>
      <c r="H2480" s="35">
        <v>0</v>
      </c>
      <c r="I2480" s="35">
        <v>0</v>
      </c>
      <c r="J2480" s="36">
        <v>0</v>
      </c>
      <c r="K2480" s="58" t="str">
        <f t="shared" si="218"/>
        <v>0</v>
      </c>
      <c r="L2480" s="4"/>
    </row>
    <row r="2481" spans="1:12" ht="15.75">
      <c r="A2481" s="28">
        <v>57</v>
      </c>
      <c r="B2481" s="25"/>
      <c r="C2481" s="32">
        <f t="shared" si="217"/>
        <v>1</v>
      </c>
      <c r="D2481" s="34" t="s">
        <v>2566</v>
      </c>
      <c r="E2481" s="34">
        <v>15658</v>
      </c>
      <c r="F2481" s="35">
        <v>5</v>
      </c>
      <c r="G2481" s="35">
        <v>2</v>
      </c>
      <c r="H2481" s="35">
        <v>0</v>
      </c>
      <c r="I2481" s="35">
        <v>0</v>
      </c>
      <c r="J2481" s="36">
        <v>0</v>
      </c>
      <c r="K2481" s="58" t="str">
        <f t="shared" si="218"/>
        <v>0</v>
      </c>
      <c r="L2481" s="4"/>
    </row>
    <row r="2482" spans="1:12" ht="15.75">
      <c r="A2482" s="28">
        <v>57</v>
      </c>
      <c r="B2482" s="25"/>
      <c r="C2482" s="32">
        <f t="shared" si="217"/>
        <v>1</v>
      </c>
      <c r="D2482" s="34" t="s">
        <v>2567</v>
      </c>
      <c r="E2482" s="34">
        <v>7779</v>
      </c>
      <c r="F2482" s="35">
        <v>2</v>
      </c>
      <c r="G2482" s="35">
        <v>0</v>
      </c>
      <c r="H2482" s="35">
        <v>0</v>
      </c>
      <c r="I2482" s="35">
        <v>0</v>
      </c>
      <c r="J2482" s="36">
        <v>0</v>
      </c>
      <c r="K2482" s="58" t="str">
        <f t="shared" si="218"/>
        <v>0</v>
      </c>
      <c r="L2482" s="4"/>
    </row>
    <row r="2483" spans="1:12" ht="15.75">
      <c r="A2483" s="28">
        <v>57</v>
      </c>
      <c r="B2483" s="25"/>
      <c r="C2483" s="32">
        <f t="shared" si="217"/>
        <v>1</v>
      </c>
      <c r="D2483" s="34" t="s">
        <v>2568</v>
      </c>
      <c r="E2483" s="34">
        <v>6499</v>
      </c>
      <c r="F2483" s="35">
        <v>1</v>
      </c>
      <c r="G2483" s="35">
        <v>0</v>
      </c>
      <c r="H2483" s="35">
        <v>0</v>
      </c>
      <c r="I2483" s="35">
        <v>0</v>
      </c>
      <c r="J2483" s="36">
        <v>0</v>
      </c>
      <c r="K2483" s="58" t="str">
        <f t="shared" si="218"/>
        <v>0</v>
      </c>
      <c r="L2483" s="4"/>
    </row>
    <row r="2484" spans="1:12" ht="15.75">
      <c r="A2484" s="28">
        <v>57</v>
      </c>
      <c r="B2484" s="25"/>
      <c r="C2484" s="32">
        <f t="shared" si="217"/>
        <v>1</v>
      </c>
      <c r="D2484" s="34" t="s">
        <v>2569</v>
      </c>
      <c r="E2484" s="34">
        <v>2295</v>
      </c>
      <c r="F2484" s="35">
        <v>1</v>
      </c>
      <c r="G2484" s="35">
        <v>0</v>
      </c>
      <c r="H2484" s="35">
        <v>0</v>
      </c>
      <c r="I2484" s="35">
        <v>0</v>
      </c>
      <c r="J2484" s="36">
        <v>0</v>
      </c>
      <c r="K2484" s="58" t="str">
        <f t="shared" si="218"/>
        <v>0</v>
      </c>
      <c r="L2484" s="4"/>
    </row>
    <row r="2485" spans="1:12" ht="15.75">
      <c r="A2485" s="28">
        <v>57</v>
      </c>
      <c r="B2485" s="25"/>
      <c r="C2485" s="32">
        <f t="shared" si="217"/>
        <v>1</v>
      </c>
      <c r="D2485" s="34" t="s">
        <v>2570</v>
      </c>
      <c r="E2485" s="34">
        <v>3251</v>
      </c>
      <c r="F2485" s="35">
        <v>1</v>
      </c>
      <c r="G2485" s="35">
        <v>0</v>
      </c>
      <c r="H2485" s="35">
        <v>0</v>
      </c>
      <c r="I2485" s="35">
        <v>0</v>
      </c>
      <c r="J2485" s="36">
        <v>0</v>
      </c>
      <c r="K2485" s="58" t="str">
        <f t="shared" si="218"/>
        <v>0</v>
      </c>
      <c r="L2485" s="4"/>
    </row>
    <row r="2486" spans="1:12" ht="15.75">
      <c r="A2486" s="28">
        <v>57</v>
      </c>
      <c r="B2486" s="25"/>
      <c r="C2486" s="32">
        <f t="shared" si="217"/>
        <v>1</v>
      </c>
      <c r="D2486" s="34" t="s">
        <v>2571</v>
      </c>
      <c r="E2486" s="34">
        <v>5411</v>
      </c>
      <c r="F2486" s="35">
        <v>1</v>
      </c>
      <c r="G2486" s="35">
        <v>1</v>
      </c>
      <c r="H2486" s="35">
        <v>0</v>
      </c>
      <c r="I2486" s="35">
        <v>0</v>
      </c>
      <c r="J2486" s="36">
        <v>0</v>
      </c>
      <c r="K2486" s="58" t="str">
        <f t="shared" si="218"/>
        <v>0</v>
      </c>
      <c r="L2486" s="4"/>
    </row>
    <row r="2487" spans="1:12" ht="15.75">
      <c r="A2487" s="28">
        <v>57</v>
      </c>
      <c r="B2487" s="25"/>
      <c r="C2487" s="32">
        <f t="shared" si="217"/>
        <v>1</v>
      </c>
      <c r="D2487" s="34" t="s">
        <v>2572</v>
      </c>
      <c r="E2487" s="34">
        <v>3747</v>
      </c>
      <c r="F2487" s="35">
        <v>1</v>
      </c>
      <c r="G2487" s="35">
        <v>0</v>
      </c>
      <c r="H2487" s="35">
        <v>0</v>
      </c>
      <c r="I2487" s="35">
        <v>0</v>
      </c>
      <c r="J2487" s="36">
        <v>0</v>
      </c>
      <c r="K2487" s="58" t="str">
        <f t="shared" si="218"/>
        <v>0</v>
      </c>
      <c r="L2487" s="4"/>
    </row>
    <row r="2488" spans="1:12" ht="15.75">
      <c r="A2488" s="28">
        <v>57</v>
      </c>
      <c r="B2488" s="25"/>
      <c r="C2488" s="32">
        <f t="shared" si="217"/>
        <v>1</v>
      </c>
      <c r="D2488" s="34" t="s">
        <v>2573</v>
      </c>
      <c r="E2488" s="34">
        <v>2835</v>
      </c>
      <c r="F2488" s="35">
        <v>1</v>
      </c>
      <c r="G2488" s="35">
        <v>0</v>
      </c>
      <c r="H2488" s="35">
        <v>0</v>
      </c>
      <c r="I2488" s="35">
        <v>0</v>
      </c>
      <c r="J2488" s="36">
        <v>0</v>
      </c>
      <c r="K2488" s="58" t="str">
        <f t="shared" si="218"/>
        <v>0</v>
      </c>
      <c r="L2488" s="4"/>
    </row>
    <row r="2489" spans="1:12" ht="15.75">
      <c r="A2489" s="28">
        <v>57</v>
      </c>
      <c r="B2489" s="25"/>
      <c r="C2489" s="32">
        <f t="shared" si="217"/>
        <v>1</v>
      </c>
      <c r="D2489" s="34" t="s">
        <v>2574</v>
      </c>
      <c r="E2489" s="34">
        <v>6458</v>
      </c>
      <c r="F2489" s="35">
        <v>3</v>
      </c>
      <c r="G2489" s="35">
        <v>0</v>
      </c>
      <c r="H2489" s="35">
        <v>0</v>
      </c>
      <c r="I2489" s="35">
        <v>0</v>
      </c>
      <c r="J2489" s="36">
        <v>0</v>
      </c>
      <c r="K2489" s="58" t="str">
        <f t="shared" si="218"/>
        <v>0</v>
      </c>
      <c r="L2489" s="4"/>
    </row>
    <row r="2490" spans="1:12" ht="15.75">
      <c r="A2490" s="28">
        <v>57</v>
      </c>
      <c r="B2490" s="25"/>
      <c r="C2490" s="32">
        <f t="shared" si="217"/>
        <v>1</v>
      </c>
      <c r="D2490" s="34" t="s">
        <v>2575</v>
      </c>
      <c r="E2490" s="34">
        <v>11795</v>
      </c>
      <c r="F2490" s="35">
        <v>5</v>
      </c>
      <c r="G2490" s="35">
        <v>2</v>
      </c>
      <c r="H2490" s="35">
        <v>0</v>
      </c>
      <c r="I2490" s="35">
        <v>0</v>
      </c>
      <c r="J2490" s="36">
        <v>0</v>
      </c>
      <c r="K2490" s="58" t="str">
        <f t="shared" si="218"/>
        <v>0</v>
      </c>
      <c r="L2490" s="4"/>
    </row>
    <row r="2491" spans="1:12" ht="15.75">
      <c r="A2491" s="28">
        <v>57</v>
      </c>
      <c r="B2491" s="25"/>
      <c r="C2491" s="32"/>
      <c r="D2491" s="34" t="s">
        <v>2576</v>
      </c>
      <c r="E2491" s="34">
        <v>2915</v>
      </c>
      <c r="F2491" s="35">
        <v>0</v>
      </c>
      <c r="G2491" s="35">
        <v>0</v>
      </c>
      <c r="H2491" s="35">
        <v>0</v>
      </c>
      <c r="I2491" s="35">
        <v>0</v>
      </c>
      <c r="J2491" s="36">
        <v>0</v>
      </c>
      <c r="K2491" s="58" t="str">
        <f t="shared" si="218"/>
        <v>0</v>
      </c>
      <c r="L2491" s="4"/>
    </row>
    <row r="2492" spans="1:12" ht="15.75">
      <c r="A2492" s="28">
        <v>57</v>
      </c>
      <c r="B2492" s="25"/>
      <c r="C2492" s="32"/>
      <c r="D2492" s="34" t="s">
        <v>2577</v>
      </c>
      <c r="E2492" s="34">
        <v>371</v>
      </c>
      <c r="F2492" s="35">
        <v>0</v>
      </c>
      <c r="G2492" s="35">
        <v>0</v>
      </c>
      <c r="H2492" s="35">
        <v>0</v>
      </c>
      <c r="I2492" s="35">
        <v>0</v>
      </c>
      <c r="J2492" s="36">
        <v>0</v>
      </c>
      <c r="K2492" s="58" t="str">
        <f t="shared" si="218"/>
        <v>0</v>
      </c>
      <c r="L2492" s="4"/>
    </row>
    <row r="2493" spans="1:12" ht="15.75">
      <c r="A2493" s="28">
        <v>57</v>
      </c>
      <c r="B2493" s="25"/>
      <c r="C2493" s="32">
        <f t="shared" ref="C2493:C2505" si="219">IF(D2493="",0,1)</f>
        <v>1</v>
      </c>
      <c r="D2493" s="34" t="s">
        <v>2578</v>
      </c>
      <c r="E2493" s="34">
        <v>10108</v>
      </c>
      <c r="F2493" s="35">
        <v>6</v>
      </c>
      <c r="G2493" s="35">
        <v>0</v>
      </c>
      <c r="H2493" s="35">
        <v>0</v>
      </c>
      <c r="I2493" s="35">
        <v>0</v>
      </c>
      <c r="J2493" s="36">
        <v>0</v>
      </c>
      <c r="K2493" s="58" t="str">
        <f t="shared" si="218"/>
        <v>0</v>
      </c>
      <c r="L2493" s="4"/>
    </row>
    <row r="2494" spans="1:12" ht="15.75">
      <c r="A2494" s="28">
        <v>57</v>
      </c>
      <c r="B2494" s="25"/>
      <c r="C2494" s="32">
        <f t="shared" si="219"/>
        <v>1</v>
      </c>
      <c r="D2494" s="34" t="s">
        <v>2579</v>
      </c>
      <c r="E2494" s="34">
        <v>117492</v>
      </c>
      <c r="F2494" s="35">
        <v>101</v>
      </c>
      <c r="G2494" s="35">
        <v>12</v>
      </c>
      <c r="H2494" s="35">
        <v>6</v>
      </c>
      <c r="I2494" s="35">
        <v>0</v>
      </c>
      <c r="J2494" s="36">
        <v>0</v>
      </c>
      <c r="K2494" s="58" t="str">
        <f t="shared" si="218"/>
        <v>0</v>
      </c>
      <c r="L2494" s="4"/>
    </row>
    <row r="2495" spans="1:12" ht="15.75">
      <c r="A2495" s="28">
        <v>57</v>
      </c>
      <c r="B2495" s="25"/>
      <c r="C2495" s="32">
        <f t="shared" si="219"/>
        <v>1</v>
      </c>
      <c r="D2495" s="34" t="s">
        <v>2580</v>
      </c>
      <c r="E2495" s="34">
        <v>5732</v>
      </c>
      <c r="F2495" s="35">
        <v>0</v>
      </c>
      <c r="G2495" s="35">
        <v>1</v>
      </c>
      <c r="H2495" s="35">
        <v>0</v>
      </c>
      <c r="I2495" s="35">
        <v>0</v>
      </c>
      <c r="J2495" s="36">
        <v>0</v>
      </c>
      <c r="K2495" s="58" t="str">
        <f t="shared" si="218"/>
        <v>0</v>
      </c>
      <c r="L2495" s="4"/>
    </row>
    <row r="2496" spans="1:12" ht="15.75">
      <c r="A2496" s="28">
        <v>57</v>
      </c>
      <c r="B2496" s="25"/>
      <c r="C2496" s="32">
        <f t="shared" si="219"/>
        <v>1</v>
      </c>
      <c r="D2496" s="34" t="s">
        <v>2581</v>
      </c>
      <c r="E2496" s="34">
        <v>22236</v>
      </c>
      <c r="F2496" s="35">
        <v>9</v>
      </c>
      <c r="G2496" s="35">
        <v>3</v>
      </c>
      <c r="H2496" s="35">
        <v>0</v>
      </c>
      <c r="I2496" s="35">
        <v>1</v>
      </c>
      <c r="J2496" s="36">
        <v>1</v>
      </c>
      <c r="K2496" s="58" t="str">
        <f t="shared" si="218"/>
        <v>1</v>
      </c>
      <c r="L2496" s="4"/>
    </row>
    <row r="2497" spans="1:12" ht="15.75">
      <c r="A2497" s="28">
        <v>57</v>
      </c>
      <c r="B2497" s="25"/>
      <c r="C2497" s="32">
        <f t="shared" si="219"/>
        <v>1</v>
      </c>
      <c r="D2497" s="34" t="s">
        <v>2582</v>
      </c>
      <c r="E2497" s="34">
        <v>3527</v>
      </c>
      <c r="F2497" s="35">
        <v>2</v>
      </c>
      <c r="G2497" s="35">
        <v>1</v>
      </c>
      <c r="H2497" s="35">
        <v>0</v>
      </c>
      <c r="I2497" s="35">
        <v>0</v>
      </c>
      <c r="J2497" s="36">
        <v>0</v>
      </c>
      <c r="K2497" s="58" t="str">
        <f t="shared" si="218"/>
        <v>0</v>
      </c>
      <c r="L2497" s="4"/>
    </row>
    <row r="2498" spans="1:12" ht="15.75">
      <c r="A2498" s="28">
        <v>57</v>
      </c>
      <c r="B2498" s="25"/>
      <c r="C2498" s="32">
        <f t="shared" si="219"/>
        <v>1</v>
      </c>
      <c r="D2498" s="34" t="s">
        <v>2583</v>
      </c>
      <c r="E2498" s="34">
        <v>5093</v>
      </c>
      <c r="F2498" s="35">
        <v>2</v>
      </c>
      <c r="G2498" s="35">
        <v>0</v>
      </c>
      <c r="H2498" s="35">
        <v>0</v>
      </c>
      <c r="I2498" s="35">
        <v>1</v>
      </c>
      <c r="J2498" s="36">
        <v>1</v>
      </c>
      <c r="K2498" s="58" t="str">
        <f t="shared" si="218"/>
        <v>1</v>
      </c>
      <c r="L2498" s="4"/>
    </row>
    <row r="2499" spans="1:12" ht="15.75">
      <c r="A2499" s="28">
        <v>57</v>
      </c>
      <c r="B2499" s="25"/>
      <c r="C2499" s="32">
        <f t="shared" si="219"/>
        <v>1</v>
      </c>
      <c r="D2499" s="34" t="s">
        <v>2584</v>
      </c>
      <c r="E2499" s="34">
        <v>7668</v>
      </c>
      <c r="F2499" s="35">
        <v>0</v>
      </c>
      <c r="G2499" s="35">
        <v>2</v>
      </c>
      <c r="H2499" s="35">
        <v>0</v>
      </c>
      <c r="I2499" s="35">
        <v>0</v>
      </c>
      <c r="J2499" s="36">
        <v>0</v>
      </c>
      <c r="K2499" s="58" t="str">
        <f t="shared" si="218"/>
        <v>0</v>
      </c>
      <c r="L2499" s="4"/>
    </row>
    <row r="2500" spans="1:12" ht="15.75">
      <c r="A2500" s="28">
        <v>57</v>
      </c>
      <c r="B2500" s="25"/>
      <c r="C2500" s="32">
        <f t="shared" si="219"/>
        <v>1</v>
      </c>
      <c r="D2500" s="34" t="s">
        <v>2585</v>
      </c>
      <c r="E2500" s="34">
        <v>1849</v>
      </c>
      <c r="F2500" s="35">
        <v>0</v>
      </c>
      <c r="G2500" s="35">
        <v>1</v>
      </c>
      <c r="H2500" s="35">
        <v>0</v>
      </c>
      <c r="I2500" s="35">
        <v>0</v>
      </c>
      <c r="J2500" s="36">
        <v>0</v>
      </c>
      <c r="K2500" s="58" t="str">
        <f t="shared" si="218"/>
        <v>0</v>
      </c>
      <c r="L2500" s="4"/>
    </row>
    <row r="2501" spans="1:12" ht="15.75">
      <c r="A2501" s="28">
        <v>57</v>
      </c>
      <c r="B2501" s="25"/>
      <c r="C2501" s="32">
        <f t="shared" si="219"/>
        <v>1</v>
      </c>
      <c r="D2501" s="34" t="s">
        <v>2586</v>
      </c>
      <c r="E2501" s="34">
        <v>4655</v>
      </c>
      <c r="F2501" s="35">
        <v>1</v>
      </c>
      <c r="G2501" s="35">
        <v>0</v>
      </c>
      <c r="H2501" s="35">
        <v>0</v>
      </c>
      <c r="I2501" s="35">
        <v>0</v>
      </c>
      <c r="J2501" s="36">
        <v>0</v>
      </c>
      <c r="K2501" s="58" t="str">
        <f t="shared" si="218"/>
        <v>0</v>
      </c>
      <c r="L2501" s="4"/>
    </row>
    <row r="2502" spans="1:12" ht="15.75">
      <c r="A2502" s="28">
        <v>57</v>
      </c>
      <c r="B2502" s="25"/>
      <c r="C2502" s="32">
        <f t="shared" si="219"/>
        <v>1</v>
      </c>
      <c r="D2502" s="34" t="s">
        <v>2587</v>
      </c>
      <c r="E2502" s="34">
        <v>2924</v>
      </c>
      <c r="F2502" s="35">
        <v>1</v>
      </c>
      <c r="G2502" s="35">
        <v>0</v>
      </c>
      <c r="H2502" s="35">
        <v>0</v>
      </c>
      <c r="I2502" s="35">
        <v>0</v>
      </c>
      <c r="J2502" s="36">
        <v>0</v>
      </c>
      <c r="K2502" s="58" t="str">
        <f t="shared" si="218"/>
        <v>0</v>
      </c>
      <c r="L2502" s="4"/>
    </row>
    <row r="2503" spans="1:12" ht="15.75">
      <c r="A2503" s="28">
        <v>57</v>
      </c>
      <c r="B2503" s="25"/>
      <c r="C2503" s="32">
        <f t="shared" si="219"/>
        <v>1</v>
      </c>
      <c r="D2503" s="34" t="s">
        <v>2588</v>
      </c>
      <c r="E2503" s="34">
        <v>2731</v>
      </c>
      <c r="F2503" s="35">
        <v>0</v>
      </c>
      <c r="G2503" s="35">
        <v>0</v>
      </c>
      <c r="H2503" s="35">
        <v>1</v>
      </c>
      <c r="I2503" s="35">
        <v>0</v>
      </c>
      <c r="J2503" s="36">
        <v>0</v>
      </c>
      <c r="K2503" s="58" t="str">
        <f t="shared" si="218"/>
        <v>0</v>
      </c>
      <c r="L2503" s="4"/>
    </row>
    <row r="2504" spans="1:12" ht="15.75">
      <c r="A2504" s="28">
        <v>57</v>
      </c>
      <c r="B2504" s="25"/>
      <c r="C2504" s="32">
        <f t="shared" si="219"/>
        <v>1</v>
      </c>
      <c r="D2504" s="34" t="s">
        <v>2589</v>
      </c>
      <c r="E2504" s="34">
        <v>6432</v>
      </c>
      <c r="F2504" s="35">
        <v>2</v>
      </c>
      <c r="G2504" s="35">
        <v>0</v>
      </c>
      <c r="H2504" s="35">
        <v>0</v>
      </c>
      <c r="I2504" s="35">
        <v>0</v>
      </c>
      <c r="J2504" s="36">
        <v>0</v>
      </c>
      <c r="K2504" s="58" t="str">
        <f t="shared" si="218"/>
        <v>0</v>
      </c>
      <c r="L2504" s="4"/>
    </row>
    <row r="2505" spans="1:12" ht="15.75">
      <c r="A2505" s="28">
        <v>57</v>
      </c>
      <c r="B2505" s="25"/>
      <c r="C2505" s="32">
        <f t="shared" si="219"/>
        <v>1</v>
      </c>
      <c r="D2505" s="34" t="s">
        <v>2590</v>
      </c>
      <c r="E2505" s="34">
        <v>865</v>
      </c>
      <c r="F2505" s="35">
        <v>0</v>
      </c>
      <c r="G2505" s="35">
        <v>0</v>
      </c>
      <c r="H2505" s="35">
        <v>1</v>
      </c>
      <c r="I2505" s="35">
        <v>0</v>
      </c>
      <c r="J2505" s="36">
        <v>0</v>
      </c>
      <c r="K2505" s="58" t="str">
        <f t="shared" si="218"/>
        <v>0</v>
      </c>
      <c r="L2505" s="4"/>
    </row>
    <row r="2506" spans="1:12" ht="15.75">
      <c r="A2506" s="28">
        <v>57</v>
      </c>
      <c r="B2506" s="25"/>
      <c r="C2506" s="32"/>
      <c r="D2506" s="34" t="s">
        <v>2591</v>
      </c>
      <c r="E2506" s="34">
        <v>2092</v>
      </c>
      <c r="F2506" s="35">
        <v>0</v>
      </c>
      <c r="G2506" s="35">
        <v>0</v>
      </c>
      <c r="H2506" s="35">
        <v>0</v>
      </c>
      <c r="I2506" s="35">
        <v>0</v>
      </c>
      <c r="J2506" s="36">
        <v>0</v>
      </c>
      <c r="K2506" s="58" t="str">
        <f t="shared" si="218"/>
        <v>0</v>
      </c>
      <c r="L2506" s="4"/>
    </row>
    <row r="2507" spans="1:12" ht="15.75">
      <c r="A2507" s="28">
        <v>57</v>
      </c>
      <c r="B2507" s="25"/>
      <c r="C2507" s="32">
        <f>IF(D2507="",0,1)</f>
        <v>1</v>
      </c>
      <c r="D2507" s="34" t="s">
        <v>2592</v>
      </c>
      <c r="E2507" s="34">
        <v>9833</v>
      </c>
      <c r="F2507" s="35">
        <v>4</v>
      </c>
      <c r="G2507" s="35">
        <v>3</v>
      </c>
      <c r="H2507" s="35">
        <v>0</v>
      </c>
      <c r="I2507" s="35">
        <v>0</v>
      </c>
      <c r="J2507" s="36">
        <v>0</v>
      </c>
      <c r="K2507" s="58" t="str">
        <f t="shared" si="218"/>
        <v>0</v>
      </c>
      <c r="L2507" s="4"/>
    </row>
    <row r="2508" spans="1:12" ht="15.75">
      <c r="A2508" s="28">
        <v>57</v>
      </c>
      <c r="B2508" s="25"/>
      <c r="C2508" s="32"/>
      <c r="D2508" s="34" t="s">
        <v>2593</v>
      </c>
      <c r="E2508" s="34">
        <v>2516</v>
      </c>
      <c r="F2508" s="35">
        <v>0</v>
      </c>
      <c r="G2508" s="35">
        <v>0</v>
      </c>
      <c r="H2508" s="35">
        <v>0</v>
      </c>
      <c r="I2508" s="35">
        <v>0</v>
      </c>
      <c r="J2508" s="36">
        <v>0</v>
      </c>
      <c r="K2508" s="58" t="str">
        <f t="shared" si="218"/>
        <v>0</v>
      </c>
      <c r="L2508" s="4"/>
    </row>
    <row r="2509" spans="1:12" ht="15.75">
      <c r="A2509" s="28">
        <v>57</v>
      </c>
      <c r="B2509" s="25"/>
      <c r="C2509" s="32"/>
      <c r="D2509" s="34" t="s">
        <v>2594</v>
      </c>
      <c r="E2509" s="34">
        <v>630</v>
      </c>
      <c r="F2509" s="35">
        <v>0</v>
      </c>
      <c r="G2509" s="35">
        <v>0</v>
      </c>
      <c r="H2509" s="35">
        <v>0</v>
      </c>
      <c r="I2509" s="35">
        <v>0</v>
      </c>
      <c r="J2509" s="36">
        <v>0</v>
      </c>
      <c r="K2509" s="58" t="str">
        <f t="shared" ref="K2509:K2528" si="220">IF(OR(I2509="",I2509&lt;1),"0","1")</f>
        <v>0</v>
      </c>
      <c r="L2509" s="4"/>
    </row>
    <row r="2510" spans="1:12" ht="15.75">
      <c r="A2510" s="28">
        <v>57</v>
      </c>
      <c r="B2510" s="25"/>
      <c r="C2510" s="32">
        <f t="shared" ref="C2510:C2528" si="221">IF(D2510="",0,1)</f>
        <v>1</v>
      </c>
      <c r="D2510" s="34" t="s">
        <v>2595</v>
      </c>
      <c r="E2510" s="34">
        <v>4104</v>
      </c>
      <c r="F2510" s="35">
        <v>1</v>
      </c>
      <c r="G2510" s="35">
        <v>0</v>
      </c>
      <c r="H2510" s="35">
        <v>0</v>
      </c>
      <c r="I2510" s="35">
        <v>0</v>
      </c>
      <c r="J2510" s="36">
        <v>0</v>
      </c>
      <c r="K2510" s="58" t="str">
        <f t="shared" si="220"/>
        <v>0</v>
      </c>
      <c r="L2510" s="4"/>
    </row>
    <row r="2511" spans="1:12" ht="15.75">
      <c r="A2511" s="28">
        <v>57</v>
      </c>
      <c r="B2511" s="25"/>
      <c r="C2511" s="32">
        <f t="shared" si="221"/>
        <v>1</v>
      </c>
      <c r="D2511" s="34" t="s">
        <v>2596</v>
      </c>
      <c r="E2511" s="34">
        <v>3421</v>
      </c>
      <c r="F2511" s="35">
        <v>2</v>
      </c>
      <c r="G2511" s="35">
        <v>0</v>
      </c>
      <c r="H2511" s="35">
        <v>0</v>
      </c>
      <c r="I2511" s="35">
        <v>0</v>
      </c>
      <c r="J2511" s="36">
        <v>0</v>
      </c>
      <c r="K2511" s="58" t="str">
        <f t="shared" si="220"/>
        <v>0</v>
      </c>
      <c r="L2511" s="4"/>
    </row>
    <row r="2512" spans="1:12" ht="15.75">
      <c r="A2512" s="28">
        <v>57</v>
      </c>
      <c r="B2512" s="25"/>
      <c r="C2512" s="32">
        <f t="shared" si="221"/>
        <v>1</v>
      </c>
      <c r="D2512" s="34" t="s">
        <v>2597</v>
      </c>
      <c r="E2512" s="34">
        <v>4485</v>
      </c>
      <c r="F2512" s="35">
        <v>2</v>
      </c>
      <c r="G2512" s="35">
        <v>0</v>
      </c>
      <c r="H2512" s="35">
        <v>0</v>
      </c>
      <c r="I2512" s="35">
        <v>0</v>
      </c>
      <c r="J2512" s="36">
        <v>0</v>
      </c>
      <c r="K2512" s="58" t="str">
        <f t="shared" si="220"/>
        <v>0</v>
      </c>
      <c r="L2512" s="4"/>
    </row>
    <row r="2513" spans="1:12" ht="15.75">
      <c r="A2513" s="28">
        <v>57</v>
      </c>
      <c r="B2513" s="25"/>
      <c r="C2513" s="32">
        <f t="shared" si="221"/>
        <v>1</v>
      </c>
      <c r="D2513" s="34" t="s">
        <v>2598</v>
      </c>
      <c r="E2513" s="34">
        <v>20635</v>
      </c>
      <c r="F2513" s="35">
        <v>7</v>
      </c>
      <c r="G2513" s="35">
        <v>2</v>
      </c>
      <c r="H2513" s="35">
        <v>0</v>
      </c>
      <c r="I2513" s="35">
        <v>0</v>
      </c>
      <c r="J2513" s="36">
        <v>0</v>
      </c>
      <c r="K2513" s="58" t="str">
        <f t="shared" si="220"/>
        <v>0</v>
      </c>
      <c r="L2513" s="4"/>
    </row>
    <row r="2514" spans="1:12" ht="15.75">
      <c r="A2514" s="28">
        <v>57</v>
      </c>
      <c r="B2514" s="25"/>
      <c r="C2514" s="32">
        <f t="shared" si="221"/>
        <v>1</v>
      </c>
      <c r="D2514" s="34" t="s">
        <v>2599</v>
      </c>
      <c r="E2514" s="34">
        <v>11987</v>
      </c>
      <c r="F2514" s="35">
        <v>1</v>
      </c>
      <c r="G2514" s="35">
        <v>1</v>
      </c>
      <c r="H2514" s="35">
        <v>0</v>
      </c>
      <c r="I2514" s="35">
        <v>0</v>
      </c>
      <c r="J2514" s="36">
        <v>0</v>
      </c>
      <c r="K2514" s="58" t="str">
        <f t="shared" si="220"/>
        <v>0</v>
      </c>
      <c r="L2514" s="4"/>
    </row>
    <row r="2515" spans="1:12" ht="15.75">
      <c r="A2515" s="28">
        <v>57</v>
      </c>
      <c r="B2515" s="25"/>
      <c r="C2515" s="32">
        <f t="shared" si="221"/>
        <v>1</v>
      </c>
      <c r="D2515" s="34" t="s">
        <v>2600</v>
      </c>
      <c r="E2515" s="34">
        <v>2728</v>
      </c>
      <c r="F2515" s="35">
        <v>1</v>
      </c>
      <c r="G2515" s="35">
        <v>0</v>
      </c>
      <c r="H2515" s="35">
        <v>0</v>
      </c>
      <c r="I2515" s="35">
        <v>0</v>
      </c>
      <c r="J2515" s="36">
        <v>0</v>
      </c>
      <c r="K2515" s="58" t="str">
        <f t="shared" si="220"/>
        <v>0</v>
      </c>
      <c r="L2515" s="4"/>
    </row>
    <row r="2516" spans="1:12" ht="15.75">
      <c r="A2516" s="28">
        <v>57</v>
      </c>
      <c r="B2516" s="25"/>
      <c r="C2516" s="32">
        <f t="shared" si="221"/>
        <v>1</v>
      </c>
      <c r="D2516" s="34" t="s">
        <v>2601</v>
      </c>
      <c r="E2516" s="34">
        <v>4220</v>
      </c>
      <c r="F2516" s="35">
        <v>1</v>
      </c>
      <c r="G2516" s="35">
        <v>0</v>
      </c>
      <c r="H2516" s="35">
        <v>0</v>
      </c>
      <c r="I2516" s="35">
        <v>0</v>
      </c>
      <c r="J2516" s="36">
        <v>0</v>
      </c>
      <c r="K2516" s="58" t="str">
        <f t="shared" si="220"/>
        <v>0</v>
      </c>
      <c r="L2516" s="4"/>
    </row>
    <row r="2517" spans="1:12" ht="15.75">
      <c r="A2517" s="28">
        <v>57</v>
      </c>
      <c r="B2517" s="25"/>
      <c r="C2517" s="32">
        <f t="shared" si="221"/>
        <v>1</v>
      </c>
      <c r="D2517" s="34" t="s">
        <v>2602</v>
      </c>
      <c r="E2517" s="34">
        <v>1789</v>
      </c>
      <c r="F2517" s="35">
        <v>1</v>
      </c>
      <c r="G2517" s="35">
        <v>0</v>
      </c>
      <c r="H2517" s="35">
        <v>0</v>
      </c>
      <c r="I2517" s="35">
        <v>0</v>
      </c>
      <c r="J2517" s="36">
        <v>0</v>
      </c>
      <c r="K2517" s="58" t="str">
        <f t="shared" si="220"/>
        <v>0</v>
      </c>
      <c r="L2517" s="4"/>
    </row>
    <row r="2518" spans="1:12" ht="15.75">
      <c r="A2518" s="28">
        <v>57</v>
      </c>
      <c r="B2518" s="25"/>
      <c r="C2518" s="32">
        <f t="shared" si="221"/>
        <v>1</v>
      </c>
      <c r="D2518" s="34" t="s">
        <v>2603</v>
      </c>
      <c r="E2518" s="34">
        <v>15860</v>
      </c>
      <c r="F2518" s="35">
        <v>8</v>
      </c>
      <c r="G2518" s="35">
        <v>0</v>
      </c>
      <c r="H2518" s="35">
        <v>1</v>
      </c>
      <c r="I2518" s="35">
        <v>1</v>
      </c>
      <c r="J2518" s="36">
        <v>1</v>
      </c>
      <c r="K2518" s="58" t="str">
        <f t="shared" si="220"/>
        <v>1</v>
      </c>
      <c r="L2518" s="4"/>
    </row>
    <row r="2519" spans="1:12" ht="15.75">
      <c r="A2519" s="28">
        <v>57</v>
      </c>
      <c r="B2519" s="25"/>
      <c r="C2519" s="32">
        <f t="shared" si="221"/>
        <v>1</v>
      </c>
      <c r="D2519" s="34" t="s">
        <v>2604</v>
      </c>
      <c r="E2519" s="34">
        <v>11742</v>
      </c>
      <c r="F2519" s="35">
        <v>3</v>
      </c>
      <c r="G2519" s="35">
        <v>2</v>
      </c>
      <c r="H2519" s="35">
        <v>0</v>
      </c>
      <c r="I2519" s="35">
        <v>0</v>
      </c>
      <c r="J2519" s="36">
        <v>0</v>
      </c>
      <c r="K2519" s="58" t="str">
        <f t="shared" si="220"/>
        <v>0</v>
      </c>
      <c r="L2519" s="4"/>
    </row>
    <row r="2520" spans="1:12" ht="15.75">
      <c r="A2520" s="28">
        <v>57</v>
      </c>
      <c r="B2520" s="25"/>
      <c r="C2520" s="32">
        <f t="shared" si="221"/>
        <v>1</v>
      </c>
      <c r="D2520" s="34" t="s">
        <v>2605</v>
      </c>
      <c r="E2520" s="34">
        <v>7927</v>
      </c>
      <c r="F2520" s="35">
        <v>6</v>
      </c>
      <c r="G2520" s="35">
        <v>2</v>
      </c>
      <c r="H2520" s="35">
        <v>0</v>
      </c>
      <c r="I2520" s="35">
        <v>1</v>
      </c>
      <c r="J2520" s="36">
        <v>1</v>
      </c>
      <c r="K2520" s="58" t="str">
        <f t="shared" si="220"/>
        <v>1</v>
      </c>
      <c r="L2520" s="4"/>
    </row>
    <row r="2521" spans="1:12" ht="15.75">
      <c r="A2521" s="28">
        <v>57</v>
      </c>
      <c r="B2521" s="25"/>
      <c r="C2521" s="32">
        <f t="shared" si="221"/>
        <v>1</v>
      </c>
      <c r="D2521" s="34" t="s">
        <v>2606</v>
      </c>
      <c r="E2521" s="34">
        <v>7134</v>
      </c>
      <c r="F2521" s="35">
        <v>5</v>
      </c>
      <c r="G2521" s="35">
        <v>0</v>
      </c>
      <c r="H2521" s="35">
        <v>0</v>
      </c>
      <c r="I2521" s="35">
        <v>0</v>
      </c>
      <c r="J2521" s="36">
        <v>0</v>
      </c>
      <c r="K2521" s="58" t="str">
        <f t="shared" si="220"/>
        <v>0</v>
      </c>
      <c r="L2521" s="4"/>
    </row>
    <row r="2522" spans="1:12" ht="15.75">
      <c r="A2522" s="28">
        <v>57</v>
      </c>
      <c r="B2522" s="25"/>
      <c r="C2522" s="32">
        <f t="shared" si="221"/>
        <v>1</v>
      </c>
      <c r="D2522" s="34" t="s">
        <v>2607</v>
      </c>
      <c r="E2522" s="34">
        <v>40778</v>
      </c>
      <c r="F2522" s="35">
        <v>20</v>
      </c>
      <c r="G2522" s="35">
        <v>3</v>
      </c>
      <c r="H2522" s="35">
        <v>0</v>
      </c>
      <c r="I2522" s="35">
        <v>0</v>
      </c>
      <c r="J2522" s="36">
        <v>0</v>
      </c>
      <c r="K2522" s="58" t="str">
        <f t="shared" si="220"/>
        <v>0</v>
      </c>
      <c r="L2522" s="4"/>
    </row>
    <row r="2523" spans="1:12" ht="15.75">
      <c r="A2523" s="28">
        <v>57</v>
      </c>
      <c r="B2523" s="25"/>
      <c r="C2523" s="32">
        <f t="shared" si="221"/>
        <v>1</v>
      </c>
      <c r="D2523" s="34" t="s">
        <v>2608</v>
      </c>
      <c r="E2523" s="34">
        <v>6973</v>
      </c>
      <c r="F2523" s="35">
        <v>2</v>
      </c>
      <c r="G2523" s="35">
        <v>0</v>
      </c>
      <c r="H2523" s="35">
        <v>0</v>
      </c>
      <c r="I2523" s="35">
        <v>0</v>
      </c>
      <c r="J2523" s="36">
        <v>0</v>
      </c>
      <c r="K2523" s="58" t="str">
        <f t="shared" si="220"/>
        <v>0</v>
      </c>
      <c r="L2523" s="4"/>
    </row>
    <row r="2524" spans="1:12" ht="15.75">
      <c r="A2524" s="28">
        <v>57</v>
      </c>
      <c r="B2524" s="25"/>
      <c r="C2524" s="32">
        <f t="shared" si="221"/>
        <v>1</v>
      </c>
      <c r="D2524" s="34" t="s">
        <v>2609</v>
      </c>
      <c r="E2524" s="34">
        <v>3201</v>
      </c>
      <c r="F2524" s="35">
        <v>2</v>
      </c>
      <c r="G2524" s="35">
        <v>0</v>
      </c>
      <c r="H2524" s="35">
        <v>0</v>
      </c>
      <c r="I2524" s="35">
        <v>0</v>
      </c>
      <c r="J2524" s="36">
        <v>0</v>
      </c>
      <c r="K2524" s="58" t="str">
        <f t="shared" si="220"/>
        <v>0</v>
      </c>
      <c r="L2524" s="4"/>
    </row>
    <row r="2525" spans="1:12" ht="15.75">
      <c r="A2525" s="28">
        <v>57</v>
      </c>
      <c r="B2525" s="25"/>
      <c r="C2525" s="32">
        <f t="shared" si="221"/>
        <v>1</v>
      </c>
      <c r="D2525" s="34" t="s">
        <v>2610</v>
      </c>
      <c r="E2525" s="34">
        <v>3071</v>
      </c>
      <c r="F2525" s="35">
        <v>0</v>
      </c>
      <c r="G2525" s="35">
        <v>1</v>
      </c>
      <c r="H2525" s="35">
        <v>0</v>
      </c>
      <c r="I2525" s="35">
        <v>0</v>
      </c>
      <c r="J2525" s="36">
        <v>0</v>
      </c>
      <c r="K2525" s="58" t="str">
        <f t="shared" si="220"/>
        <v>0</v>
      </c>
      <c r="L2525" s="4"/>
    </row>
    <row r="2526" spans="1:12" ht="15.75">
      <c r="A2526" s="28">
        <v>57</v>
      </c>
      <c r="B2526" s="25"/>
      <c r="C2526" s="32">
        <f t="shared" si="221"/>
        <v>1</v>
      </c>
      <c r="D2526" s="34" t="s">
        <v>2611</v>
      </c>
      <c r="E2526" s="34">
        <v>2309</v>
      </c>
      <c r="F2526" s="35">
        <v>1</v>
      </c>
      <c r="G2526" s="35">
        <v>0</v>
      </c>
      <c r="H2526" s="35">
        <v>0</v>
      </c>
      <c r="I2526" s="35">
        <v>0</v>
      </c>
      <c r="J2526" s="36">
        <v>0</v>
      </c>
      <c r="K2526" s="58" t="str">
        <f t="shared" si="220"/>
        <v>0</v>
      </c>
      <c r="L2526" s="4"/>
    </row>
    <row r="2527" spans="1:12" ht="15.75">
      <c r="A2527" s="28">
        <v>57</v>
      </c>
      <c r="B2527" s="25"/>
      <c r="C2527" s="32">
        <f t="shared" si="221"/>
        <v>1</v>
      </c>
      <c r="D2527" s="34" t="s">
        <v>2612</v>
      </c>
      <c r="E2527" s="34">
        <v>13608</v>
      </c>
      <c r="F2527" s="35">
        <v>23</v>
      </c>
      <c r="G2527" s="35">
        <v>0</v>
      </c>
      <c r="H2527" s="35">
        <v>1</v>
      </c>
      <c r="I2527" s="35">
        <v>1</v>
      </c>
      <c r="J2527" s="36">
        <v>1</v>
      </c>
      <c r="K2527" s="58" t="str">
        <f t="shared" si="220"/>
        <v>1</v>
      </c>
      <c r="L2527" s="4"/>
    </row>
    <row r="2528" spans="1:12" ht="15.75">
      <c r="A2528" s="28">
        <v>57</v>
      </c>
      <c r="B2528" s="25"/>
      <c r="C2528" s="32">
        <f t="shared" si="221"/>
        <v>1</v>
      </c>
      <c r="D2528" s="34" t="s">
        <v>2613</v>
      </c>
      <c r="E2528" s="34">
        <v>16633</v>
      </c>
      <c r="F2528" s="35">
        <v>7</v>
      </c>
      <c r="G2528" s="35">
        <v>2</v>
      </c>
      <c r="H2528" s="35">
        <v>0</v>
      </c>
      <c r="I2528" s="35">
        <v>0</v>
      </c>
      <c r="J2528" s="36">
        <v>0</v>
      </c>
      <c r="K2528" s="58" t="str">
        <f t="shared" si="220"/>
        <v>0</v>
      </c>
      <c r="L2528" s="4"/>
    </row>
    <row r="2529" spans="1:57" ht="15">
      <c r="A2529" s="226" t="s">
        <v>2614</v>
      </c>
      <c r="B2529" s="226"/>
      <c r="C2529" s="226"/>
      <c r="D2529" s="44">
        <f>SUM(C2445:C2528)</f>
        <v>75</v>
      </c>
      <c r="E2529" s="45">
        <f t="shared" ref="E2529:J2529" si="222">SUM(E2445:E2528)</f>
        <v>672509</v>
      </c>
      <c r="F2529" s="45">
        <f t="shared" si="222"/>
        <v>321</v>
      </c>
      <c r="G2529" s="45">
        <f t="shared" si="222"/>
        <v>66</v>
      </c>
      <c r="H2529" s="45">
        <f t="shared" si="222"/>
        <v>12</v>
      </c>
      <c r="I2529" s="45">
        <f t="shared" si="222"/>
        <v>6</v>
      </c>
      <c r="J2529" s="45">
        <f t="shared" si="222"/>
        <v>6</v>
      </c>
      <c r="K2529" s="45">
        <f>K2445+K2446+K2447+K2448+K2449+K2450+K2451+K2452+K2453+K2454+K2455+K2456+K2457+K2458+K2459+K2460+K2461+K2462+K2463+K2464+K2465+K2466+K2467+K2468+K2469+K2470+K2471+K2472+K2473+K2474+K2475+K2476+K2477+K2478+K2479+K2480+K2481+K2482+K2483+K2484+K2485+K2486+K2487+K2488+K2489+K2490+K2491+K2492+K2493+K2494+K2495+K2496+K2497+K2498+K2499+K2500+K2501+K2502+K2503+K2504+K2505+K2506+K2507+K2508+K2509+K2510+K2511+K2512+K2513+K2514+K2515+K2516+K2517+K2518+K2519+K2520+K2521+K2522+K2523+K2524+K2525+K2526+K2527+K2528</f>
        <v>6</v>
      </c>
      <c r="L2529" s="4"/>
      <c r="M2529" s="46"/>
      <c r="N2529" s="46"/>
      <c r="O2529" s="46"/>
      <c r="P2529" s="46"/>
      <c r="Q2529" s="46"/>
      <c r="R2529" s="46"/>
      <c r="S2529" s="46"/>
      <c r="T2529" s="46"/>
      <c r="U2529" s="46"/>
      <c r="V2529" s="46"/>
      <c r="W2529" s="46"/>
      <c r="X2529" s="46"/>
      <c r="Y2529" s="46"/>
      <c r="Z2529" s="46"/>
      <c r="AA2529" s="46"/>
      <c r="AB2529" s="46"/>
      <c r="AC2529" s="46"/>
      <c r="AD2529" s="46"/>
      <c r="AE2529" s="46"/>
      <c r="AF2529" s="46"/>
      <c r="AG2529" s="46"/>
      <c r="AH2529" s="46"/>
      <c r="AI2529" s="46"/>
      <c r="AJ2529" s="46"/>
      <c r="AK2529" s="46"/>
      <c r="AL2529" s="46"/>
      <c r="AM2529" s="46"/>
      <c r="AN2529" s="46"/>
      <c r="AO2529" s="46"/>
      <c r="AP2529" s="46"/>
      <c r="AQ2529" s="46"/>
      <c r="AR2529" s="46"/>
      <c r="AS2529" s="46"/>
      <c r="AT2529" s="46"/>
      <c r="AU2529" s="46"/>
      <c r="AV2529" s="46"/>
      <c r="AW2529" s="46"/>
      <c r="AX2529" s="46"/>
      <c r="AY2529" s="46"/>
      <c r="AZ2529" s="46"/>
      <c r="BA2529" s="46"/>
      <c r="BB2529" s="46"/>
      <c r="BC2529" s="46"/>
      <c r="BD2529" s="46"/>
      <c r="BE2529" s="46"/>
    </row>
    <row r="2530" spans="1:57" ht="15.75">
      <c r="A2530" s="28"/>
      <c r="B2530" s="225" t="s">
        <v>92</v>
      </c>
      <c r="C2530" s="225"/>
      <c r="D2530" s="47"/>
      <c r="E2530" s="48"/>
      <c r="F2530" s="47"/>
      <c r="G2530" s="48"/>
      <c r="H2530" s="48"/>
      <c r="I2530" s="48"/>
      <c r="J2530" s="31"/>
      <c r="K2530" s="31"/>
      <c r="L2530" s="4"/>
    </row>
    <row r="2531" spans="1:57" ht="15.75">
      <c r="A2531" s="28">
        <v>58</v>
      </c>
      <c r="B2531" s="25"/>
      <c r="C2531" s="32">
        <f t="shared" ref="C2531:C2545" si="223">IF(D2531="",0,1)</f>
        <v>1</v>
      </c>
      <c r="D2531" s="34" t="s">
        <v>2615</v>
      </c>
      <c r="E2531" s="34">
        <v>3800</v>
      </c>
      <c r="F2531" s="35">
        <v>2</v>
      </c>
      <c r="G2531" s="35">
        <v>0</v>
      </c>
      <c r="H2531" s="35">
        <v>0</v>
      </c>
      <c r="I2531" s="35">
        <v>0</v>
      </c>
      <c r="J2531" s="36">
        <v>0</v>
      </c>
      <c r="K2531" s="58" t="str">
        <f t="shared" ref="K2531:K2545" si="224">IF(OR(I2531="",I2531&lt;1),"0","1")</f>
        <v>0</v>
      </c>
      <c r="L2531" s="4"/>
    </row>
    <row r="2532" spans="1:57" ht="15.75">
      <c r="A2532" s="28">
        <v>58</v>
      </c>
      <c r="B2532" s="25"/>
      <c r="C2532" s="32">
        <f t="shared" si="223"/>
        <v>1</v>
      </c>
      <c r="D2532" s="52" t="s">
        <v>2616</v>
      </c>
      <c r="E2532" s="52">
        <v>1549</v>
      </c>
      <c r="F2532" s="52">
        <v>0</v>
      </c>
      <c r="G2532" s="52">
        <v>0</v>
      </c>
      <c r="H2532" s="52">
        <v>1</v>
      </c>
      <c r="I2532" s="52">
        <v>0</v>
      </c>
      <c r="J2532" s="52">
        <v>0</v>
      </c>
      <c r="K2532" s="58" t="str">
        <f t="shared" si="224"/>
        <v>0</v>
      </c>
      <c r="L2532" s="4"/>
    </row>
    <row r="2533" spans="1:57" ht="15.75">
      <c r="A2533" s="28">
        <v>58</v>
      </c>
      <c r="B2533" s="25"/>
      <c r="C2533" s="32">
        <f t="shared" si="223"/>
        <v>1</v>
      </c>
      <c r="D2533" s="36" t="s">
        <v>2617</v>
      </c>
      <c r="E2533" s="36">
        <v>9827</v>
      </c>
      <c r="F2533" s="36">
        <v>5</v>
      </c>
      <c r="G2533" s="36">
        <v>2</v>
      </c>
      <c r="H2533" s="36">
        <v>0</v>
      </c>
      <c r="I2533" s="36">
        <v>0</v>
      </c>
      <c r="J2533" s="36">
        <v>0</v>
      </c>
      <c r="K2533" s="58" t="str">
        <f t="shared" si="224"/>
        <v>0</v>
      </c>
      <c r="L2533" s="4"/>
    </row>
    <row r="2534" spans="1:57" ht="15.75">
      <c r="A2534" s="28">
        <v>58</v>
      </c>
      <c r="B2534" s="25"/>
      <c r="C2534" s="32">
        <f t="shared" si="223"/>
        <v>1</v>
      </c>
      <c r="D2534" s="36" t="s">
        <v>2618</v>
      </c>
      <c r="E2534" s="36">
        <v>5300</v>
      </c>
      <c r="F2534" s="36">
        <v>2</v>
      </c>
      <c r="G2534" s="36">
        <v>0</v>
      </c>
      <c r="H2534" s="36">
        <v>0</v>
      </c>
      <c r="I2534" s="36">
        <v>0</v>
      </c>
      <c r="J2534" s="36">
        <v>0</v>
      </c>
      <c r="K2534" s="58" t="str">
        <f t="shared" si="224"/>
        <v>0</v>
      </c>
      <c r="L2534" s="4"/>
    </row>
    <row r="2535" spans="1:57" ht="15.75">
      <c r="A2535" s="28">
        <v>58</v>
      </c>
      <c r="B2535" s="25"/>
      <c r="C2535" s="32">
        <f t="shared" si="223"/>
        <v>1</v>
      </c>
      <c r="D2535" s="36" t="s">
        <v>2619</v>
      </c>
      <c r="E2535" s="36">
        <v>4182</v>
      </c>
      <c r="F2535" s="36">
        <v>1</v>
      </c>
      <c r="G2535" s="36">
        <v>0</v>
      </c>
      <c r="H2535" s="36">
        <v>0</v>
      </c>
      <c r="I2535" s="36">
        <v>0</v>
      </c>
      <c r="J2535" s="36">
        <v>0</v>
      </c>
      <c r="K2535" s="58" t="str">
        <f t="shared" si="224"/>
        <v>0</v>
      </c>
      <c r="L2535" s="4"/>
    </row>
    <row r="2536" spans="1:57" ht="15.75">
      <c r="A2536" s="28">
        <v>58</v>
      </c>
      <c r="B2536" s="25"/>
      <c r="C2536" s="32">
        <f t="shared" si="223"/>
        <v>1</v>
      </c>
      <c r="D2536" s="36" t="s">
        <v>2620</v>
      </c>
      <c r="E2536" s="36">
        <v>3781</v>
      </c>
      <c r="F2536" s="36">
        <v>1</v>
      </c>
      <c r="G2536" s="36">
        <v>0</v>
      </c>
      <c r="H2536" s="36">
        <v>0</v>
      </c>
      <c r="I2536" s="36">
        <v>0</v>
      </c>
      <c r="J2536" s="36">
        <v>0</v>
      </c>
      <c r="K2536" s="58" t="str">
        <f t="shared" si="224"/>
        <v>0</v>
      </c>
      <c r="L2536" s="4"/>
    </row>
    <row r="2537" spans="1:57" ht="15.75">
      <c r="A2537" s="28">
        <v>58</v>
      </c>
      <c r="B2537" s="25"/>
      <c r="C2537" s="32">
        <f t="shared" si="223"/>
        <v>1</v>
      </c>
      <c r="D2537" s="36" t="s">
        <v>2621</v>
      </c>
      <c r="E2537" s="36">
        <v>2524</v>
      </c>
      <c r="F2537" s="36">
        <v>1</v>
      </c>
      <c r="G2537" s="36">
        <v>0</v>
      </c>
      <c r="H2537" s="36">
        <v>0</v>
      </c>
      <c r="I2537" s="36">
        <v>0</v>
      </c>
      <c r="J2537" s="36">
        <v>0</v>
      </c>
      <c r="K2537" s="58" t="str">
        <f t="shared" si="224"/>
        <v>0</v>
      </c>
      <c r="L2537" s="4"/>
    </row>
    <row r="2538" spans="1:57" ht="15.75">
      <c r="A2538" s="28">
        <v>58</v>
      </c>
      <c r="B2538" s="25"/>
      <c r="C2538" s="32">
        <f t="shared" si="223"/>
        <v>1</v>
      </c>
      <c r="D2538" s="36" t="s">
        <v>2622</v>
      </c>
      <c r="E2538" s="36">
        <v>3273</v>
      </c>
      <c r="F2538" s="36">
        <v>1</v>
      </c>
      <c r="G2538" s="36">
        <v>0</v>
      </c>
      <c r="H2538" s="36">
        <v>0</v>
      </c>
      <c r="I2538" s="36">
        <v>0</v>
      </c>
      <c r="J2538" s="36">
        <v>0</v>
      </c>
      <c r="K2538" s="58" t="str">
        <f t="shared" si="224"/>
        <v>0</v>
      </c>
      <c r="L2538" s="4"/>
    </row>
    <row r="2539" spans="1:57" ht="15.75">
      <c r="A2539" s="28">
        <v>58</v>
      </c>
      <c r="B2539" s="25"/>
      <c r="C2539" s="32">
        <f t="shared" si="223"/>
        <v>1</v>
      </c>
      <c r="D2539" s="36" t="s">
        <v>2623</v>
      </c>
      <c r="E2539" s="36">
        <v>5000</v>
      </c>
      <c r="F2539" s="36">
        <v>2</v>
      </c>
      <c r="G2539" s="36">
        <v>2</v>
      </c>
      <c r="H2539" s="36">
        <v>0</v>
      </c>
      <c r="I2539" s="36">
        <v>0</v>
      </c>
      <c r="J2539" s="36">
        <v>0</v>
      </c>
      <c r="K2539" s="58" t="str">
        <f t="shared" si="224"/>
        <v>0</v>
      </c>
      <c r="L2539" s="4"/>
    </row>
    <row r="2540" spans="1:57" ht="15.75">
      <c r="A2540" s="28">
        <v>58</v>
      </c>
      <c r="B2540" s="25"/>
      <c r="C2540" s="32">
        <f t="shared" si="223"/>
        <v>1</v>
      </c>
      <c r="D2540" s="36" t="s">
        <v>2624</v>
      </c>
      <c r="E2540" s="36">
        <v>3293</v>
      </c>
      <c r="F2540" s="36">
        <v>1</v>
      </c>
      <c r="G2540" s="36">
        <v>0</v>
      </c>
      <c r="H2540" s="36">
        <v>0</v>
      </c>
      <c r="I2540" s="36">
        <v>0</v>
      </c>
      <c r="J2540" s="36">
        <v>0</v>
      </c>
      <c r="K2540" s="58" t="str">
        <f t="shared" si="224"/>
        <v>0</v>
      </c>
      <c r="L2540" s="4"/>
    </row>
    <row r="2541" spans="1:57" ht="15.75">
      <c r="A2541" s="28">
        <v>58</v>
      </c>
      <c r="B2541" s="25"/>
      <c r="C2541" s="32">
        <f t="shared" si="223"/>
        <v>1</v>
      </c>
      <c r="D2541" s="52" t="s">
        <v>2625</v>
      </c>
      <c r="E2541" s="52">
        <v>3800</v>
      </c>
      <c r="F2541" s="52">
        <v>0</v>
      </c>
      <c r="G2541" s="52">
        <v>0</v>
      </c>
      <c r="H2541" s="52">
        <v>1</v>
      </c>
      <c r="I2541" s="52">
        <v>0</v>
      </c>
      <c r="J2541" s="52">
        <v>0</v>
      </c>
      <c r="K2541" s="58" t="str">
        <f t="shared" si="224"/>
        <v>0</v>
      </c>
      <c r="L2541" s="4"/>
    </row>
    <row r="2542" spans="1:57" ht="15.75">
      <c r="A2542" s="28">
        <v>58</v>
      </c>
      <c r="B2542" s="25"/>
      <c r="C2542" s="32">
        <f t="shared" si="223"/>
        <v>1</v>
      </c>
      <c r="D2542" s="52" t="s">
        <v>2626</v>
      </c>
      <c r="E2542" s="52">
        <v>32000</v>
      </c>
      <c r="F2542" s="52">
        <v>13</v>
      </c>
      <c r="G2542" s="52">
        <v>4</v>
      </c>
      <c r="H2542" s="52">
        <v>0</v>
      </c>
      <c r="I2542" s="52">
        <v>0</v>
      </c>
      <c r="J2542" s="52">
        <v>0</v>
      </c>
      <c r="K2542" s="58" t="str">
        <f t="shared" si="224"/>
        <v>0</v>
      </c>
      <c r="L2542" s="4"/>
    </row>
    <row r="2543" spans="1:57" ht="15.75">
      <c r="A2543" s="28">
        <v>58</v>
      </c>
      <c r="B2543" s="25"/>
      <c r="C2543" s="32">
        <f t="shared" si="223"/>
        <v>1</v>
      </c>
      <c r="D2543" s="36" t="s">
        <v>2627</v>
      </c>
      <c r="E2543" s="36">
        <v>1630</v>
      </c>
      <c r="F2543" s="36">
        <v>0</v>
      </c>
      <c r="G2543" s="36">
        <v>1</v>
      </c>
      <c r="H2543" s="36">
        <v>0</v>
      </c>
      <c r="I2543" s="36">
        <v>0</v>
      </c>
      <c r="J2543" s="36">
        <v>0</v>
      </c>
      <c r="K2543" s="58" t="str">
        <f t="shared" si="224"/>
        <v>0</v>
      </c>
      <c r="L2543" s="4"/>
    </row>
    <row r="2544" spans="1:57" ht="15.75">
      <c r="A2544" s="28">
        <v>58</v>
      </c>
      <c r="B2544" s="25"/>
      <c r="C2544" s="32">
        <f t="shared" si="223"/>
        <v>1</v>
      </c>
      <c r="D2544" s="52" t="s">
        <v>2628</v>
      </c>
      <c r="E2544" s="52">
        <v>2400</v>
      </c>
      <c r="F2544" s="52">
        <v>2</v>
      </c>
      <c r="G2544" s="52">
        <v>0</v>
      </c>
      <c r="H2544" s="52">
        <v>0</v>
      </c>
      <c r="I2544" s="52">
        <v>0</v>
      </c>
      <c r="J2544" s="52">
        <v>0</v>
      </c>
      <c r="K2544" s="58" t="str">
        <f t="shared" si="224"/>
        <v>0</v>
      </c>
      <c r="L2544" s="4"/>
    </row>
    <row r="2545" spans="1:57" ht="15.75">
      <c r="A2545" s="28">
        <v>58</v>
      </c>
      <c r="B2545" s="25"/>
      <c r="C2545" s="32">
        <f t="shared" si="223"/>
        <v>1</v>
      </c>
      <c r="D2545" s="36" t="s">
        <v>2629</v>
      </c>
      <c r="E2545" s="36">
        <v>9378</v>
      </c>
      <c r="F2545" s="36">
        <v>2</v>
      </c>
      <c r="G2545" s="36">
        <v>1</v>
      </c>
      <c r="H2545" s="36">
        <v>0</v>
      </c>
      <c r="I2545" s="36">
        <v>0</v>
      </c>
      <c r="J2545" s="36">
        <v>0</v>
      </c>
      <c r="K2545" s="58" t="str">
        <f t="shared" si="224"/>
        <v>0</v>
      </c>
      <c r="L2545" s="4"/>
    </row>
    <row r="2546" spans="1:57" ht="15">
      <c r="A2546" s="226" t="s">
        <v>2630</v>
      </c>
      <c r="B2546" s="226"/>
      <c r="C2546" s="226"/>
      <c r="D2546" s="44">
        <f>SUM(C2531:C2545)</f>
        <v>15</v>
      </c>
      <c r="E2546" s="45">
        <f>SUM(E2531:E2545)</f>
        <v>91737</v>
      </c>
      <c r="F2546" s="44">
        <f>(SUM(F2531:F2545))*1</f>
        <v>33</v>
      </c>
      <c r="G2546" s="45">
        <f>(SUM(G2531:G2545))*1</f>
        <v>10</v>
      </c>
      <c r="H2546" s="45">
        <f>(SUM(H2531:H2545))*1</f>
        <v>2</v>
      </c>
      <c r="I2546" s="45">
        <f>SUM(I2531:I2545)</f>
        <v>0</v>
      </c>
      <c r="J2546" s="45">
        <f>SUM(J2531:J2545)</f>
        <v>0</v>
      </c>
      <c r="K2546" s="45">
        <f>K2531+K2532+K2533+K2534+K2535+K2536+K2537+K2538+K2539+K2540+K2541+K2542+K2543+K2544+K2545</f>
        <v>0</v>
      </c>
      <c r="L2546" s="4"/>
      <c r="M2546" s="46"/>
      <c r="N2546" s="46"/>
      <c r="O2546" s="46"/>
      <c r="P2546" s="46"/>
      <c r="Q2546" s="46"/>
      <c r="R2546" s="46"/>
      <c r="S2546" s="46"/>
      <c r="T2546" s="46"/>
      <c r="U2546" s="46"/>
      <c r="V2546" s="46"/>
      <c r="W2546" s="46"/>
      <c r="X2546" s="46"/>
      <c r="Y2546" s="46"/>
      <c r="Z2546" s="46"/>
      <c r="AA2546" s="46"/>
      <c r="AB2546" s="46"/>
      <c r="AC2546" s="46"/>
      <c r="AD2546" s="46"/>
      <c r="AE2546" s="46"/>
      <c r="AF2546" s="46"/>
      <c r="AG2546" s="46"/>
      <c r="AH2546" s="46"/>
      <c r="AI2546" s="46"/>
      <c r="AJ2546" s="46"/>
      <c r="AK2546" s="46"/>
      <c r="AL2546" s="46"/>
      <c r="AM2546" s="46"/>
      <c r="AN2546" s="46"/>
      <c r="AO2546" s="46"/>
      <c r="AP2546" s="46"/>
      <c r="AQ2546" s="46"/>
      <c r="AR2546" s="46"/>
      <c r="AS2546" s="46"/>
      <c r="AT2546" s="46"/>
      <c r="AU2546" s="46"/>
      <c r="AV2546" s="46"/>
      <c r="AW2546" s="46"/>
      <c r="AX2546" s="46"/>
      <c r="AY2546" s="46"/>
      <c r="AZ2546" s="46"/>
      <c r="BA2546" s="46"/>
      <c r="BB2546" s="46"/>
      <c r="BC2546" s="46"/>
      <c r="BD2546" s="46"/>
      <c r="BE2546" s="46"/>
    </row>
    <row r="2547" spans="1:57" ht="15.75">
      <c r="A2547" s="28"/>
      <c r="B2547" s="225" t="s">
        <v>93</v>
      </c>
      <c r="C2547" s="225"/>
      <c r="D2547" s="47"/>
      <c r="E2547" s="48"/>
      <c r="F2547" s="47"/>
      <c r="G2547" s="48"/>
      <c r="H2547" s="48"/>
      <c r="I2547" s="48"/>
      <c r="J2547" s="31"/>
      <c r="K2547" s="31"/>
      <c r="L2547" s="4"/>
    </row>
    <row r="2548" spans="1:57" ht="15.75">
      <c r="A2548" s="28">
        <v>59</v>
      </c>
      <c r="B2548" s="25"/>
      <c r="C2548" s="32">
        <f t="shared" ref="C2548:C2579" si="225">IF(D2548="",0,1)</f>
        <v>1</v>
      </c>
      <c r="D2548" s="34" t="s">
        <v>2631</v>
      </c>
      <c r="E2548" s="34">
        <v>3500</v>
      </c>
      <c r="F2548" s="35">
        <v>1</v>
      </c>
      <c r="G2548" s="35">
        <v>0</v>
      </c>
      <c r="H2548" s="35">
        <v>0</v>
      </c>
      <c r="I2548" s="35">
        <v>0</v>
      </c>
      <c r="J2548" s="36">
        <v>0</v>
      </c>
      <c r="K2548" s="58" t="str">
        <f t="shared" ref="K2548:K2579" si="226">IF(OR(I2548="",I2548&lt;1),"0","1")</f>
        <v>0</v>
      </c>
      <c r="L2548" s="4"/>
    </row>
    <row r="2549" spans="1:57" ht="15.75">
      <c r="A2549" s="28">
        <v>59</v>
      </c>
      <c r="B2549" s="25"/>
      <c r="C2549" s="32">
        <f t="shared" si="225"/>
        <v>1</v>
      </c>
      <c r="D2549" s="34" t="s">
        <v>2632</v>
      </c>
      <c r="E2549" s="34">
        <v>10000</v>
      </c>
      <c r="F2549" s="35">
        <v>2</v>
      </c>
      <c r="G2549" s="35">
        <v>0</v>
      </c>
      <c r="H2549" s="35">
        <v>0</v>
      </c>
      <c r="I2549" s="35">
        <v>0</v>
      </c>
      <c r="J2549" s="36">
        <v>0</v>
      </c>
      <c r="K2549" s="58" t="str">
        <f t="shared" si="226"/>
        <v>0</v>
      </c>
      <c r="L2549" s="4"/>
    </row>
    <row r="2550" spans="1:57" ht="15.75">
      <c r="A2550" s="28">
        <v>59</v>
      </c>
      <c r="B2550" s="25"/>
      <c r="C2550" s="32">
        <f t="shared" si="225"/>
        <v>1</v>
      </c>
      <c r="D2550" s="34" t="s">
        <v>2633</v>
      </c>
      <c r="E2550" s="34">
        <v>25000</v>
      </c>
      <c r="F2550" s="35">
        <v>6</v>
      </c>
      <c r="G2550" s="35">
        <v>9</v>
      </c>
      <c r="H2550" s="35">
        <v>0</v>
      </c>
      <c r="I2550" s="35">
        <v>0</v>
      </c>
      <c r="J2550" s="36">
        <v>0</v>
      </c>
      <c r="K2550" s="58" t="str">
        <f t="shared" si="226"/>
        <v>0</v>
      </c>
      <c r="L2550" s="4"/>
    </row>
    <row r="2551" spans="1:57" ht="15.75">
      <c r="A2551" s="28">
        <v>59</v>
      </c>
      <c r="B2551" s="25"/>
      <c r="C2551" s="32">
        <f t="shared" si="225"/>
        <v>1</v>
      </c>
      <c r="D2551" s="34" t="s">
        <v>2634</v>
      </c>
      <c r="E2551" s="34">
        <v>2685</v>
      </c>
      <c r="F2551" s="35">
        <v>0</v>
      </c>
      <c r="G2551" s="35">
        <v>1</v>
      </c>
      <c r="H2551" s="35">
        <v>0</v>
      </c>
      <c r="I2551" s="35">
        <v>0</v>
      </c>
      <c r="J2551" s="36">
        <v>0</v>
      </c>
      <c r="K2551" s="58" t="str">
        <f t="shared" si="226"/>
        <v>0</v>
      </c>
      <c r="L2551" s="4"/>
    </row>
    <row r="2552" spans="1:57" ht="15.75">
      <c r="A2552" s="28">
        <v>59</v>
      </c>
      <c r="B2552" s="25"/>
      <c r="C2552" s="32">
        <f t="shared" si="225"/>
        <v>1</v>
      </c>
      <c r="D2552" s="34" t="s">
        <v>2635</v>
      </c>
      <c r="E2552" s="34">
        <v>5600</v>
      </c>
      <c r="F2552" s="35">
        <v>3</v>
      </c>
      <c r="G2552" s="35">
        <v>1</v>
      </c>
      <c r="H2552" s="35">
        <v>0</v>
      </c>
      <c r="I2552" s="35">
        <v>0</v>
      </c>
      <c r="J2552" s="36">
        <v>0</v>
      </c>
      <c r="K2552" s="58" t="str">
        <f t="shared" si="226"/>
        <v>0</v>
      </c>
      <c r="L2552" s="4"/>
    </row>
    <row r="2553" spans="1:57" ht="15.75">
      <c r="A2553" s="28">
        <v>59</v>
      </c>
      <c r="B2553" s="25"/>
      <c r="C2553" s="32">
        <f t="shared" si="225"/>
        <v>1</v>
      </c>
      <c r="D2553" s="34" t="s">
        <v>2636</v>
      </c>
      <c r="E2553" s="34">
        <v>10000</v>
      </c>
      <c r="F2553" s="35">
        <v>8</v>
      </c>
      <c r="G2553" s="35">
        <v>2</v>
      </c>
      <c r="H2553" s="35">
        <v>0</v>
      </c>
      <c r="I2553" s="35">
        <v>0</v>
      </c>
      <c r="J2553" s="36">
        <v>0</v>
      </c>
      <c r="K2553" s="58" t="str">
        <f t="shared" si="226"/>
        <v>0</v>
      </c>
      <c r="L2553" s="4"/>
    </row>
    <row r="2554" spans="1:57" ht="15.75">
      <c r="A2554" s="28">
        <v>59</v>
      </c>
      <c r="B2554" s="25"/>
      <c r="C2554" s="32">
        <f t="shared" si="225"/>
        <v>1</v>
      </c>
      <c r="D2554" s="34" t="s">
        <v>2637</v>
      </c>
      <c r="E2554" s="34">
        <v>3031</v>
      </c>
      <c r="F2554" s="35">
        <v>1</v>
      </c>
      <c r="G2554" s="35">
        <v>0</v>
      </c>
      <c r="H2554" s="35">
        <v>0</v>
      </c>
      <c r="I2554" s="35">
        <v>0</v>
      </c>
      <c r="J2554" s="36">
        <v>0</v>
      </c>
      <c r="K2554" s="58" t="str">
        <f t="shared" si="226"/>
        <v>0</v>
      </c>
      <c r="L2554" s="4"/>
    </row>
    <row r="2555" spans="1:57" ht="15.75">
      <c r="A2555" s="28">
        <v>59</v>
      </c>
      <c r="B2555" s="25"/>
      <c r="C2555" s="32">
        <f t="shared" si="225"/>
        <v>1</v>
      </c>
      <c r="D2555" s="34" t="s">
        <v>2638</v>
      </c>
      <c r="E2555" s="34">
        <v>12500</v>
      </c>
      <c r="F2555" s="35">
        <v>8</v>
      </c>
      <c r="G2555" s="35">
        <v>1</v>
      </c>
      <c r="H2555" s="35">
        <v>0</v>
      </c>
      <c r="I2555" s="35">
        <v>0</v>
      </c>
      <c r="J2555" s="36">
        <v>0</v>
      </c>
      <c r="K2555" s="58" t="str">
        <f t="shared" si="226"/>
        <v>0</v>
      </c>
      <c r="L2555" s="4"/>
    </row>
    <row r="2556" spans="1:57" ht="15.75">
      <c r="A2556" s="28">
        <v>59</v>
      </c>
      <c r="B2556" s="25"/>
      <c r="C2556" s="32">
        <f t="shared" si="225"/>
        <v>1</v>
      </c>
      <c r="D2556" s="36" t="s">
        <v>2639</v>
      </c>
      <c r="E2556" s="34">
        <v>22000</v>
      </c>
      <c r="F2556" s="35">
        <v>10</v>
      </c>
      <c r="G2556" s="35">
        <v>0</v>
      </c>
      <c r="H2556" s="35">
        <v>0</v>
      </c>
      <c r="I2556" s="35">
        <v>0</v>
      </c>
      <c r="J2556" s="36">
        <v>0</v>
      </c>
      <c r="K2556" s="58" t="str">
        <f t="shared" si="226"/>
        <v>0</v>
      </c>
      <c r="L2556" s="4"/>
    </row>
    <row r="2557" spans="1:57" ht="15.75">
      <c r="A2557" s="28">
        <v>59</v>
      </c>
      <c r="B2557" s="25"/>
      <c r="C2557" s="32">
        <f t="shared" si="225"/>
        <v>1</v>
      </c>
      <c r="D2557" s="36" t="s">
        <v>2640</v>
      </c>
      <c r="E2557" s="34">
        <v>4975</v>
      </c>
      <c r="F2557" s="35">
        <v>1</v>
      </c>
      <c r="G2557" s="35">
        <v>0</v>
      </c>
      <c r="H2557" s="35">
        <v>0</v>
      </c>
      <c r="I2557" s="35">
        <v>0</v>
      </c>
      <c r="J2557" s="36">
        <v>0</v>
      </c>
      <c r="K2557" s="58" t="str">
        <f t="shared" si="226"/>
        <v>0</v>
      </c>
      <c r="L2557" s="4"/>
    </row>
    <row r="2558" spans="1:57" ht="15.75">
      <c r="A2558" s="28">
        <v>59</v>
      </c>
      <c r="B2558" s="25"/>
      <c r="C2558" s="32">
        <f t="shared" si="225"/>
        <v>1</v>
      </c>
      <c r="D2558" s="36" t="s">
        <v>2641</v>
      </c>
      <c r="E2558" s="63">
        <v>1500</v>
      </c>
      <c r="F2558" s="93">
        <v>1</v>
      </c>
      <c r="G2558" s="93">
        <v>0</v>
      </c>
      <c r="H2558" s="93">
        <v>0</v>
      </c>
      <c r="I2558" s="93">
        <v>0</v>
      </c>
      <c r="J2558" s="94">
        <v>0</v>
      </c>
      <c r="K2558" s="58" t="str">
        <f t="shared" si="226"/>
        <v>0</v>
      </c>
      <c r="L2558" s="4"/>
    </row>
    <row r="2559" spans="1:57" ht="15.75">
      <c r="A2559" s="28">
        <v>59</v>
      </c>
      <c r="B2559" s="25"/>
      <c r="C2559" s="32">
        <f t="shared" si="225"/>
        <v>1</v>
      </c>
      <c r="D2559" s="95" t="s">
        <v>2642</v>
      </c>
      <c r="E2559" s="96">
        <v>5017</v>
      </c>
      <c r="F2559" s="97">
        <v>0</v>
      </c>
      <c r="G2559" s="97">
        <v>0</v>
      </c>
      <c r="H2559" s="97">
        <v>1</v>
      </c>
      <c r="I2559" s="97">
        <v>0</v>
      </c>
      <c r="J2559" s="95">
        <v>0</v>
      </c>
      <c r="K2559" s="98" t="str">
        <f t="shared" si="226"/>
        <v>0</v>
      </c>
      <c r="L2559" s="4"/>
    </row>
    <row r="2560" spans="1:57" ht="15.75">
      <c r="A2560" s="28">
        <v>59</v>
      </c>
      <c r="B2560" s="25"/>
      <c r="C2560" s="32">
        <f t="shared" si="225"/>
        <v>1</v>
      </c>
      <c r="D2560" s="36" t="s">
        <v>2643</v>
      </c>
      <c r="E2560" s="34">
        <v>17835</v>
      </c>
      <c r="F2560" s="35">
        <v>5</v>
      </c>
      <c r="G2560" s="35">
        <v>5</v>
      </c>
      <c r="H2560" s="35">
        <v>0</v>
      </c>
      <c r="I2560" s="35">
        <v>0</v>
      </c>
      <c r="J2560" s="36">
        <v>0</v>
      </c>
      <c r="K2560" s="58" t="str">
        <f t="shared" si="226"/>
        <v>0</v>
      </c>
      <c r="L2560" s="4"/>
    </row>
    <row r="2561" spans="1:12" ht="15.75">
      <c r="A2561" s="28">
        <v>59</v>
      </c>
      <c r="B2561" s="25"/>
      <c r="C2561" s="32">
        <f t="shared" si="225"/>
        <v>1</v>
      </c>
      <c r="D2561" s="36" t="s">
        <v>2644</v>
      </c>
      <c r="E2561" s="34">
        <v>3323</v>
      </c>
      <c r="F2561" s="35">
        <v>2</v>
      </c>
      <c r="G2561" s="35">
        <v>0</v>
      </c>
      <c r="H2561" s="35">
        <v>0</v>
      </c>
      <c r="I2561" s="35">
        <v>0</v>
      </c>
      <c r="J2561" s="36">
        <v>0</v>
      </c>
      <c r="K2561" s="58" t="str">
        <f t="shared" si="226"/>
        <v>0</v>
      </c>
      <c r="L2561" s="4"/>
    </row>
    <row r="2562" spans="1:12" ht="15.75">
      <c r="A2562" s="28">
        <v>59</v>
      </c>
      <c r="B2562" s="25"/>
      <c r="C2562" s="32">
        <f t="shared" si="225"/>
        <v>1</v>
      </c>
      <c r="D2562" s="36" t="s">
        <v>2645</v>
      </c>
      <c r="E2562" s="34">
        <v>4000</v>
      </c>
      <c r="F2562" s="35">
        <v>1</v>
      </c>
      <c r="G2562" s="35">
        <v>1</v>
      </c>
      <c r="H2562" s="35">
        <v>0</v>
      </c>
      <c r="I2562" s="35">
        <v>0</v>
      </c>
      <c r="J2562" s="36">
        <v>0</v>
      </c>
      <c r="K2562" s="58" t="str">
        <f t="shared" si="226"/>
        <v>0</v>
      </c>
      <c r="L2562" s="4"/>
    </row>
    <row r="2563" spans="1:12" ht="15.75">
      <c r="A2563" s="28">
        <v>59</v>
      </c>
      <c r="B2563" s="25"/>
      <c r="C2563" s="32">
        <f t="shared" si="225"/>
        <v>1</v>
      </c>
      <c r="D2563" s="36" t="s">
        <v>2646</v>
      </c>
      <c r="E2563" s="34">
        <v>4713</v>
      </c>
      <c r="F2563" s="35">
        <v>2</v>
      </c>
      <c r="G2563" s="35">
        <v>0</v>
      </c>
      <c r="H2563" s="35">
        <v>0</v>
      </c>
      <c r="I2563" s="35">
        <v>0</v>
      </c>
      <c r="J2563" s="36">
        <v>0</v>
      </c>
      <c r="K2563" s="58" t="str">
        <f t="shared" si="226"/>
        <v>0</v>
      </c>
      <c r="L2563" s="4"/>
    </row>
    <row r="2564" spans="1:12" ht="15.75">
      <c r="A2564" s="28">
        <v>59</v>
      </c>
      <c r="B2564" s="25"/>
      <c r="C2564" s="32">
        <f t="shared" si="225"/>
        <v>1</v>
      </c>
      <c r="D2564" s="95" t="s">
        <v>2647</v>
      </c>
      <c r="E2564" s="96">
        <v>20922</v>
      </c>
      <c r="F2564" s="97">
        <v>6</v>
      </c>
      <c r="G2564" s="97">
        <v>4</v>
      </c>
      <c r="H2564" s="97">
        <v>0</v>
      </c>
      <c r="I2564" s="97">
        <v>0</v>
      </c>
      <c r="J2564" s="95">
        <v>0</v>
      </c>
      <c r="K2564" s="98" t="str">
        <f t="shared" si="226"/>
        <v>0</v>
      </c>
      <c r="L2564" s="4"/>
    </row>
    <row r="2565" spans="1:12" ht="15.75">
      <c r="A2565" s="28">
        <v>59</v>
      </c>
      <c r="B2565" s="25"/>
      <c r="C2565" s="32">
        <f t="shared" si="225"/>
        <v>1</v>
      </c>
      <c r="D2565" s="36" t="s">
        <v>2648</v>
      </c>
      <c r="E2565" s="34">
        <v>14840</v>
      </c>
      <c r="F2565" s="35">
        <v>10</v>
      </c>
      <c r="G2565" s="35">
        <v>0</v>
      </c>
      <c r="H2565" s="35">
        <v>0</v>
      </c>
      <c r="I2565" s="35">
        <v>0</v>
      </c>
      <c r="J2565" s="36">
        <v>0</v>
      </c>
      <c r="K2565" s="58" t="str">
        <f t="shared" si="226"/>
        <v>0</v>
      </c>
      <c r="L2565" s="4"/>
    </row>
    <row r="2566" spans="1:12" ht="15.75">
      <c r="A2566" s="28">
        <v>59</v>
      </c>
      <c r="B2566" s="25"/>
      <c r="C2566" s="32">
        <f t="shared" si="225"/>
        <v>1</v>
      </c>
      <c r="D2566" s="36" t="s">
        <v>2649</v>
      </c>
      <c r="E2566" s="34">
        <v>35514</v>
      </c>
      <c r="F2566" s="35">
        <v>17</v>
      </c>
      <c r="G2566" s="35">
        <v>1</v>
      </c>
      <c r="H2566" s="35">
        <v>0</v>
      </c>
      <c r="I2566" s="35">
        <v>4</v>
      </c>
      <c r="J2566" s="36">
        <v>2</v>
      </c>
      <c r="K2566" s="58" t="str">
        <f t="shared" si="226"/>
        <v>1</v>
      </c>
      <c r="L2566" s="4"/>
    </row>
    <row r="2567" spans="1:12" ht="15.75">
      <c r="A2567" s="28">
        <v>59</v>
      </c>
      <c r="B2567" s="25"/>
      <c r="C2567" s="32">
        <f t="shared" si="225"/>
        <v>1</v>
      </c>
      <c r="D2567" s="36" t="s">
        <v>2650</v>
      </c>
      <c r="E2567" s="34">
        <v>3700</v>
      </c>
      <c r="F2567" s="35">
        <v>2</v>
      </c>
      <c r="G2567" s="35">
        <v>0</v>
      </c>
      <c r="H2567" s="35">
        <v>0</v>
      </c>
      <c r="I2567" s="35">
        <v>0</v>
      </c>
      <c r="J2567" s="36">
        <v>0</v>
      </c>
      <c r="K2567" s="58" t="str">
        <f t="shared" si="226"/>
        <v>0</v>
      </c>
      <c r="L2567" s="4"/>
    </row>
    <row r="2568" spans="1:12" ht="15.75">
      <c r="A2568" s="28">
        <v>59</v>
      </c>
      <c r="B2568" s="25"/>
      <c r="C2568" s="32">
        <f t="shared" si="225"/>
        <v>1</v>
      </c>
      <c r="D2568" s="36" t="s">
        <v>2651</v>
      </c>
      <c r="E2568" s="34">
        <v>66600</v>
      </c>
      <c r="F2568" s="35">
        <v>3</v>
      </c>
      <c r="G2568" s="35">
        <v>0</v>
      </c>
      <c r="H2568" s="35">
        <v>0</v>
      </c>
      <c r="I2568" s="35">
        <v>0</v>
      </c>
      <c r="J2568" s="36">
        <v>0</v>
      </c>
      <c r="K2568" s="58" t="str">
        <f t="shared" si="226"/>
        <v>0</v>
      </c>
      <c r="L2568" s="4"/>
    </row>
    <row r="2569" spans="1:12" ht="15.75">
      <c r="A2569" s="28">
        <v>59</v>
      </c>
      <c r="B2569" s="25"/>
      <c r="C2569" s="32">
        <f t="shared" si="225"/>
        <v>1</v>
      </c>
      <c r="D2569" s="36" t="s">
        <v>2652</v>
      </c>
      <c r="E2569" s="34">
        <v>21900</v>
      </c>
      <c r="F2569" s="35">
        <v>13</v>
      </c>
      <c r="G2569" s="35">
        <v>5</v>
      </c>
      <c r="H2569" s="35">
        <v>0</v>
      </c>
      <c r="I2569" s="35">
        <v>0</v>
      </c>
      <c r="J2569" s="36">
        <v>0</v>
      </c>
      <c r="K2569" s="58" t="str">
        <f t="shared" si="226"/>
        <v>0</v>
      </c>
      <c r="L2569" s="4"/>
    </row>
    <row r="2570" spans="1:12" ht="15.75">
      <c r="A2570" s="28">
        <v>59</v>
      </c>
      <c r="B2570" s="25"/>
      <c r="C2570" s="32">
        <f t="shared" si="225"/>
        <v>1</v>
      </c>
      <c r="D2570" s="36" t="s">
        <v>2653</v>
      </c>
      <c r="E2570" s="34">
        <v>27415</v>
      </c>
      <c r="F2570" s="35">
        <v>11</v>
      </c>
      <c r="G2570" s="35">
        <v>3</v>
      </c>
      <c r="H2570" s="35">
        <v>0</v>
      </c>
      <c r="I2570" s="35">
        <v>0</v>
      </c>
      <c r="J2570" s="36">
        <v>0</v>
      </c>
      <c r="K2570" s="58" t="str">
        <f t="shared" si="226"/>
        <v>0</v>
      </c>
      <c r="L2570" s="4"/>
    </row>
    <row r="2571" spans="1:12" ht="15.75">
      <c r="A2571" s="28">
        <v>59</v>
      </c>
      <c r="B2571" s="25"/>
      <c r="C2571" s="32">
        <f t="shared" si="225"/>
        <v>1</v>
      </c>
      <c r="D2571" s="36" t="s">
        <v>2654</v>
      </c>
      <c r="E2571" s="34">
        <v>9097</v>
      </c>
      <c r="F2571" s="35">
        <v>6</v>
      </c>
      <c r="G2571" s="35">
        <v>0</v>
      </c>
      <c r="H2571" s="35">
        <v>0</v>
      </c>
      <c r="I2571" s="35">
        <v>0</v>
      </c>
      <c r="J2571" s="36">
        <v>0</v>
      </c>
      <c r="K2571" s="58" t="str">
        <f t="shared" si="226"/>
        <v>0</v>
      </c>
      <c r="L2571" s="4"/>
    </row>
    <row r="2572" spans="1:12" ht="15.75">
      <c r="A2572" s="28">
        <v>59</v>
      </c>
      <c r="B2572" s="25"/>
      <c r="C2572" s="32">
        <f t="shared" si="225"/>
        <v>1</v>
      </c>
      <c r="D2572" s="36" t="s">
        <v>2655</v>
      </c>
      <c r="E2572" s="54">
        <v>3200</v>
      </c>
      <c r="F2572" s="35">
        <v>2</v>
      </c>
      <c r="G2572" s="35">
        <v>0</v>
      </c>
      <c r="H2572" s="35">
        <v>0</v>
      </c>
      <c r="I2572" s="35">
        <v>0</v>
      </c>
      <c r="J2572" s="36">
        <v>0</v>
      </c>
      <c r="K2572" s="58" t="str">
        <f t="shared" si="226"/>
        <v>0</v>
      </c>
      <c r="L2572" s="4"/>
    </row>
    <row r="2573" spans="1:12" ht="15.75">
      <c r="A2573" s="28">
        <v>59</v>
      </c>
      <c r="B2573" s="25"/>
      <c r="C2573" s="32">
        <f t="shared" si="225"/>
        <v>1</v>
      </c>
      <c r="D2573" s="36" t="s">
        <v>2656</v>
      </c>
      <c r="E2573" s="54">
        <v>233098</v>
      </c>
      <c r="F2573" s="35">
        <v>128</v>
      </c>
      <c r="G2573" s="35">
        <v>24</v>
      </c>
      <c r="H2573" s="35">
        <v>0</v>
      </c>
      <c r="I2573" s="35">
        <v>10</v>
      </c>
      <c r="J2573" s="36">
        <v>5</v>
      </c>
      <c r="K2573" s="58" t="str">
        <f t="shared" si="226"/>
        <v>1</v>
      </c>
      <c r="L2573" s="4"/>
    </row>
    <row r="2574" spans="1:12" ht="15.75">
      <c r="A2574" s="28">
        <v>59</v>
      </c>
      <c r="B2574" s="25"/>
      <c r="C2574" s="32">
        <f t="shared" si="225"/>
        <v>1</v>
      </c>
      <c r="D2574" s="36" t="s">
        <v>2657</v>
      </c>
      <c r="E2574" s="34">
        <v>28000</v>
      </c>
      <c r="F2574" s="35">
        <v>14</v>
      </c>
      <c r="G2574" s="35">
        <v>3</v>
      </c>
      <c r="H2574" s="35">
        <v>0</v>
      </c>
      <c r="I2574" s="35">
        <v>0</v>
      </c>
      <c r="J2574" s="36">
        <v>0</v>
      </c>
      <c r="K2574" s="58" t="str">
        <f t="shared" si="226"/>
        <v>0</v>
      </c>
      <c r="L2574" s="4"/>
    </row>
    <row r="2575" spans="1:12" ht="15.75">
      <c r="A2575" s="28">
        <v>59</v>
      </c>
      <c r="B2575" s="25"/>
      <c r="C2575" s="32">
        <f t="shared" si="225"/>
        <v>1</v>
      </c>
      <c r="D2575" s="36" t="s">
        <v>2658</v>
      </c>
      <c r="E2575" s="34">
        <v>22233</v>
      </c>
      <c r="F2575" s="35">
        <v>11</v>
      </c>
      <c r="G2575" s="35">
        <v>3</v>
      </c>
      <c r="H2575" s="35">
        <v>0</v>
      </c>
      <c r="I2575" s="35">
        <v>0</v>
      </c>
      <c r="J2575" s="36">
        <v>0</v>
      </c>
      <c r="K2575" s="58" t="str">
        <f t="shared" si="226"/>
        <v>0</v>
      </c>
      <c r="L2575" s="4"/>
    </row>
    <row r="2576" spans="1:12" ht="15.75">
      <c r="A2576" s="28">
        <v>59</v>
      </c>
      <c r="B2576" s="25"/>
      <c r="C2576" s="32">
        <f t="shared" si="225"/>
        <v>1</v>
      </c>
      <c r="D2576" s="36" t="s">
        <v>2659</v>
      </c>
      <c r="E2576" s="34">
        <v>13500</v>
      </c>
      <c r="F2576" s="35">
        <v>6</v>
      </c>
      <c r="G2576" s="35">
        <v>0</v>
      </c>
      <c r="H2576" s="35">
        <v>0</v>
      </c>
      <c r="I2576" s="35">
        <v>1</v>
      </c>
      <c r="J2576" s="36">
        <v>1</v>
      </c>
      <c r="K2576" s="58" t="str">
        <f t="shared" si="226"/>
        <v>1</v>
      </c>
      <c r="L2576" s="4"/>
    </row>
    <row r="2577" spans="1:12" ht="15.75">
      <c r="A2577" s="28">
        <v>59</v>
      </c>
      <c r="B2577" s="25"/>
      <c r="C2577" s="32">
        <f t="shared" si="225"/>
        <v>1</v>
      </c>
      <c r="D2577" s="36" t="s">
        <v>2660</v>
      </c>
      <c r="E2577" s="34">
        <v>38155</v>
      </c>
      <c r="F2577" s="35">
        <v>23</v>
      </c>
      <c r="G2577" s="35">
        <v>14</v>
      </c>
      <c r="H2577" s="35">
        <v>0</v>
      </c>
      <c r="I2577" s="35">
        <v>0</v>
      </c>
      <c r="J2577" s="36">
        <v>0</v>
      </c>
      <c r="K2577" s="58" t="str">
        <f t="shared" si="226"/>
        <v>0</v>
      </c>
      <c r="L2577" s="4"/>
    </row>
    <row r="2578" spans="1:12" ht="15.75">
      <c r="A2578" s="28">
        <v>59</v>
      </c>
      <c r="B2578" s="25"/>
      <c r="C2578" s="32">
        <f t="shared" si="225"/>
        <v>1</v>
      </c>
      <c r="D2578" s="36" t="s">
        <v>2661</v>
      </c>
      <c r="E2578" s="54">
        <v>10800</v>
      </c>
      <c r="F2578" s="35">
        <v>6</v>
      </c>
      <c r="G2578" s="35">
        <v>1</v>
      </c>
      <c r="H2578" s="35">
        <v>0</v>
      </c>
      <c r="I2578" s="35">
        <v>0</v>
      </c>
      <c r="J2578" s="36">
        <v>0</v>
      </c>
      <c r="K2578" s="58" t="str">
        <f t="shared" si="226"/>
        <v>0</v>
      </c>
      <c r="L2578" s="4"/>
    </row>
    <row r="2579" spans="1:12" ht="15.75">
      <c r="A2579" s="28">
        <v>59</v>
      </c>
      <c r="B2579" s="25"/>
      <c r="C2579" s="32">
        <f t="shared" si="225"/>
        <v>1</v>
      </c>
      <c r="D2579" s="36" t="s">
        <v>2662</v>
      </c>
      <c r="E2579" s="34">
        <v>21153</v>
      </c>
      <c r="F2579" s="35">
        <v>12</v>
      </c>
      <c r="G2579" s="35">
        <v>0</v>
      </c>
      <c r="H2579" s="35">
        <v>0</v>
      </c>
      <c r="I2579" s="35">
        <v>0</v>
      </c>
      <c r="J2579" s="36">
        <v>0</v>
      </c>
      <c r="K2579" s="58" t="str">
        <f t="shared" si="226"/>
        <v>0</v>
      </c>
      <c r="L2579" s="4"/>
    </row>
    <row r="2580" spans="1:12" ht="15.75">
      <c r="A2580" s="28">
        <v>59</v>
      </c>
      <c r="B2580" s="25"/>
      <c r="C2580" s="32">
        <f t="shared" ref="C2580:C2611" si="227">IF(D2580="",0,1)</f>
        <v>1</v>
      </c>
      <c r="D2580" s="36" t="s">
        <v>2663</v>
      </c>
      <c r="E2580" s="34">
        <v>13100</v>
      </c>
      <c r="F2580" s="35">
        <v>8</v>
      </c>
      <c r="G2580" s="35">
        <v>1</v>
      </c>
      <c r="H2580" s="35">
        <v>0</v>
      </c>
      <c r="I2580" s="35">
        <v>0</v>
      </c>
      <c r="J2580" s="36">
        <v>0</v>
      </c>
      <c r="K2580" s="58" t="str">
        <f t="shared" ref="K2580:K2611" si="228">IF(OR(I2580="",I2580&lt;1),"0","1")</f>
        <v>0</v>
      </c>
      <c r="L2580" s="4"/>
    </row>
    <row r="2581" spans="1:12" ht="15.75">
      <c r="A2581" s="28">
        <v>59</v>
      </c>
      <c r="B2581" s="25"/>
      <c r="C2581" s="32">
        <f t="shared" si="227"/>
        <v>1</v>
      </c>
      <c r="D2581" s="36" t="s">
        <v>2664</v>
      </c>
      <c r="E2581" s="34">
        <v>3792</v>
      </c>
      <c r="F2581" s="35">
        <v>1</v>
      </c>
      <c r="G2581" s="35">
        <v>0</v>
      </c>
      <c r="H2581" s="35">
        <v>0</v>
      </c>
      <c r="I2581" s="35">
        <v>0</v>
      </c>
      <c r="J2581" s="36">
        <v>0</v>
      </c>
      <c r="K2581" s="58" t="str">
        <f t="shared" si="228"/>
        <v>0</v>
      </c>
      <c r="L2581" s="4"/>
    </row>
    <row r="2582" spans="1:12" ht="15.75">
      <c r="A2582" s="28">
        <v>59</v>
      </c>
      <c r="B2582" s="25"/>
      <c r="C2582" s="32">
        <f t="shared" si="227"/>
        <v>1</v>
      </c>
      <c r="D2582" s="36" t="s">
        <v>2665</v>
      </c>
      <c r="E2582" s="34">
        <v>5400</v>
      </c>
      <c r="F2582" s="35">
        <v>0</v>
      </c>
      <c r="G2582" s="35">
        <v>1</v>
      </c>
      <c r="H2582" s="35">
        <v>0</v>
      </c>
      <c r="I2582" s="35">
        <v>0</v>
      </c>
      <c r="J2582" s="36">
        <v>0</v>
      </c>
      <c r="K2582" s="58" t="str">
        <f t="shared" si="228"/>
        <v>0</v>
      </c>
      <c r="L2582" s="4"/>
    </row>
    <row r="2583" spans="1:12" ht="15.75">
      <c r="A2583" s="28">
        <v>59</v>
      </c>
      <c r="B2583" s="25"/>
      <c r="C2583" s="32">
        <f t="shared" si="227"/>
        <v>1</v>
      </c>
      <c r="D2583" s="36" t="s">
        <v>2666</v>
      </c>
      <c r="E2583" s="34">
        <v>8500</v>
      </c>
      <c r="F2583" s="35">
        <v>5</v>
      </c>
      <c r="G2583" s="35">
        <v>0</v>
      </c>
      <c r="H2583" s="35">
        <v>0</v>
      </c>
      <c r="I2583" s="35">
        <v>0</v>
      </c>
      <c r="J2583" s="36">
        <v>0</v>
      </c>
      <c r="K2583" s="58" t="str">
        <f t="shared" si="228"/>
        <v>0</v>
      </c>
      <c r="L2583" s="4"/>
    </row>
    <row r="2584" spans="1:12" ht="15.75">
      <c r="A2584" s="28">
        <v>59</v>
      </c>
      <c r="B2584" s="25"/>
      <c r="C2584" s="32">
        <f t="shared" si="227"/>
        <v>1</v>
      </c>
      <c r="D2584" s="36" t="s">
        <v>2667</v>
      </c>
      <c r="E2584" s="34">
        <v>4820</v>
      </c>
      <c r="F2584" s="35">
        <v>1</v>
      </c>
      <c r="G2584" s="35">
        <v>0</v>
      </c>
      <c r="H2584" s="35">
        <v>0</v>
      </c>
      <c r="I2584" s="35">
        <v>0</v>
      </c>
      <c r="J2584" s="36">
        <v>0</v>
      </c>
      <c r="K2584" s="58" t="str">
        <f t="shared" si="228"/>
        <v>0</v>
      </c>
      <c r="L2584" s="4"/>
    </row>
    <row r="2585" spans="1:12" ht="15.75">
      <c r="A2585" s="28">
        <v>59</v>
      </c>
      <c r="B2585" s="25"/>
      <c r="C2585" s="32">
        <f t="shared" si="227"/>
        <v>1</v>
      </c>
      <c r="D2585" s="36" t="s">
        <v>2668</v>
      </c>
      <c r="E2585" s="34">
        <v>4300</v>
      </c>
      <c r="F2585" s="35">
        <v>1</v>
      </c>
      <c r="G2585" s="35">
        <v>0</v>
      </c>
      <c r="H2585" s="35">
        <v>0</v>
      </c>
      <c r="I2585" s="35">
        <v>0</v>
      </c>
      <c r="J2585" s="36">
        <v>0</v>
      </c>
      <c r="K2585" s="58" t="str">
        <f t="shared" si="228"/>
        <v>0</v>
      </c>
      <c r="L2585" s="4"/>
    </row>
    <row r="2586" spans="1:12" ht="15.75">
      <c r="A2586" s="28">
        <v>59</v>
      </c>
      <c r="B2586" s="25"/>
      <c r="C2586" s="32">
        <f t="shared" si="227"/>
        <v>1</v>
      </c>
      <c r="D2586" s="36" t="s">
        <v>2669</v>
      </c>
      <c r="E2586" s="34">
        <v>6993</v>
      </c>
      <c r="F2586" s="35">
        <v>1</v>
      </c>
      <c r="G2586" s="35">
        <v>0</v>
      </c>
      <c r="H2586" s="35">
        <v>0</v>
      </c>
      <c r="I2586" s="35">
        <v>0</v>
      </c>
      <c r="J2586" s="36">
        <v>0</v>
      </c>
      <c r="K2586" s="58" t="str">
        <f t="shared" si="228"/>
        <v>0</v>
      </c>
      <c r="L2586" s="4"/>
    </row>
    <row r="2587" spans="1:12" ht="15.75">
      <c r="A2587" s="28">
        <v>59</v>
      </c>
      <c r="B2587" s="25"/>
      <c r="C2587" s="32">
        <f t="shared" si="227"/>
        <v>1</v>
      </c>
      <c r="D2587" s="42" t="s">
        <v>2670</v>
      </c>
      <c r="E2587" s="36">
        <v>18939</v>
      </c>
      <c r="F2587" s="36">
        <v>5</v>
      </c>
      <c r="G2587" s="36">
        <v>2</v>
      </c>
      <c r="H2587" s="36">
        <v>0</v>
      </c>
      <c r="I2587" s="36">
        <v>0</v>
      </c>
      <c r="J2587" s="36">
        <v>0</v>
      </c>
      <c r="K2587" s="58" t="str">
        <f t="shared" si="228"/>
        <v>0</v>
      </c>
      <c r="L2587" s="4"/>
    </row>
    <row r="2588" spans="1:12" ht="15.75">
      <c r="A2588" s="28">
        <v>59</v>
      </c>
      <c r="B2588" s="25"/>
      <c r="C2588" s="32">
        <f t="shared" si="227"/>
        <v>1</v>
      </c>
      <c r="D2588" s="42" t="s">
        <v>2671</v>
      </c>
      <c r="E2588" s="36">
        <v>13361</v>
      </c>
      <c r="F2588" s="36">
        <v>7</v>
      </c>
      <c r="G2588" s="36">
        <v>0</v>
      </c>
      <c r="H2588" s="36">
        <v>0</v>
      </c>
      <c r="I2588" s="36">
        <v>0</v>
      </c>
      <c r="J2588" s="36">
        <v>0</v>
      </c>
      <c r="K2588" s="58" t="str">
        <f t="shared" si="228"/>
        <v>0</v>
      </c>
      <c r="L2588" s="4"/>
    </row>
    <row r="2589" spans="1:12" ht="15.75">
      <c r="A2589" s="28">
        <v>59</v>
      </c>
      <c r="B2589" s="25"/>
      <c r="C2589" s="32">
        <f t="shared" si="227"/>
        <v>1</v>
      </c>
      <c r="D2589" s="36" t="s">
        <v>2672</v>
      </c>
      <c r="E2589" s="34">
        <v>98000</v>
      </c>
      <c r="F2589" s="35">
        <v>66</v>
      </c>
      <c r="G2589" s="35">
        <v>6</v>
      </c>
      <c r="H2589" s="35">
        <v>0</v>
      </c>
      <c r="I2589" s="35">
        <v>0</v>
      </c>
      <c r="J2589" s="36">
        <v>0</v>
      </c>
      <c r="K2589" s="58" t="str">
        <f t="shared" si="228"/>
        <v>0</v>
      </c>
      <c r="L2589" s="4"/>
    </row>
    <row r="2590" spans="1:12" ht="15.75">
      <c r="A2590" s="28">
        <v>59</v>
      </c>
      <c r="B2590" s="25"/>
      <c r="C2590" s="32">
        <f t="shared" si="227"/>
        <v>1</v>
      </c>
      <c r="D2590" s="36" t="s">
        <v>2673</v>
      </c>
      <c r="E2590" s="34">
        <v>5676</v>
      </c>
      <c r="F2590" s="35">
        <v>1</v>
      </c>
      <c r="G2590" s="35">
        <v>0</v>
      </c>
      <c r="H2590" s="35">
        <v>0</v>
      </c>
      <c r="I2590" s="35">
        <v>0</v>
      </c>
      <c r="J2590" s="36">
        <v>0</v>
      </c>
      <c r="K2590" s="58" t="str">
        <f t="shared" si="228"/>
        <v>0</v>
      </c>
      <c r="L2590" s="4"/>
    </row>
    <row r="2591" spans="1:12" ht="15.75">
      <c r="A2591" s="28">
        <v>59</v>
      </c>
      <c r="B2591" s="25"/>
      <c r="C2591" s="32">
        <f t="shared" si="227"/>
        <v>1</v>
      </c>
      <c r="D2591" s="36" t="s">
        <v>2674</v>
      </c>
      <c r="E2591" s="34">
        <v>12336</v>
      </c>
      <c r="F2591" s="35">
        <v>6</v>
      </c>
      <c r="G2591" s="35">
        <v>1</v>
      </c>
      <c r="H2591" s="35">
        <v>0</v>
      </c>
      <c r="I2591" s="35">
        <v>0</v>
      </c>
      <c r="J2591" s="36">
        <v>0</v>
      </c>
      <c r="K2591" s="58" t="str">
        <f t="shared" si="228"/>
        <v>0</v>
      </c>
      <c r="L2591" s="4"/>
    </row>
    <row r="2592" spans="1:12" ht="15.75">
      <c r="A2592" s="28">
        <v>59</v>
      </c>
      <c r="B2592" s="25"/>
      <c r="C2592" s="32">
        <f t="shared" si="227"/>
        <v>1</v>
      </c>
      <c r="D2592" s="36" t="s">
        <v>2675</v>
      </c>
      <c r="E2592" s="34">
        <v>12410</v>
      </c>
      <c r="F2592" s="35">
        <v>2</v>
      </c>
      <c r="G2592" s="35">
        <v>2</v>
      </c>
      <c r="H2592" s="35">
        <v>0</v>
      </c>
      <c r="I2592" s="35">
        <v>0</v>
      </c>
      <c r="J2592" s="36">
        <v>0</v>
      </c>
      <c r="K2592" s="58" t="str">
        <f t="shared" si="228"/>
        <v>0</v>
      </c>
      <c r="L2592" s="4"/>
    </row>
    <row r="2593" spans="1:12" ht="15.75">
      <c r="A2593" s="28">
        <v>59</v>
      </c>
      <c r="B2593" s="25"/>
      <c r="C2593" s="32">
        <f t="shared" si="227"/>
        <v>1</v>
      </c>
      <c r="D2593" s="36" t="s">
        <v>2676</v>
      </c>
      <c r="E2593" s="34">
        <v>6400</v>
      </c>
      <c r="F2593" s="35">
        <v>2</v>
      </c>
      <c r="G2593" s="35">
        <v>0</v>
      </c>
      <c r="H2593" s="35">
        <v>0</v>
      </c>
      <c r="I2593" s="35">
        <v>0</v>
      </c>
      <c r="J2593" s="36">
        <v>0</v>
      </c>
      <c r="K2593" s="58" t="str">
        <f t="shared" si="228"/>
        <v>0</v>
      </c>
      <c r="L2593" s="4"/>
    </row>
    <row r="2594" spans="1:12" ht="15.75">
      <c r="A2594" s="28">
        <v>59</v>
      </c>
      <c r="B2594" s="25"/>
      <c r="C2594" s="32">
        <f t="shared" si="227"/>
        <v>1</v>
      </c>
      <c r="D2594" s="36" t="s">
        <v>2677</v>
      </c>
      <c r="E2594" s="34">
        <v>3942</v>
      </c>
      <c r="F2594" s="35">
        <v>2</v>
      </c>
      <c r="G2594" s="35">
        <v>0</v>
      </c>
      <c r="H2594" s="35">
        <v>0</v>
      </c>
      <c r="I2594" s="35">
        <v>0</v>
      </c>
      <c r="J2594" s="36">
        <v>0</v>
      </c>
      <c r="K2594" s="58" t="str">
        <f t="shared" si="228"/>
        <v>0</v>
      </c>
      <c r="L2594" s="4"/>
    </row>
    <row r="2595" spans="1:12" ht="15.75">
      <c r="A2595" s="28">
        <v>59</v>
      </c>
      <c r="B2595" s="25"/>
      <c r="C2595" s="32">
        <f t="shared" si="227"/>
        <v>1</v>
      </c>
      <c r="D2595" s="36" t="s">
        <v>2678</v>
      </c>
      <c r="E2595" s="34">
        <v>98000</v>
      </c>
      <c r="F2595" s="35">
        <v>61</v>
      </c>
      <c r="G2595" s="35">
        <v>6</v>
      </c>
      <c r="H2595" s="35">
        <v>0</v>
      </c>
      <c r="I2595" s="35">
        <v>4</v>
      </c>
      <c r="J2595" s="36">
        <v>4</v>
      </c>
      <c r="K2595" s="58" t="str">
        <f t="shared" si="228"/>
        <v>1</v>
      </c>
      <c r="L2595" s="4"/>
    </row>
    <row r="2596" spans="1:12" ht="15.75">
      <c r="A2596" s="28">
        <v>59</v>
      </c>
      <c r="B2596" s="25"/>
      <c r="C2596" s="32">
        <f t="shared" si="227"/>
        <v>1</v>
      </c>
      <c r="D2596" s="36" t="s">
        <v>2679</v>
      </c>
      <c r="E2596" s="34">
        <v>63000</v>
      </c>
      <c r="F2596" s="35">
        <v>36</v>
      </c>
      <c r="G2596" s="35">
        <v>12</v>
      </c>
      <c r="H2596" s="35">
        <v>0</v>
      </c>
      <c r="I2596" s="35">
        <v>2</v>
      </c>
      <c r="J2596" s="36">
        <v>2</v>
      </c>
      <c r="K2596" s="58" t="str">
        <f t="shared" si="228"/>
        <v>1</v>
      </c>
      <c r="L2596" s="4"/>
    </row>
    <row r="2597" spans="1:12" ht="15.75">
      <c r="A2597" s="28">
        <v>59</v>
      </c>
      <c r="B2597" s="25"/>
      <c r="C2597" s="32">
        <f t="shared" si="227"/>
        <v>1</v>
      </c>
      <c r="D2597" s="36" t="s">
        <v>2680</v>
      </c>
      <c r="E2597" s="34">
        <v>10100</v>
      </c>
      <c r="F2597" s="35">
        <v>5</v>
      </c>
      <c r="G2597" s="35">
        <v>2</v>
      </c>
      <c r="H2597" s="35">
        <v>0</v>
      </c>
      <c r="I2597" s="35">
        <v>0</v>
      </c>
      <c r="J2597" s="36">
        <v>0</v>
      </c>
      <c r="K2597" s="58" t="str">
        <f t="shared" si="228"/>
        <v>0</v>
      </c>
      <c r="L2597" s="4"/>
    </row>
    <row r="2598" spans="1:12" ht="15.75">
      <c r="A2598" s="28">
        <v>59</v>
      </c>
      <c r="B2598" s="25"/>
      <c r="C2598" s="32">
        <f t="shared" si="227"/>
        <v>1</v>
      </c>
      <c r="D2598" s="36" t="s">
        <v>2681</v>
      </c>
      <c r="E2598" s="36">
        <v>21092</v>
      </c>
      <c r="F2598" s="36">
        <v>19</v>
      </c>
      <c r="G2598" s="36">
        <v>6</v>
      </c>
      <c r="H2598" s="36">
        <v>0</v>
      </c>
      <c r="I2598" s="36">
        <v>0</v>
      </c>
      <c r="J2598" s="36">
        <v>0</v>
      </c>
      <c r="K2598" s="58" t="str">
        <f t="shared" si="228"/>
        <v>0</v>
      </c>
      <c r="L2598" s="4"/>
    </row>
    <row r="2599" spans="1:12" ht="15.75">
      <c r="A2599" s="28">
        <v>59</v>
      </c>
      <c r="B2599" s="25"/>
      <c r="C2599" s="32">
        <f t="shared" si="227"/>
        <v>1</v>
      </c>
      <c r="D2599" s="34" t="s">
        <v>2682</v>
      </c>
      <c r="E2599" s="54">
        <v>15268</v>
      </c>
      <c r="F2599" s="35">
        <v>6</v>
      </c>
      <c r="G2599" s="35">
        <v>0</v>
      </c>
      <c r="H2599" s="35">
        <v>0</v>
      </c>
      <c r="I2599" s="35">
        <v>0</v>
      </c>
      <c r="J2599" s="36">
        <v>0</v>
      </c>
      <c r="K2599" s="58" t="str">
        <f t="shared" si="228"/>
        <v>0</v>
      </c>
      <c r="L2599" s="4"/>
    </row>
    <row r="2600" spans="1:12" ht="15.75">
      <c r="A2600" s="28">
        <v>59</v>
      </c>
      <c r="B2600" s="25"/>
      <c r="C2600" s="32">
        <f t="shared" si="227"/>
        <v>1</v>
      </c>
      <c r="D2600" s="34" t="s">
        <v>2683</v>
      </c>
      <c r="E2600" s="54">
        <v>42000</v>
      </c>
      <c r="F2600" s="35">
        <v>21</v>
      </c>
      <c r="G2600" s="35">
        <v>5</v>
      </c>
      <c r="H2600" s="35">
        <v>0</v>
      </c>
      <c r="I2600" s="35">
        <v>1</v>
      </c>
      <c r="J2600" s="36">
        <v>1</v>
      </c>
      <c r="K2600" s="58" t="str">
        <f t="shared" si="228"/>
        <v>1</v>
      </c>
      <c r="L2600" s="4"/>
    </row>
    <row r="2601" spans="1:12" ht="15.75">
      <c r="A2601" s="28">
        <v>59</v>
      </c>
      <c r="B2601" s="25"/>
      <c r="C2601" s="32">
        <f t="shared" si="227"/>
        <v>1</v>
      </c>
      <c r="D2601" s="34" t="s">
        <v>2684</v>
      </c>
      <c r="E2601" s="54">
        <v>7771</v>
      </c>
      <c r="F2601" s="35">
        <v>3</v>
      </c>
      <c r="G2601" s="35">
        <v>0</v>
      </c>
      <c r="H2601" s="35">
        <v>0</v>
      </c>
      <c r="I2601" s="35">
        <v>0</v>
      </c>
      <c r="J2601" s="36">
        <v>0</v>
      </c>
      <c r="K2601" s="58" t="str">
        <f t="shared" si="228"/>
        <v>0</v>
      </c>
      <c r="L2601" s="4"/>
    </row>
    <row r="2602" spans="1:12" ht="15.75">
      <c r="A2602" s="28">
        <v>59</v>
      </c>
      <c r="B2602" s="25"/>
      <c r="C2602" s="32">
        <f t="shared" si="227"/>
        <v>1</v>
      </c>
      <c r="D2602" s="34" t="s">
        <v>2685</v>
      </c>
      <c r="E2602" s="54">
        <v>9080</v>
      </c>
      <c r="F2602" s="35">
        <v>0</v>
      </c>
      <c r="G2602" s="35">
        <v>1</v>
      </c>
      <c r="H2602" s="35">
        <v>0</v>
      </c>
      <c r="I2602" s="35">
        <v>0</v>
      </c>
      <c r="J2602" s="36">
        <v>0</v>
      </c>
      <c r="K2602" s="58" t="str">
        <f t="shared" si="228"/>
        <v>0</v>
      </c>
      <c r="L2602" s="4"/>
    </row>
    <row r="2603" spans="1:12" ht="15.75">
      <c r="A2603" s="28">
        <v>59</v>
      </c>
      <c r="B2603" s="25"/>
      <c r="C2603" s="32">
        <f t="shared" si="227"/>
        <v>1</v>
      </c>
      <c r="D2603" s="34" t="s">
        <v>2686</v>
      </c>
      <c r="E2603" s="54">
        <v>2417</v>
      </c>
      <c r="F2603" s="35">
        <v>0</v>
      </c>
      <c r="G2603" s="35">
        <v>1</v>
      </c>
      <c r="H2603" s="35">
        <v>1</v>
      </c>
      <c r="I2603" s="35">
        <v>0</v>
      </c>
      <c r="J2603" s="36">
        <v>0</v>
      </c>
      <c r="K2603" s="58" t="str">
        <f t="shared" si="228"/>
        <v>0</v>
      </c>
      <c r="L2603" s="4"/>
    </row>
    <row r="2604" spans="1:12" ht="15.75">
      <c r="A2604" s="28">
        <v>59</v>
      </c>
      <c r="B2604" s="25"/>
      <c r="C2604" s="32">
        <f t="shared" si="227"/>
        <v>1</v>
      </c>
      <c r="D2604" s="34" t="s">
        <v>2687</v>
      </c>
      <c r="E2604" s="54">
        <v>4333</v>
      </c>
      <c r="F2604" s="35">
        <v>0</v>
      </c>
      <c r="G2604" s="35">
        <v>2</v>
      </c>
      <c r="H2604" s="35">
        <v>0</v>
      </c>
      <c r="I2604" s="35">
        <v>0</v>
      </c>
      <c r="J2604" s="36">
        <v>0</v>
      </c>
      <c r="K2604" s="58" t="str">
        <f t="shared" si="228"/>
        <v>0</v>
      </c>
      <c r="L2604" s="4"/>
    </row>
    <row r="2605" spans="1:12" ht="15.75">
      <c r="A2605" s="28">
        <v>59</v>
      </c>
      <c r="B2605" s="25"/>
      <c r="C2605" s="32">
        <f t="shared" si="227"/>
        <v>1</v>
      </c>
      <c r="D2605" s="34" t="s">
        <v>2688</v>
      </c>
      <c r="E2605" s="54">
        <v>2400</v>
      </c>
      <c r="F2605" s="35">
        <v>1</v>
      </c>
      <c r="G2605" s="35">
        <v>0</v>
      </c>
      <c r="H2605" s="35">
        <v>0</v>
      </c>
      <c r="I2605" s="35">
        <v>0</v>
      </c>
      <c r="J2605" s="36">
        <v>0</v>
      </c>
      <c r="K2605" s="58" t="str">
        <f t="shared" si="228"/>
        <v>0</v>
      </c>
      <c r="L2605" s="4"/>
    </row>
    <row r="2606" spans="1:12" ht="15.75">
      <c r="A2606" s="28">
        <v>59</v>
      </c>
      <c r="B2606" s="25"/>
      <c r="C2606" s="32">
        <f t="shared" si="227"/>
        <v>1</v>
      </c>
      <c r="D2606" s="34" t="s">
        <v>2689</v>
      </c>
      <c r="E2606" s="54">
        <v>3337</v>
      </c>
      <c r="F2606" s="35">
        <v>2</v>
      </c>
      <c r="G2606" s="35">
        <v>0</v>
      </c>
      <c r="H2606" s="35">
        <v>0</v>
      </c>
      <c r="I2606" s="35">
        <v>0</v>
      </c>
      <c r="J2606" s="36">
        <v>0</v>
      </c>
      <c r="K2606" s="58" t="str">
        <f t="shared" si="228"/>
        <v>0</v>
      </c>
      <c r="L2606" s="4"/>
    </row>
    <row r="2607" spans="1:12" ht="15.75">
      <c r="A2607" s="28">
        <v>59</v>
      </c>
      <c r="B2607" s="25"/>
      <c r="C2607" s="32">
        <f t="shared" si="227"/>
        <v>1</v>
      </c>
      <c r="D2607" s="34" t="s">
        <v>2690</v>
      </c>
      <c r="E2607" s="54">
        <v>3191</v>
      </c>
      <c r="F2607" s="35">
        <v>0</v>
      </c>
      <c r="G2607" s="35">
        <v>1</v>
      </c>
      <c r="H2607" s="35">
        <v>0</v>
      </c>
      <c r="I2607" s="35">
        <v>0</v>
      </c>
      <c r="J2607" s="36">
        <v>0</v>
      </c>
      <c r="K2607" s="58" t="str">
        <f t="shared" si="228"/>
        <v>0</v>
      </c>
      <c r="L2607" s="4"/>
    </row>
    <row r="2608" spans="1:12" ht="15.75">
      <c r="A2608" s="28">
        <v>59</v>
      </c>
      <c r="B2608" s="25"/>
      <c r="C2608" s="32">
        <f t="shared" si="227"/>
        <v>1</v>
      </c>
      <c r="D2608" s="36" t="s">
        <v>2691</v>
      </c>
      <c r="E2608" s="85">
        <v>1740</v>
      </c>
      <c r="F2608" s="36">
        <v>1</v>
      </c>
      <c r="G2608" s="36">
        <v>0</v>
      </c>
      <c r="H2608" s="36">
        <v>0</v>
      </c>
      <c r="I2608" s="36">
        <v>0</v>
      </c>
      <c r="J2608" s="36">
        <v>0</v>
      </c>
      <c r="K2608" s="58" t="str">
        <f t="shared" si="228"/>
        <v>0</v>
      </c>
      <c r="L2608" s="4"/>
    </row>
    <row r="2609" spans="1:12" ht="15.75">
      <c r="A2609" s="28">
        <v>59</v>
      </c>
      <c r="B2609" s="25"/>
      <c r="C2609" s="32">
        <f t="shared" si="227"/>
        <v>1</v>
      </c>
      <c r="D2609" s="36" t="s">
        <v>2692</v>
      </c>
      <c r="E2609" s="85">
        <v>3236</v>
      </c>
      <c r="F2609" s="36">
        <v>1</v>
      </c>
      <c r="G2609" s="36">
        <v>1</v>
      </c>
      <c r="H2609" s="36">
        <v>0</v>
      </c>
      <c r="I2609" s="36">
        <v>0</v>
      </c>
      <c r="J2609" s="36">
        <v>0</v>
      </c>
      <c r="K2609" s="58" t="str">
        <f t="shared" si="228"/>
        <v>0</v>
      </c>
      <c r="L2609" s="4"/>
    </row>
    <row r="2610" spans="1:12" ht="15.75">
      <c r="A2610" s="28">
        <v>59</v>
      </c>
      <c r="B2610" s="25"/>
      <c r="C2610" s="32">
        <f t="shared" si="227"/>
        <v>1</v>
      </c>
      <c r="D2610" s="36" t="s">
        <v>2693</v>
      </c>
      <c r="E2610" s="85">
        <v>1316</v>
      </c>
      <c r="F2610" s="36">
        <v>1</v>
      </c>
      <c r="G2610" s="36">
        <v>0</v>
      </c>
      <c r="H2610" s="36">
        <v>0</v>
      </c>
      <c r="I2610" s="36">
        <v>0</v>
      </c>
      <c r="J2610" s="36">
        <v>0</v>
      </c>
      <c r="K2610" s="58" t="str">
        <f t="shared" si="228"/>
        <v>0</v>
      </c>
      <c r="L2610" s="4"/>
    </row>
    <row r="2611" spans="1:12" ht="15.75">
      <c r="A2611" s="28">
        <v>59</v>
      </c>
      <c r="B2611" s="25"/>
      <c r="C2611" s="32">
        <f t="shared" si="227"/>
        <v>1</v>
      </c>
      <c r="D2611" s="36" t="s">
        <v>2694</v>
      </c>
      <c r="E2611" s="85">
        <v>6924</v>
      </c>
      <c r="F2611" s="36">
        <v>0</v>
      </c>
      <c r="G2611" s="36">
        <v>8</v>
      </c>
      <c r="H2611" s="36">
        <v>0</v>
      </c>
      <c r="I2611" s="36">
        <v>0</v>
      </c>
      <c r="J2611" s="36">
        <v>0</v>
      </c>
      <c r="K2611" s="58" t="str">
        <f t="shared" si="228"/>
        <v>0</v>
      </c>
      <c r="L2611" s="4"/>
    </row>
    <row r="2612" spans="1:12" ht="15.75">
      <c r="A2612" s="28">
        <v>59</v>
      </c>
      <c r="B2612" s="25"/>
      <c r="C2612" s="32">
        <f t="shared" ref="C2612:C2643" si="229">IF(D2612="",0,1)</f>
        <v>1</v>
      </c>
      <c r="D2612" s="36" t="s">
        <v>2695</v>
      </c>
      <c r="E2612" s="85">
        <v>5325</v>
      </c>
      <c r="F2612" s="36">
        <v>3</v>
      </c>
      <c r="G2612" s="36">
        <v>0</v>
      </c>
      <c r="H2612" s="36">
        <v>0</v>
      </c>
      <c r="I2612" s="36">
        <v>0</v>
      </c>
      <c r="J2612" s="36">
        <v>0</v>
      </c>
      <c r="K2612" s="58" t="str">
        <f t="shared" ref="K2612:K2643" si="230">IF(OR(I2612="",I2612&lt;1),"0","1")</f>
        <v>0</v>
      </c>
      <c r="L2612" s="4"/>
    </row>
    <row r="2613" spans="1:12" ht="15.75">
      <c r="A2613" s="28">
        <v>59</v>
      </c>
      <c r="B2613" s="25"/>
      <c r="C2613" s="32">
        <f t="shared" si="229"/>
        <v>1</v>
      </c>
      <c r="D2613" s="36" t="s">
        <v>2696</v>
      </c>
      <c r="E2613" s="85">
        <v>12000</v>
      </c>
      <c r="F2613" s="36">
        <v>0</v>
      </c>
      <c r="G2613" s="36">
        <v>2</v>
      </c>
      <c r="H2613" s="36">
        <v>0</v>
      </c>
      <c r="I2613" s="36">
        <v>0</v>
      </c>
      <c r="J2613" s="36">
        <v>0</v>
      </c>
      <c r="K2613" s="58" t="str">
        <f t="shared" si="230"/>
        <v>0</v>
      </c>
      <c r="L2613" s="4"/>
    </row>
    <row r="2614" spans="1:12" ht="15.75">
      <c r="A2614" s="28">
        <v>59</v>
      </c>
      <c r="B2614" s="25"/>
      <c r="C2614" s="32">
        <f t="shared" si="229"/>
        <v>1</v>
      </c>
      <c r="D2614" s="36" t="s">
        <v>2697</v>
      </c>
      <c r="E2614" s="85">
        <v>1787</v>
      </c>
      <c r="F2614" s="36">
        <v>0</v>
      </c>
      <c r="G2614" s="36">
        <v>1</v>
      </c>
      <c r="H2614" s="36">
        <v>0</v>
      </c>
      <c r="I2614" s="36">
        <v>0</v>
      </c>
      <c r="J2614" s="36">
        <v>0</v>
      </c>
      <c r="K2614" s="58" t="str">
        <f t="shared" si="230"/>
        <v>0</v>
      </c>
      <c r="L2614" s="4"/>
    </row>
    <row r="2615" spans="1:12" ht="15.75">
      <c r="A2615" s="28">
        <v>59</v>
      </c>
      <c r="B2615" s="25"/>
      <c r="C2615" s="32">
        <f t="shared" si="229"/>
        <v>1</v>
      </c>
      <c r="D2615" s="36" t="s">
        <v>2698</v>
      </c>
      <c r="E2615" s="85">
        <v>14685</v>
      </c>
      <c r="F2615" s="36">
        <v>6</v>
      </c>
      <c r="G2615" s="36">
        <v>1</v>
      </c>
      <c r="H2615" s="36">
        <v>0</v>
      </c>
      <c r="I2615" s="36">
        <v>0</v>
      </c>
      <c r="J2615" s="36">
        <v>0</v>
      </c>
      <c r="K2615" s="58" t="str">
        <f t="shared" si="230"/>
        <v>0</v>
      </c>
      <c r="L2615" s="4"/>
    </row>
    <row r="2616" spans="1:12" ht="15.75">
      <c r="A2616" s="28">
        <v>59</v>
      </c>
      <c r="B2616" s="25"/>
      <c r="C2616" s="32">
        <f t="shared" si="229"/>
        <v>1</v>
      </c>
      <c r="D2616" s="36" t="s">
        <v>2699</v>
      </c>
      <c r="E2616" s="85">
        <v>10455</v>
      </c>
      <c r="F2616" s="36">
        <v>10</v>
      </c>
      <c r="G2616" s="36">
        <v>1</v>
      </c>
      <c r="H2616" s="36">
        <v>0</v>
      </c>
      <c r="I2616" s="36">
        <v>0</v>
      </c>
      <c r="J2616" s="36">
        <v>0</v>
      </c>
      <c r="K2616" s="58" t="str">
        <f t="shared" si="230"/>
        <v>0</v>
      </c>
      <c r="L2616" s="4"/>
    </row>
    <row r="2617" spans="1:12" ht="15.75">
      <c r="A2617" s="28">
        <v>59</v>
      </c>
      <c r="B2617" s="25"/>
      <c r="C2617" s="32">
        <f t="shared" si="229"/>
        <v>1</v>
      </c>
      <c r="D2617" s="36" t="s">
        <v>2700</v>
      </c>
      <c r="E2617" s="85">
        <v>2097</v>
      </c>
      <c r="F2617" s="36">
        <v>0</v>
      </c>
      <c r="G2617" s="36">
        <v>1</v>
      </c>
      <c r="H2617" s="36">
        <v>0</v>
      </c>
      <c r="I2617" s="36">
        <v>0</v>
      </c>
      <c r="J2617" s="36">
        <v>0</v>
      </c>
      <c r="K2617" s="58" t="str">
        <f t="shared" si="230"/>
        <v>0</v>
      </c>
      <c r="L2617" s="4"/>
    </row>
    <row r="2618" spans="1:12" ht="15.75">
      <c r="A2618" s="28">
        <v>59</v>
      </c>
      <c r="B2618" s="25"/>
      <c r="C2618" s="32">
        <f t="shared" si="229"/>
        <v>1</v>
      </c>
      <c r="D2618" s="36" t="s">
        <v>2701</v>
      </c>
      <c r="E2618" s="85">
        <v>3551</v>
      </c>
      <c r="F2618" s="36">
        <v>2</v>
      </c>
      <c r="G2618" s="36">
        <v>0</v>
      </c>
      <c r="H2618" s="36">
        <v>0</v>
      </c>
      <c r="I2618" s="36">
        <v>0</v>
      </c>
      <c r="J2618" s="36">
        <v>0</v>
      </c>
      <c r="K2618" s="58" t="str">
        <f t="shared" si="230"/>
        <v>0</v>
      </c>
      <c r="L2618" s="4"/>
    </row>
    <row r="2619" spans="1:12" ht="15.75">
      <c r="A2619" s="28">
        <v>59</v>
      </c>
      <c r="B2619" s="25"/>
      <c r="C2619" s="32">
        <f t="shared" si="229"/>
        <v>1</v>
      </c>
      <c r="D2619" s="36" t="s">
        <v>2702</v>
      </c>
      <c r="E2619" s="85">
        <v>5007</v>
      </c>
      <c r="F2619" s="36">
        <v>2</v>
      </c>
      <c r="G2619" s="36">
        <v>0</v>
      </c>
      <c r="H2619" s="36">
        <v>0</v>
      </c>
      <c r="I2619" s="36">
        <v>0</v>
      </c>
      <c r="J2619" s="36">
        <v>0</v>
      </c>
      <c r="K2619" s="58" t="str">
        <f t="shared" si="230"/>
        <v>0</v>
      </c>
      <c r="L2619" s="4"/>
    </row>
    <row r="2620" spans="1:12" ht="15.75">
      <c r="A2620" s="28">
        <v>59</v>
      </c>
      <c r="B2620" s="25"/>
      <c r="C2620" s="32">
        <f t="shared" si="229"/>
        <v>1</v>
      </c>
      <c r="D2620" s="36" t="s">
        <v>2703</v>
      </c>
      <c r="E2620" s="85">
        <v>2750</v>
      </c>
      <c r="F2620" s="36">
        <v>0</v>
      </c>
      <c r="G2620" s="36">
        <v>2</v>
      </c>
      <c r="H2620" s="36">
        <v>0</v>
      </c>
      <c r="I2620" s="36">
        <v>0</v>
      </c>
      <c r="J2620" s="36">
        <v>0</v>
      </c>
      <c r="K2620" s="58" t="str">
        <f t="shared" si="230"/>
        <v>0</v>
      </c>
      <c r="L2620" s="4"/>
    </row>
    <row r="2621" spans="1:12" ht="15.75">
      <c r="A2621" s="28">
        <v>59</v>
      </c>
      <c r="B2621" s="25"/>
      <c r="C2621" s="32">
        <f t="shared" si="229"/>
        <v>1</v>
      </c>
      <c r="D2621" s="36" t="s">
        <v>2704</v>
      </c>
      <c r="E2621" s="85">
        <v>20000</v>
      </c>
      <c r="F2621" s="36">
        <v>25</v>
      </c>
      <c r="G2621" s="36">
        <v>8</v>
      </c>
      <c r="H2621" s="36">
        <v>0</v>
      </c>
      <c r="I2621" s="36">
        <v>4</v>
      </c>
      <c r="J2621" s="36">
        <v>2</v>
      </c>
      <c r="K2621" s="58" t="str">
        <f t="shared" si="230"/>
        <v>1</v>
      </c>
      <c r="L2621" s="4"/>
    </row>
    <row r="2622" spans="1:12" ht="15.75">
      <c r="A2622" s="28">
        <v>59</v>
      </c>
      <c r="B2622" s="25"/>
      <c r="C2622" s="32">
        <f t="shared" si="229"/>
        <v>1</v>
      </c>
      <c r="D2622" s="36" t="s">
        <v>2705</v>
      </c>
      <c r="E2622" s="85">
        <v>2220</v>
      </c>
      <c r="F2622" s="36">
        <v>1</v>
      </c>
      <c r="G2622" s="36">
        <v>0</v>
      </c>
      <c r="H2622" s="36">
        <v>0</v>
      </c>
      <c r="I2622" s="36">
        <v>0</v>
      </c>
      <c r="J2622" s="36">
        <v>0</v>
      </c>
      <c r="K2622" s="58" t="str">
        <f t="shared" si="230"/>
        <v>0</v>
      </c>
      <c r="L2622" s="4"/>
    </row>
    <row r="2623" spans="1:12" ht="15.75">
      <c r="A2623" s="28">
        <v>59</v>
      </c>
      <c r="B2623" s="25"/>
      <c r="C2623" s="32">
        <f t="shared" si="229"/>
        <v>1</v>
      </c>
      <c r="D2623" s="34" t="s">
        <v>2706</v>
      </c>
      <c r="E2623" s="34">
        <v>2496</v>
      </c>
      <c r="F2623" s="35">
        <v>0</v>
      </c>
      <c r="G2623" s="35">
        <v>0</v>
      </c>
      <c r="H2623" s="35">
        <v>1</v>
      </c>
      <c r="I2623" s="35">
        <v>0</v>
      </c>
      <c r="J2623" s="36">
        <v>0</v>
      </c>
      <c r="K2623" s="58" t="str">
        <f t="shared" si="230"/>
        <v>0</v>
      </c>
      <c r="L2623" s="4"/>
    </row>
    <row r="2624" spans="1:12" ht="15.75">
      <c r="A2624" s="28">
        <v>59</v>
      </c>
      <c r="B2624" s="25"/>
      <c r="C2624" s="32">
        <f t="shared" si="229"/>
        <v>1</v>
      </c>
      <c r="D2624" s="34" t="s">
        <v>2707</v>
      </c>
      <c r="E2624" s="34">
        <v>2824</v>
      </c>
      <c r="F2624" s="35">
        <v>1</v>
      </c>
      <c r="G2624" s="35">
        <v>0</v>
      </c>
      <c r="H2624" s="35">
        <v>0</v>
      </c>
      <c r="I2624" s="35">
        <v>0</v>
      </c>
      <c r="J2624" s="36">
        <v>0</v>
      </c>
      <c r="K2624" s="58" t="str">
        <f t="shared" si="230"/>
        <v>0</v>
      </c>
      <c r="L2624" s="4"/>
    </row>
    <row r="2625" spans="1:12" ht="15.75">
      <c r="A2625" s="28">
        <v>59</v>
      </c>
      <c r="B2625" s="25"/>
      <c r="C2625" s="32">
        <f t="shared" si="229"/>
        <v>1</v>
      </c>
      <c r="D2625" s="34" t="s">
        <v>2708</v>
      </c>
      <c r="E2625" s="34">
        <v>2837</v>
      </c>
      <c r="F2625" s="35">
        <v>1</v>
      </c>
      <c r="G2625" s="35">
        <v>0</v>
      </c>
      <c r="H2625" s="35">
        <v>0</v>
      </c>
      <c r="I2625" s="35">
        <v>0</v>
      </c>
      <c r="J2625" s="36">
        <v>0</v>
      </c>
      <c r="K2625" s="58" t="str">
        <f t="shared" si="230"/>
        <v>0</v>
      </c>
      <c r="L2625" s="4"/>
    </row>
    <row r="2626" spans="1:12" ht="15.75">
      <c r="A2626" s="28">
        <v>59</v>
      </c>
      <c r="B2626" s="25"/>
      <c r="C2626" s="32">
        <f t="shared" si="229"/>
        <v>1</v>
      </c>
      <c r="D2626" s="34" t="s">
        <v>2709</v>
      </c>
      <c r="E2626" s="34">
        <v>2038</v>
      </c>
      <c r="F2626" s="35">
        <v>1</v>
      </c>
      <c r="G2626" s="35">
        <v>0</v>
      </c>
      <c r="H2626" s="35">
        <v>0</v>
      </c>
      <c r="I2626" s="35">
        <v>0</v>
      </c>
      <c r="J2626" s="36">
        <v>0</v>
      </c>
      <c r="K2626" s="58" t="str">
        <f t="shared" si="230"/>
        <v>0</v>
      </c>
      <c r="L2626" s="4"/>
    </row>
    <row r="2627" spans="1:12" ht="15.75">
      <c r="A2627" s="28">
        <v>59</v>
      </c>
      <c r="B2627" s="25"/>
      <c r="C2627" s="32">
        <f t="shared" si="229"/>
        <v>1</v>
      </c>
      <c r="D2627" s="53" t="s">
        <v>2710</v>
      </c>
      <c r="E2627" s="53">
        <v>32501</v>
      </c>
      <c r="F2627" s="36">
        <v>4</v>
      </c>
      <c r="G2627" s="36">
        <v>5</v>
      </c>
      <c r="H2627" s="36">
        <v>0</v>
      </c>
      <c r="I2627" s="35">
        <v>0</v>
      </c>
      <c r="J2627" s="36">
        <v>0</v>
      </c>
      <c r="K2627" s="58" t="str">
        <f t="shared" si="230"/>
        <v>0</v>
      </c>
      <c r="L2627" s="4"/>
    </row>
    <row r="2628" spans="1:12" ht="15.75">
      <c r="A2628" s="28">
        <v>59</v>
      </c>
      <c r="B2628" s="25"/>
      <c r="C2628" s="32">
        <f t="shared" si="229"/>
        <v>1</v>
      </c>
      <c r="D2628" s="36" t="s">
        <v>2711</v>
      </c>
      <c r="E2628" s="36">
        <v>6951</v>
      </c>
      <c r="F2628" s="36">
        <v>5</v>
      </c>
      <c r="G2628" s="36">
        <v>0</v>
      </c>
      <c r="H2628" s="36">
        <v>0</v>
      </c>
      <c r="I2628" s="35">
        <v>0</v>
      </c>
      <c r="J2628" s="36">
        <v>0</v>
      </c>
      <c r="K2628" s="58" t="str">
        <f t="shared" si="230"/>
        <v>0</v>
      </c>
      <c r="L2628" s="4"/>
    </row>
    <row r="2629" spans="1:12" ht="15.75">
      <c r="A2629" s="28">
        <v>59</v>
      </c>
      <c r="B2629" s="25"/>
      <c r="C2629" s="32">
        <f t="shared" si="229"/>
        <v>1</v>
      </c>
      <c r="D2629" s="53" t="s">
        <v>2712</v>
      </c>
      <c r="E2629" s="53">
        <v>14487</v>
      </c>
      <c r="F2629" s="53">
        <v>5</v>
      </c>
      <c r="G2629" s="53">
        <v>1</v>
      </c>
      <c r="H2629" s="53">
        <v>0</v>
      </c>
      <c r="I2629" s="35">
        <v>0</v>
      </c>
      <c r="J2629" s="36">
        <v>0</v>
      </c>
      <c r="K2629" s="58" t="str">
        <f t="shared" si="230"/>
        <v>0</v>
      </c>
      <c r="L2629" s="4"/>
    </row>
    <row r="2630" spans="1:12" ht="15.75">
      <c r="A2630" s="28">
        <v>59</v>
      </c>
      <c r="B2630" s="25"/>
      <c r="C2630" s="32">
        <f t="shared" si="229"/>
        <v>1</v>
      </c>
      <c r="D2630" s="36" t="s">
        <v>2713</v>
      </c>
      <c r="E2630" s="36">
        <v>3238</v>
      </c>
      <c r="F2630" s="36">
        <v>0</v>
      </c>
      <c r="G2630" s="36">
        <v>0</v>
      </c>
      <c r="H2630" s="36">
        <v>1</v>
      </c>
      <c r="I2630" s="35">
        <v>0</v>
      </c>
      <c r="J2630" s="36">
        <v>0</v>
      </c>
      <c r="K2630" s="58" t="str">
        <f t="shared" si="230"/>
        <v>0</v>
      </c>
      <c r="L2630" s="4"/>
    </row>
    <row r="2631" spans="1:12" ht="15.75">
      <c r="A2631" s="28">
        <v>59</v>
      </c>
      <c r="B2631" s="25"/>
      <c r="C2631" s="32">
        <f t="shared" si="229"/>
        <v>1</v>
      </c>
      <c r="D2631" s="34" t="s">
        <v>2714</v>
      </c>
      <c r="E2631" s="34">
        <v>1477</v>
      </c>
      <c r="F2631" s="35">
        <v>0</v>
      </c>
      <c r="G2631" s="35">
        <v>1</v>
      </c>
      <c r="H2631" s="35">
        <v>0</v>
      </c>
      <c r="I2631" s="35">
        <v>0</v>
      </c>
      <c r="J2631" s="36">
        <v>0</v>
      </c>
      <c r="K2631" s="58" t="str">
        <f t="shared" si="230"/>
        <v>0</v>
      </c>
      <c r="L2631" s="4"/>
    </row>
    <row r="2632" spans="1:12" ht="15.75">
      <c r="A2632" s="28">
        <v>59</v>
      </c>
      <c r="B2632" s="25"/>
      <c r="C2632" s="32">
        <f t="shared" si="229"/>
        <v>1</v>
      </c>
      <c r="D2632" s="36" t="s">
        <v>2715</v>
      </c>
      <c r="E2632" s="36">
        <v>1451</v>
      </c>
      <c r="F2632" s="36">
        <v>0</v>
      </c>
      <c r="G2632" s="36">
        <v>0</v>
      </c>
      <c r="H2632" s="36">
        <v>1</v>
      </c>
      <c r="I2632" s="35">
        <v>0</v>
      </c>
      <c r="J2632" s="36">
        <v>0</v>
      </c>
      <c r="K2632" s="58" t="str">
        <f t="shared" si="230"/>
        <v>0</v>
      </c>
      <c r="L2632" s="4"/>
    </row>
    <row r="2633" spans="1:12" ht="15.75">
      <c r="A2633" s="28">
        <v>59</v>
      </c>
      <c r="B2633" s="25"/>
      <c r="C2633" s="32">
        <f t="shared" si="229"/>
        <v>1</v>
      </c>
      <c r="D2633" s="53" t="s">
        <v>2716</v>
      </c>
      <c r="E2633" s="53">
        <v>3359</v>
      </c>
      <c r="F2633" s="53">
        <v>1</v>
      </c>
      <c r="G2633" s="53">
        <v>0</v>
      </c>
      <c r="H2633" s="53">
        <v>0</v>
      </c>
      <c r="I2633" s="35">
        <v>0</v>
      </c>
      <c r="J2633" s="36">
        <v>0</v>
      </c>
      <c r="K2633" s="58" t="str">
        <f t="shared" si="230"/>
        <v>0</v>
      </c>
      <c r="L2633" s="4"/>
    </row>
    <row r="2634" spans="1:12" ht="15.75">
      <c r="A2634" s="28">
        <v>59</v>
      </c>
      <c r="B2634" s="25"/>
      <c r="C2634" s="32">
        <f t="shared" si="229"/>
        <v>1</v>
      </c>
      <c r="D2634" s="36" t="s">
        <v>2717</v>
      </c>
      <c r="E2634" s="36">
        <v>2731</v>
      </c>
      <c r="F2634" s="36">
        <v>1</v>
      </c>
      <c r="G2634" s="36">
        <v>0</v>
      </c>
      <c r="H2634" s="36">
        <v>0</v>
      </c>
      <c r="I2634" s="35">
        <v>0</v>
      </c>
      <c r="J2634" s="36">
        <v>0</v>
      </c>
      <c r="K2634" s="58" t="str">
        <f t="shared" si="230"/>
        <v>0</v>
      </c>
      <c r="L2634" s="4"/>
    </row>
    <row r="2635" spans="1:12" ht="15.75">
      <c r="A2635" s="28">
        <v>59</v>
      </c>
      <c r="B2635" s="25"/>
      <c r="C2635" s="32">
        <f t="shared" si="229"/>
        <v>1</v>
      </c>
      <c r="D2635" s="36" t="s">
        <v>2718</v>
      </c>
      <c r="E2635" s="36">
        <v>3792</v>
      </c>
      <c r="F2635" s="36">
        <v>1</v>
      </c>
      <c r="G2635" s="36">
        <v>0</v>
      </c>
      <c r="H2635" s="36">
        <v>0</v>
      </c>
      <c r="I2635" s="35">
        <v>0</v>
      </c>
      <c r="J2635" s="36">
        <v>0</v>
      </c>
      <c r="K2635" s="58" t="str">
        <f t="shared" si="230"/>
        <v>0</v>
      </c>
      <c r="L2635" s="4"/>
    </row>
    <row r="2636" spans="1:12" ht="15.75">
      <c r="A2636" s="28">
        <v>59</v>
      </c>
      <c r="B2636" s="25"/>
      <c r="C2636" s="32">
        <f t="shared" si="229"/>
        <v>1</v>
      </c>
      <c r="D2636" s="36" t="s">
        <v>2719</v>
      </c>
      <c r="E2636" s="36">
        <v>3150</v>
      </c>
      <c r="F2636" s="36">
        <v>1</v>
      </c>
      <c r="G2636" s="36">
        <v>0</v>
      </c>
      <c r="H2636" s="36">
        <v>0</v>
      </c>
      <c r="I2636" s="35">
        <v>0</v>
      </c>
      <c r="J2636" s="36">
        <v>0</v>
      </c>
      <c r="K2636" s="58" t="str">
        <f t="shared" si="230"/>
        <v>0</v>
      </c>
      <c r="L2636" s="4"/>
    </row>
    <row r="2637" spans="1:12" ht="15.75">
      <c r="A2637" s="28">
        <v>59</v>
      </c>
      <c r="B2637" s="25"/>
      <c r="C2637" s="32">
        <f t="shared" si="229"/>
        <v>1</v>
      </c>
      <c r="D2637" s="36" t="s">
        <v>2720</v>
      </c>
      <c r="E2637" s="36">
        <v>2209</v>
      </c>
      <c r="F2637" s="36">
        <v>1</v>
      </c>
      <c r="G2637" s="36">
        <v>0</v>
      </c>
      <c r="H2637" s="36">
        <v>0</v>
      </c>
      <c r="I2637" s="35">
        <v>0</v>
      </c>
      <c r="J2637" s="36">
        <v>0</v>
      </c>
      <c r="K2637" s="58" t="str">
        <f t="shared" si="230"/>
        <v>0</v>
      </c>
      <c r="L2637" s="4"/>
    </row>
    <row r="2638" spans="1:12" ht="15.75">
      <c r="A2638" s="28">
        <v>59</v>
      </c>
      <c r="B2638" s="25"/>
      <c r="C2638" s="32">
        <f t="shared" si="229"/>
        <v>1</v>
      </c>
      <c r="D2638" s="34" t="s">
        <v>2721</v>
      </c>
      <c r="E2638" s="34">
        <v>1575</v>
      </c>
      <c r="F2638" s="35">
        <v>1</v>
      </c>
      <c r="G2638" s="35">
        <v>0</v>
      </c>
      <c r="H2638" s="35">
        <v>0</v>
      </c>
      <c r="I2638" s="35">
        <v>0</v>
      </c>
      <c r="J2638" s="36">
        <v>0</v>
      </c>
      <c r="K2638" s="58" t="str">
        <f t="shared" si="230"/>
        <v>0</v>
      </c>
      <c r="L2638" s="4"/>
    </row>
    <row r="2639" spans="1:12" ht="15.75">
      <c r="A2639" s="28">
        <v>59</v>
      </c>
      <c r="B2639" s="25"/>
      <c r="C2639" s="32">
        <f t="shared" si="229"/>
        <v>1</v>
      </c>
      <c r="D2639" s="34" t="s">
        <v>2722</v>
      </c>
      <c r="E2639" s="34">
        <v>4290</v>
      </c>
      <c r="F2639" s="35">
        <v>1</v>
      </c>
      <c r="G2639" s="35">
        <v>3</v>
      </c>
      <c r="H2639" s="35">
        <v>0</v>
      </c>
      <c r="I2639" s="35">
        <v>0</v>
      </c>
      <c r="J2639" s="36">
        <v>0</v>
      </c>
      <c r="K2639" s="58" t="str">
        <f t="shared" si="230"/>
        <v>0</v>
      </c>
      <c r="L2639" s="4"/>
    </row>
    <row r="2640" spans="1:12" ht="15.75">
      <c r="A2640" s="28">
        <v>59</v>
      </c>
      <c r="B2640" s="25"/>
      <c r="C2640" s="32">
        <f t="shared" si="229"/>
        <v>1</v>
      </c>
      <c r="D2640" s="34" t="s">
        <v>2723</v>
      </c>
      <c r="E2640" s="34">
        <v>2148</v>
      </c>
      <c r="F2640" s="35">
        <v>1</v>
      </c>
      <c r="G2640" s="35">
        <v>0</v>
      </c>
      <c r="H2640" s="35">
        <v>0</v>
      </c>
      <c r="I2640" s="35">
        <v>0</v>
      </c>
      <c r="J2640" s="36">
        <v>0</v>
      </c>
      <c r="K2640" s="58" t="str">
        <f t="shared" si="230"/>
        <v>0</v>
      </c>
      <c r="L2640" s="4"/>
    </row>
    <row r="2641" spans="1:12" ht="15.75">
      <c r="A2641" s="28">
        <v>59</v>
      </c>
      <c r="B2641" s="25"/>
      <c r="C2641" s="32">
        <f t="shared" si="229"/>
        <v>1</v>
      </c>
      <c r="D2641" s="34" t="s">
        <v>2724</v>
      </c>
      <c r="E2641" s="34">
        <v>7200</v>
      </c>
      <c r="F2641" s="35">
        <v>1</v>
      </c>
      <c r="G2641" s="35">
        <v>2</v>
      </c>
      <c r="H2641" s="35">
        <v>0</v>
      </c>
      <c r="I2641" s="35">
        <v>0</v>
      </c>
      <c r="J2641" s="36">
        <v>0</v>
      </c>
      <c r="K2641" s="58" t="str">
        <f t="shared" si="230"/>
        <v>0</v>
      </c>
      <c r="L2641" s="4"/>
    </row>
    <row r="2642" spans="1:12" ht="15.75">
      <c r="A2642" s="28">
        <v>59</v>
      </c>
      <c r="B2642" s="25"/>
      <c r="C2642" s="32">
        <f t="shared" si="229"/>
        <v>1</v>
      </c>
      <c r="D2642" s="34" t="s">
        <v>2725</v>
      </c>
      <c r="E2642" s="34">
        <v>2900</v>
      </c>
      <c r="F2642" s="35">
        <v>1</v>
      </c>
      <c r="G2642" s="35">
        <v>0</v>
      </c>
      <c r="H2642" s="35">
        <v>0</v>
      </c>
      <c r="I2642" s="35">
        <v>0</v>
      </c>
      <c r="J2642" s="36">
        <v>0</v>
      </c>
      <c r="K2642" s="58" t="str">
        <f t="shared" si="230"/>
        <v>0</v>
      </c>
      <c r="L2642" s="4"/>
    </row>
    <row r="2643" spans="1:12" ht="15.75">
      <c r="A2643" s="28">
        <v>59</v>
      </c>
      <c r="B2643" s="25"/>
      <c r="C2643" s="32">
        <f t="shared" si="229"/>
        <v>1</v>
      </c>
      <c r="D2643" s="34" t="s">
        <v>2726</v>
      </c>
      <c r="E2643" s="34">
        <v>6550</v>
      </c>
      <c r="F2643" s="35">
        <v>3</v>
      </c>
      <c r="G2643" s="35">
        <v>0</v>
      </c>
      <c r="H2643" s="35">
        <v>0</v>
      </c>
      <c r="I2643" s="35">
        <v>0</v>
      </c>
      <c r="J2643" s="36">
        <v>0</v>
      </c>
      <c r="K2643" s="58" t="str">
        <f t="shared" si="230"/>
        <v>0</v>
      </c>
      <c r="L2643" s="4"/>
    </row>
    <row r="2644" spans="1:12" ht="15.75">
      <c r="A2644" s="28">
        <v>59</v>
      </c>
      <c r="B2644" s="25"/>
      <c r="C2644" s="32">
        <f t="shared" ref="C2644:C2675" si="231">IF(D2644="",0,1)</f>
        <v>1</v>
      </c>
      <c r="D2644" s="34" t="s">
        <v>2727</v>
      </c>
      <c r="E2644" s="34">
        <v>40471</v>
      </c>
      <c r="F2644" s="35">
        <v>16</v>
      </c>
      <c r="G2644" s="35">
        <v>6</v>
      </c>
      <c r="H2644" s="35">
        <v>0</v>
      </c>
      <c r="I2644" s="35">
        <v>0</v>
      </c>
      <c r="J2644" s="36">
        <v>0</v>
      </c>
      <c r="K2644" s="58" t="str">
        <f t="shared" ref="K2644:K2675" si="232">IF(OR(I2644="",I2644&lt;1),"0","1")</f>
        <v>0</v>
      </c>
      <c r="L2644" s="4"/>
    </row>
    <row r="2645" spans="1:12" ht="15.75">
      <c r="A2645" s="28">
        <v>59</v>
      </c>
      <c r="B2645" s="25"/>
      <c r="C2645" s="32">
        <f t="shared" si="231"/>
        <v>1</v>
      </c>
      <c r="D2645" s="34" t="s">
        <v>2728</v>
      </c>
      <c r="E2645" s="34">
        <v>5800</v>
      </c>
      <c r="F2645" s="35">
        <v>2</v>
      </c>
      <c r="G2645" s="35">
        <v>1</v>
      </c>
      <c r="H2645" s="35">
        <v>0</v>
      </c>
      <c r="I2645" s="35">
        <v>0</v>
      </c>
      <c r="J2645" s="36">
        <v>0</v>
      </c>
      <c r="K2645" s="58" t="str">
        <f t="shared" si="232"/>
        <v>0</v>
      </c>
      <c r="L2645" s="4"/>
    </row>
    <row r="2646" spans="1:12" ht="15.75">
      <c r="A2646" s="28">
        <v>59</v>
      </c>
      <c r="B2646" s="25"/>
      <c r="C2646" s="32">
        <f t="shared" si="231"/>
        <v>1</v>
      </c>
      <c r="D2646" s="36" t="s">
        <v>2729</v>
      </c>
      <c r="E2646" s="36">
        <v>5700</v>
      </c>
      <c r="F2646" s="36">
        <v>2</v>
      </c>
      <c r="G2646" s="36">
        <v>0</v>
      </c>
      <c r="H2646" s="36">
        <v>0</v>
      </c>
      <c r="I2646" s="36">
        <v>0</v>
      </c>
      <c r="J2646" s="36">
        <v>0</v>
      </c>
      <c r="K2646" s="58" t="str">
        <f t="shared" si="232"/>
        <v>0</v>
      </c>
      <c r="L2646" s="4"/>
    </row>
    <row r="2647" spans="1:12" ht="15.75">
      <c r="A2647" s="28">
        <v>59</v>
      </c>
      <c r="B2647" s="25"/>
      <c r="C2647" s="32">
        <f t="shared" si="231"/>
        <v>1</v>
      </c>
      <c r="D2647" s="34" t="s">
        <v>2730</v>
      </c>
      <c r="E2647" s="36">
        <v>5092</v>
      </c>
      <c r="F2647" s="36">
        <v>2</v>
      </c>
      <c r="G2647" s="36">
        <v>0</v>
      </c>
      <c r="H2647" s="36">
        <v>0</v>
      </c>
      <c r="I2647" s="36">
        <v>0</v>
      </c>
      <c r="J2647" s="36">
        <v>0</v>
      </c>
      <c r="K2647" s="58" t="str">
        <f t="shared" si="232"/>
        <v>0</v>
      </c>
      <c r="L2647" s="4"/>
    </row>
    <row r="2648" spans="1:12" ht="15.75">
      <c r="A2648" s="28">
        <v>59</v>
      </c>
      <c r="B2648" s="25"/>
      <c r="C2648" s="32">
        <f t="shared" si="231"/>
        <v>1</v>
      </c>
      <c r="D2648" s="36" t="s">
        <v>2731</v>
      </c>
      <c r="E2648" s="36">
        <v>8633</v>
      </c>
      <c r="F2648" s="36">
        <v>4</v>
      </c>
      <c r="G2648" s="36">
        <v>0</v>
      </c>
      <c r="H2648" s="36">
        <v>0</v>
      </c>
      <c r="I2648" s="36">
        <v>0</v>
      </c>
      <c r="J2648" s="36">
        <v>0</v>
      </c>
      <c r="K2648" s="58" t="str">
        <f t="shared" si="232"/>
        <v>0</v>
      </c>
      <c r="L2648" s="4"/>
    </row>
    <row r="2649" spans="1:12" ht="15.75">
      <c r="A2649" s="28">
        <v>59</v>
      </c>
      <c r="B2649" s="25"/>
      <c r="C2649" s="32">
        <f t="shared" si="231"/>
        <v>1</v>
      </c>
      <c r="D2649" s="34" t="s">
        <v>2732</v>
      </c>
      <c r="E2649" s="36">
        <v>6099</v>
      </c>
      <c r="F2649" s="36">
        <v>2</v>
      </c>
      <c r="G2649" s="36">
        <v>0</v>
      </c>
      <c r="H2649" s="36">
        <v>0</v>
      </c>
      <c r="I2649" s="36">
        <v>0</v>
      </c>
      <c r="J2649" s="36">
        <v>0</v>
      </c>
      <c r="K2649" s="58" t="str">
        <f t="shared" si="232"/>
        <v>0</v>
      </c>
      <c r="L2649" s="4"/>
    </row>
    <row r="2650" spans="1:12" ht="15.75">
      <c r="A2650" s="28">
        <v>59</v>
      </c>
      <c r="B2650" s="25"/>
      <c r="C2650" s="32">
        <f t="shared" si="231"/>
        <v>1</v>
      </c>
      <c r="D2650" s="36" t="s">
        <v>2733</v>
      </c>
      <c r="E2650" s="36">
        <v>15019</v>
      </c>
      <c r="F2650" s="36">
        <v>4</v>
      </c>
      <c r="G2650" s="36">
        <v>1</v>
      </c>
      <c r="H2650" s="36">
        <v>0</v>
      </c>
      <c r="I2650" s="36">
        <v>0</v>
      </c>
      <c r="J2650" s="36">
        <v>0</v>
      </c>
      <c r="K2650" s="58" t="str">
        <f t="shared" si="232"/>
        <v>0</v>
      </c>
      <c r="L2650" s="4"/>
    </row>
    <row r="2651" spans="1:12" ht="15.75">
      <c r="A2651" s="28">
        <v>59</v>
      </c>
      <c r="B2651" s="25"/>
      <c r="C2651" s="32">
        <f t="shared" si="231"/>
        <v>1</v>
      </c>
      <c r="D2651" s="36" t="s">
        <v>2734</v>
      </c>
      <c r="E2651" s="36">
        <v>3637</v>
      </c>
      <c r="F2651" s="36">
        <v>1</v>
      </c>
      <c r="G2651" s="36">
        <v>1</v>
      </c>
      <c r="H2651" s="36">
        <v>0</v>
      </c>
      <c r="I2651" s="36">
        <v>0</v>
      </c>
      <c r="J2651" s="36">
        <v>0</v>
      </c>
      <c r="K2651" s="58" t="str">
        <f t="shared" si="232"/>
        <v>0</v>
      </c>
      <c r="L2651" s="4"/>
    </row>
    <row r="2652" spans="1:12" ht="15.75">
      <c r="A2652" s="28">
        <v>59</v>
      </c>
      <c r="B2652" s="25"/>
      <c r="C2652" s="32">
        <f t="shared" si="231"/>
        <v>1</v>
      </c>
      <c r="D2652" s="34" t="s">
        <v>2735</v>
      </c>
      <c r="E2652" s="34">
        <v>7171</v>
      </c>
      <c r="F2652" s="35">
        <v>0</v>
      </c>
      <c r="G2652" s="35">
        <v>2</v>
      </c>
      <c r="H2652" s="36">
        <v>0</v>
      </c>
      <c r="I2652" s="35">
        <v>0</v>
      </c>
      <c r="J2652" s="36">
        <v>0</v>
      </c>
      <c r="K2652" s="58" t="str">
        <f t="shared" si="232"/>
        <v>0</v>
      </c>
      <c r="L2652" s="4"/>
    </row>
    <row r="2653" spans="1:12" ht="15.75">
      <c r="A2653" s="28">
        <v>59</v>
      </c>
      <c r="B2653" s="25"/>
      <c r="C2653" s="32">
        <f t="shared" si="231"/>
        <v>1</v>
      </c>
      <c r="D2653" s="34" t="s">
        <v>2736</v>
      </c>
      <c r="E2653" s="34">
        <v>4507</v>
      </c>
      <c r="F2653" s="35">
        <v>1</v>
      </c>
      <c r="G2653" s="35">
        <v>1</v>
      </c>
      <c r="H2653" s="36">
        <v>0</v>
      </c>
      <c r="I2653" s="35">
        <v>0</v>
      </c>
      <c r="J2653" s="36">
        <v>0</v>
      </c>
      <c r="K2653" s="58" t="str">
        <f t="shared" si="232"/>
        <v>0</v>
      </c>
      <c r="L2653" s="4"/>
    </row>
    <row r="2654" spans="1:12" ht="15.75">
      <c r="A2654" s="28">
        <v>59</v>
      </c>
      <c r="B2654" s="25"/>
      <c r="C2654" s="32">
        <f t="shared" si="231"/>
        <v>1</v>
      </c>
      <c r="D2654" s="34" t="s">
        <v>2737</v>
      </c>
      <c r="E2654" s="34">
        <v>7909</v>
      </c>
      <c r="F2654" s="35">
        <v>0</v>
      </c>
      <c r="G2654" s="35">
        <v>2</v>
      </c>
      <c r="H2654" s="36">
        <v>0</v>
      </c>
      <c r="I2654" s="35">
        <v>0</v>
      </c>
      <c r="J2654" s="36">
        <v>0</v>
      </c>
      <c r="K2654" s="58" t="str">
        <f t="shared" si="232"/>
        <v>0</v>
      </c>
      <c r="L2654" s="4"/>
    </row>
    <row r="2655" spans="1:12" ht="15.75">
      <c r="A2655" s="28">
        <v>59</v>
      </c>
      <c r="B2655" s="25"/>
      <c r="C2655" s="32">
        <f t="shared" si="231"/>
        <v>1</v>
      </c>
      <c r="D2655" s="34" t="s">
        <v>2738</v>
      </c>
      <c r="E2655" s="34">
        <v>2278</v>
      </c>
      <c r="F2655" s="35">
        <v>1</v>
      </c>
      <c r="G2655" s="35">
        <v>0</v>
      </c>
      <c r="H2655" s="36">
        <v>0</v>
      </c>
      <c r="I2655" s="35">
        <v>0</v>
      </c>
      <c r="J2655" s="36">
        <v>0</v>
      </c>
      <c r="K2655" s="58" t="str">
        <f t="shared" si="232"/>
        <v>0</v>
      </c>
      <c r="L2655" s="4"/>
    </row>
    <row r="2656" spans="1:12" ht="15.75">
      <c r="A2656" s="28">
        <v>59</v>
      </c>
      <c r="B2656" s="25"/>
      <c r="C2656" s="32">
        <f t="shared" si="231"/>
        <v>1</v>
      </c>
      <c r="D2656" s="34" t="s">
        <v>2739</v>
      </c>
      <c r="E2656" s="34">
        <v>20925</v>
      </c>
      <c r="F2656" s="35">
        <v>4</v>
      </c>
      <c r="G2656" s="35">
        <v>6</v>
      </c>
      <c r="H2656" s="36">
        <v>0</v>
      </c>
      <c r="I2656" s="35">
        <v>0</v>
      </c>
      <c r="J2656" s="36">
        <v>0</v>
      </c>
      <c r="K2656" s="58" t="str">
        <f t="shared" si="232"/>
        <v>0</v>
      </c>
      <c r="L2656" s="4"/>
    </row>
    <row r="2657" spans="1:12" ht="15.75">
      <c r="A2657" s="28">
        <v>59</v>
      </c>
      <c r="B2657" s="25"/>
      <c r="C2657" s="32">
        <f t="shared" si="231"/>
        <v>1</v>
      </c>
      <c r="D2657" s="34" t="s">
        <v>2740</v>
      </c>
      <c r="E2657" s="34">
        <v>86279</v>
      </c>
      <c r="F2657" s="35">
        <v>91</v>
      </c>
      <c r="G2657" s="35">
        <v>13</v>
      </c>
      <c r="H2657" s="36">
        <v>0</v>
      </c>
      <c r="I2657" s="35">
        <v>1</v>
      </c>
      <c r="J2657" s="36">
        <v>2</v>
      </c>
      <c r="K2657" s="58" t="str">
        <f t="shared" si="232"/>
        <v>1</v>
      </c>
      <c r="L2657" s="4"/>
    </row>
    <row r="2658" spans="1:12" ht="15.75">
      <c r="A2658" s="28">
        <v>59</v>
      </c>
      <c r="B2658" s="25"/>
      <c r="C2658" s="32">
        <f t="shared" si="231"/>
        <v>1</v>
      </c>
      <c r="D2658" s="34" t="s">
        <v>2741</v>
      </c>
      <c r="E2658" s="34">
        <v>6420</v>
      </c>
      <c r="F2658" s="35">
        <v>2</v>
      </c>
      <c r="G2658" s="35">
        <v>0</v>
      </c>
      <c r="H2658" s="36">
        <v>0</v>
      </c>
      <c r="I2658" s="35">
        <v>0</v>
      </c>
      <c r="J2658" s="36">
        <v>0</v>
      </c>
      <c r="K2658" s="58" t="str">
        <f t="shared" si="232"/>
        <v>0</v>
      </c>
      <c r="L2658" s="4"/>
    </row>
    <row r="2659" spans="1:12" ht="15.75">
      <c r="A2659" s="28">
        <v>59</v>
      </c>
      <c r="B2659" s="25"/>
      <c r="C2659" s="32">
        <f t="shared" si="231"/>
        <v>1</v>
      </c>
      <c r="D2659" s="34" t="s">
        <v>2742</v>
      </c>
      <c r="E2659" s="34">
        <v>22777</v>
      </c>
      <c r="F2659" s="35">
        <v>23</v>
      </c>
      <c r="G2659" s="35">
        <v>3</v>
      </c>
      <c r="H2659" s="36">
        <v>0</v>
      </c>
      <c r="I2659" s="35">
        <v>0</v>
      </c>
      <c r="J2659" s="36">
        <v>0</v>
      </c>
      <c r="K2659" s="58" t="str">
        <f t="shared" si="232"/>
        <v>0</v>
      </c>
      <c r="L2659" s="4"/>
    </row>
    <row r="2660" spans="1:12" ht="15.75">
      <c r="A2660" s="28">
        <v>59</v>
      </c>
      <c r="B2660" s="25"/>
      <c r="C2660" s="32">
        <f t="shared" si="231"/>
        <v>1</v>
      </c>
      <c r="D2660" s="36" t="s">
        <v>2743</v>
      </c>
      <c r="E2660" s="36">
        <v>5121</v>
      </c>
      <c r="F2660" s="36">
        <v>1</v>
      </c>
      <c r="G2660" s="36">
        <v>1</v>
      </c>
      <c r="H2660" s="36">
        <v>0</v>
      </c>
      <c r="I2660" s="35">
        <v>0</v>
      </c>
      <c r="J2660" s="36">
        <v>0</v>
      </c>
      <c r="K2660" s="58" t="str">
        <f t="shared" si="232"/>
        <v>0</v>
      </c>
      <c r="L2660" s="4"/>
    </row>
    <row r="2661" spans="1:12" ht="15.75">
      <c r="A2661" s="28">
        <v>59</v>
      </c>
      <c r="B2661" s="25"/>
      <c r="C2661" s="32">
        <f t="shared" si="231"/>
        <v>1</v>
      </c>
      <c r="D2661" s="36" t="s">
        <v>2744</v>
      </c>
      <c r="E2661" s="36">
        <v>11812</v>
      </c>
      <c r="F2661" s="36">
        <v>8</v>
      </c>
      <c r="G2661" s="36">
        <v>4</v>
      </c>
      <c r="H2661" s="36">
        <v>0</v>
      </c>
      <c r="I2661" s="35">
        <v>0</v>
      </c>
      <c r="J2661" s="36">
        <v>0</v>
      </c>
      <c r="K2661" s="58" t="str">
        <f t="shared" si="232"/>
        <v>0</v>
      </c>
      <c r="L2661" s="4"/>
    </row>
    <row r="2662" spans="1:12" ht="15.75">
      <c r="A2662" s="28">
        <v>59</v>
      </c>
      <c r="B2662" s="25"/>
      <c r="C2662" s="32">
        <f t="shared" si="231"/>
        <v>1</v>
      </c>
      <c r="D2662" s="36" t="s">
        <v>2745</v>
      </c>
      <c r="E2662" s="36">
        <v>21353</v>
      </c>
      <c r="F2662" s="36">
        <v>0</v>
      </c>
      <c r="G2662" s="36">
        <v>3</v>
      </c>
      <c r="H2662" s="36">
        <v>0</v>
      </c>
      <c r="I2662" s="35">
        <v>0</v>
      </c>
      <c r="J2662" s="36">
        <v>0</v>
      </c>
      <c r="K2662" s="58" t="str">
        <f t="shared" si="232"/>
        <v>0</v>
      </c>
      <c r="L2662" s="4"/>
    </row>
    <row r="2663" spans="1:12" ht="15.75">
      <c r="A2663" s="28">
        <v>59</v>
      </c>
      <c r="B2663" s="25"/>
      <c r="C2663" s="32">
        <f t="shared" si="231"/>
        <v>1</v>
      </c>
      <c r="D2663" s="36" t="s">
        <v>2746</v>
      </c>
      <c r="E2663" s="36">
        <v>4072</v>
      </c>
      <c r="F2663" s="36">
        <v>0</v>
      </c>
      <c r="G2663" s="36">
        <v>1</v>
      </c>
      <c r="H2663" s="36">
        <v>0</v>
      </c>
      <c r="I2663" s="35">
        <v>0</v>
      </c>
      <c r="J2663" s="36">
        <v>0</v>
      </c>
      <c r="K2663" s="58" t="str">
        <f t="shared" si="232"/>
        <v>0</v>
      </c>
      <c r="L2663" s="4"/>
    </row>
    <row r="2664" spans="1:12" ht="15.75">
      <c r="A2664" s="28">
        <v>59</v>
      </c>
      <c r="B2664" s="25"/>
      <c r="C2664" s="32">
        <f t="shared" si="231"/>
        <v>1</v>
      </c>
      <c r="D2664" s="36" t="s">
        <v>2747</v>
      </c>
      <c r="E2664" s="36">
        <v>5637</v>
      </c>
      <c r="F2664" s="36">
        <v>1</v>
      </c>
      <c r="G2664" s="36">
        <v>0</v>
      </c>
      <c r="H2664" s="36">
        <v>0</v>
      </c>
      <c r="I2664" s="35">
        <v>0</v>
      </c>
      <c r="J2664" s="36">
        <v>0</v>
      </c>
      <c r="K2664" s="58" t="str">
        <f t="shared" si="232"/>
        <v>0</v>
      </c>
      <c r="L2664" s="4"/>
    </row>
    <row r="2665" spans="1:12" ht="15.75">
      <c r="A2665" s="28">
        <v>59</v>
      </c>
      <c r="B2665" s="25"/>
      <c r="C2665" s="32">
        <f t="shared" si="231"/>
        <v>1</v>
      </c>
      <c r="D2665" s="36" t="s">
        <v>2748</v>
      </c>
      <c r="E2665" s="36">
        <v>4255</v>
      </c>
      <c r="F2665" s="36">
        <v>2</v>
      </c>
      <c r="G2665" s="36">
        <v>0</v>
      </c>
      <c r="H2665" s="36">
        <v>0</v>
      </c>
      <c r="I2665" s="35">
        <v>0</v>
      </c>
      <c r="J2665" s="36">
        <v>0</v>
      </c>
      <c r="K2665" s="58" t="str">
        <f t="shared" si="232"/>
        <v>0</v>
      </c>
      <c r="L2665" s="4"/>
    </row>
    <row r="2666" spans="1:12" ht="15.75">
      <c r="A2666" s="28">
        <v>59</v>
      </c>
      <c r="B2666" s="25"/>
      <c r="C2666" s="32">
        <f t="shared" si="231"/>
        <v>1</v>
      </c>
      <c r="D2666" s="36" t="s">
        <v>2749</v>
      </c>
      <c r="E2666" s="36">
        <v>9598</v>
      </c>
      <c r="F2666" s="36">
        <v>3</v>
      </c>
      <c r="G2666" s="36">
        <v>3</v>
      </c>
      <c r="H2666" s="36">
        <v>0</v>
      </c>
      <c r="I2666" s="35">
        <v>0</v>
      </c>
      <c r="J2666" s="36">
        <v>0</v>
      </c>
      <c r="K2666" s="58" t="str">
        <f t="shared" si="232"/>
        <v>0</v>
      </c>
      <c r="L2666" s="4"/>
    </row>
    <row r="2667" spans="1:12" ht="15.75">
      <c r="A2667" s="28">
        <v>59</v>
      </c>
      <c r="B2667" s="25"/>
      <c r="C2667" s="32">
        <f t="shared" si="231"/>
        <v>1</v>
      </c>
      <c r="D2667" s="36" t="s">
        <v>2750</v>
      </c>
      <c r="E2667" s="36">
        <v>7479</v>
      </c>
      <c r="F2667" s="36">
        <v>4</v>
      </c>
      <c r="G2667" s="36">
        <v>1</v>
      </c>
      <c r="H2667" s="36">
        <v>0</v>
      </c>
      <c r="I2667" s="35">
        <v>0</v>
      </c>
      <c r="J2667" s="36">
        <v>0</v>
      </c>
      <c r="K2667" s="58" t="str">
        <f t="shared" si="232"/>
        <v>0</v>
      </c>
      <c r="L2667" s="4"/>
    </row>
    <row r="2668" spans="1:12" ht="15.75">
      <c r="A2668" s="28">
        <v>59</v>
      </c>
      <c r="B2668" s="25"/>
      <c r="C2668" s="32">
        <f t="shared" si="231"/>
        <v>1</v>
      </c>
      <c r="D2668" s="36" t="s">
        <v>2751</v>
      </c>
      <c r="E2668" s="36">
        <v>20479</v>
      </c>
      <c r="F2668" s="36">
        <v>13</v>
      </c>
      <c r="G2668" s="36">
        <v>5</v>
      </c>
      <c r="H2668" s="36">
        <v>0</v>
      </c>
      <c r="I2668" s="35">
        <v>0</v>
      </c>
      <c r="J2668" s="36">
        <v>0</v>
      </c>
      <c r="K2668" s="58" t="str">
        <f t="shared" si="232"/>
        <v>0</v>
      </c>
      <c r="L2668" s="4"/>
    </row>
    <row r="2669" spans="1:12" ht="15.75">
      <c r="A2669" s="28">
        <v>59</v>
      </c>
      <c r="B2669" s="25"/>
      <c r="C2669" s="32">
        <f t="shared" si="231"/>
        <v>1</v>
      </c>
      <c r="D2669" s="36" t="s">
        <v>2752</v>
      </c>
      <c r="E2669" s="36">
        <v>4388</v>
      </c>
      <c r="F2669" s="36">
        <v>1</v>
      </c>
      <c r="G2669" s="36">
        <v>0</v>
      </c>
      <c r="H2669" s="36">
        <v>0</v>
      </c>
      <c r="I2669" s="35">
        <v>0</v>
      </c>
      <c r="J2669" s="36">
        <v>0</v>
      </c>
      <c r="K2669" s="58" t="str">
        <f t="shared" si="232"/>
        <v>0</v>
      </c>
      <c r="L2669" s="4"/>
    </row>
    <row r="2670" spans="1:12" ht="15.75">
      <c r="A2670" s="28">
        <v>59</v>
      </c>
      <c r="B2670" s="25"/>
      <c r="C2670" s="32">
        <f t="shared" si="231"/>
        <v>1</v>
      </c>
      <c r="D2670" s="36" t="s">
        <v>2753</v>
      </c>
      <c r="E2670" s="36">
        <v>8311</v>
      </c>
      <c r="F2670" s="36">
        <v>1</v>
      </c>
      <c r="G2670" s="36">
        <v>0</v>
      </c>
      <c r="H2670" s="36">
        <v>0</v>
      </c>
      <c r="I2670" s="35">
        <v>0</v>
      </c>
      <c r="J2670" s="36">
        <v>0</v>
      </c>
      <c r="K2670" s="58" t="str">
        <f t="shared" si="232"/>
        <v>0</v>
      </c>
      <c r="L2670" s="4"/>
    </row>
    <row r="2671" spans="1:12" ht="15.75">
      <c r="A2671" s="28">
        <v>59</v>
      </c>
      <c r="B2671" s="25"/>
      <c r="C2671" s="32">
        <f t="shared" si="231"/>
        <v>1</v>
      </c>
      <c r="D2671" s="36" t="s">
        <v>2754</v>
      </c>
      <c r="E2671" s="36">
        <v>2602</v>
      </c>
      <c r="F2671" s="36">
        <v>0</v>
      </c>
      <c r="G2671" s="36">
        <v>0</v>
      </c>
      <c r="H2671" s="36">
        <v>1</v>
      </c>
      <c r="I2671" s="35">
        <v>0</v>
      </c>
      <c r="J2671" s="36">
        <v>0</v>
      </c>
      <c r="K2671" s="58" t="str">
        <f t="shared" si="232"/>
        <v>0</v>
      </c>
      <c r="L2671" s="4"/>
    </row>
    <row r="2672" spans="1:12" ht="15.75">
      <c r="A2672" s="28">
        <v>59</v>
      </c>
      <c r="B2672" s="25"/>
      <c r="C2672" s="32">
        <f t="shared" si="231"/>
        <v>1</v>
      </c>
      <c r="D2672" s="34" t="s">
        <v>2755</v>
      </c>
      <c r="E2672" s="34">
        <v>13305</v>
      </c>
      <c r="F2672" s="35">
        <v>6</v>
      </c>
      <c r="G2672" s="35">
        <v>4</v>
      </c>
      <c r="H2672" s="36">
        <v>0</v>
      </c>
      <c r="I2672" s="35">
        <v>0</v>
      </c>
      <c r="J2672" s="36">
        <v>0</v>
      </c>
      <c r="K2672" s="58" t="str">
        <f t="shared" si="232"/>
        <v>0</v>
      </c>
      <c r="L2672" s="4"/>
    </row>
    <row r="2673" spans="1:12" ht="15.75">
      <c r="A2673" s="28">
        <v>59</v>
      </c>
      <c r="B2673" s="25"/>
      <c r="C2673" s="32">
        <f t="shared" si="231"/>
        <v>1</v>
      </c>
      <c r="D2673" s="34" t="s">
        <v>2756</v>
      </c>
      <c r="E2673" s="34">
        <v>7339</v>
      </c>
      <c r="F2673" s="35">
        <v>3</v>
      </c>
      <c r="G2673" s="35">
        <v>3</v>
      </c>
      <c r="H2673" s="36">
        <v>0</v>
      </c>
      <c r="I2673" s="35">
        <v>0</v>
      </c>
      <c r="J2673" s="36">
        <v>0</v>
      </c>
      <c r="K2673" s="58" t="str">
        <f t="shared" si="232"/>
        <v>0</v>
      </c>
      <c r="L2673" s="4"/>
    </row>
    <row r="2674" spans="1:12" ht="15.75">
      <c r="A2674" s="28">
        <v>59</v>
      </c>
      <c r="B2674" s="25"/>
      <c r="C2674" s="32">
        <f t="shared" si="231"/>
        <v>1</v>
      </c>
      <c r="D2674" s="34" t="s">
        <v>2757</v>
      </c>
      <c r="E2674" s="34">
        <v>6842</v>
      </c>
      <c r="F2674" s="35">
        <v>3</v>
      </c>
      <c r="G2674" s="35">
        <v>0</v>
      </c>
      <c r="H2674" s="36">
        <v>0</v>
      </c>
      <c r="I2674" s="35">
        <v>0</v>
      </c>
      <c r="J2674" s="36">
        <v>0</v>
      </c>
      <c r="K2674" s="58" t="str">
        <f t="shared" si="232"/>
        <v>0</v>
      </c>
      <c r="L2674" s="4"/>
    </row>
    <row r="2675" spans="1:12" ht="15.75">
      <c r="A2675" s="28">
        <v>59</v>
      </c>
      <c r="B2675" s="25"/>
      <c r="C2675" s="32">
        <f t="shared" si="231"/>
        <v>1</v>
      </c>
      <c r="D2675" s="34" t="s">
        <v>2758</v>
      </c>
      <c r="E2675" s="34">
        <v>3940</v>
      </c>
      <c r="F2675" s="35">
        <v>0</v>
      </c>
      <c r="G2675" s="35">
        <v>1</v>
      </c>
      <c r="H2675" s="36">
        <v>1</v>
      </c>
      <c r="I2675" s="35">
        <v>0</v>
      </c>
      <c r="J2675" s="36">
        <v>0</v>
      </c>
      <c r="K2675" s="58" t="str">
        <f t="shared" si="232"/>
        <v>0</v>
      </c>
      <c r="L2675" s="4"/>
    </row>
    <row r="2676" spans="1:12" ht="15.75">
      <c r="A2676" s="28">
        <v>59</v>
      </c>
      <c r="B2676" s="25"/>
      <c r="C2676" s="32">
        <f t="shared" ref="C2676:C2695" si="233">IF(D2676="",0,1)</f>
        <v>1</v>
      </c>
      <c r="D2676" s="34" t="s">
        <v>2759</v>
      </c>
      <c r="E2676" s="34">
        <v>11449</v>
      </c>
      <c r="F2676" s="35">
        <v>7</v>
      </c>
      <c r="G2676" s="35">
        <v>0</v>
      </c>
      <c r="H2676" s="36">
        <v>0</v>
      </c>
      <c r="I2676" s="35">
        <v>0</v>
      </c>
      <c r="J2676" s="36">
        <v>0</v>
      </c>
      <c r="K2676" s="58" t="str">
        <f t="shared" ref="K2676:K2695" si="234">IF(OR(I2676="",I2676&lt;1),"0","1")</f>
        <v>0</v>
      </c>
      <c r="L2676" s="4"/>
    </row>
    <row r="2677" spans="1:12" ht="15.75">
      <c r="A2677" s="28">
        <v>59</v>
      </c>
      <c r="B2677" s="25"/>
      <c r="C2677" s="32">
        <f t="shared" si="233"/>
        <v>1</v>
      </c>
      <c r="D2677" s="34" t="s">
        <v>2760</v>
      </c>
      <c r="E2677" s="34">
        <v>9700</v>
      </c>
      <c r="F2677" s="35">
        <v>2</v>
      </c>
      <c r="G2677" s="35">
        <v>4</v>
      </c>
      <c r="H2677" s="36">
        <v>0</v>
      </c>
      <c r="I2677" s="35">
        <v>0</v>
      </c>
      <c r="J2677" s="36">
        <v>0</v>
      </c>
      <c r="K2677" s="58" t="str">
        <f t="shared" si="234"/>
        <v>0</v>
      </c>
      <c r="L2677" s="4"/>
    </row>
    <row r="2678" spans="1:12" ht="15.75">
      <c r="A2678" s="28">
        <v>59</v>
      </c>
      <c r="B2678" s="25"/>
      <c r="C2678" s="32">
        <f t="shared" si="233"/>
        <v>1</v>
      </c>
      <c r="D2678" s="34" t="s">
        <v>2761</v>
      </c>
      <c r="E2678" s="34">
        <v>4500</v>
      </c>
      <c r="F2678" s="35">
        <v>4</v>
      </c>
      <c r="G2678" s="35">
        <v>1</v>
      </c>
      <c r="H2678" s="36">
        <v>0</v>
      </c>
      <c r="I2678" s="35">
        <v>0</v>
      </c>
      <c r="J2678" s="36">
        <v>0</v>
      </c>
      <c r="K2678" s="58" t="str">
        <f t="shared" si="234"/>
        <v>0</v>
      </c>
      <c r="L2678" s="4"/>
    </row>
    <row r="2679" spans="1:12" ht="15.75">
      <c r="A2679" s="28">
        <v>59</v>
      </c>
      <c r="B2679" s="25"/>
      <c r="C2679" s="32">
        <f t="shared" si="233"/>
        <v>1</v>
      </c>
      <c r="D2679" s="34" t="s">
        <v>2762</v>
      </c>
      <c r="E2679" s="34">
        <v>20000</v>
      </c>
      <c r="F2679" s="35">
        <v>11</v>
      </c>
      <c r="G2679" s="35">
        <v>6</v>
      </c>
      <c r="H2679" s="36">
        <v>0</v>
      </c>
      <c r="I2679" s="35">
        <v>0</v>
      </c>
      <c r="J2679" s="36">
        <v>0</v>
      </c>
      <c r="K2679" s="58" t="str">
        <f t="shared" si="234"/>
        <v>0</v>
      </c>
      <c r="L2679" s="4"/>
    </row>
    <row r="2680" spans="1:12" ht="15.75">
      <c r="A2680" s="28">
        <v>59</v>
      </c>
      <c r="B2680" s="25"/>
      <c r="C2680" s="32">
        <f t="shared" si="233"/>
        <v>1</v>
      </c>
      <c r="D2680" s="36" t="s">
        <v>2763</v>
      </c>
      <c r="E2680" s="36">
        <v>2545</v>
      </c>
      <c r="F2680" s="36">
        <v>1</v>
      </c>
      <c r="G2680" s="36">
        <v>0</v>
      </c>
      <c r="H2680" s="36">
        <v>0</v>
      </c>
      <c r="I2680" s="35">
        <v>0</v>
      </c>
      <c r="J2680" s="36">
        <v>0</v>
      </c>
      <c r="K2680" s="58" t="str">
        <f t="shared" si="234"/>
        <v>0</v>
      </c>
      <c r="L2680" s="4"/>
    </row>
    <row r="2681" spans="1:12" ht="15.75">
      <c r="A2681" s="28">
        <v>59</v>
      </c>
      <c r="B2681" s="25"/>
      <c r="C2681" s="32">
        <f t="shared" si="233"/>
        <v>1</v>
      </c>
      <c r="D2681" s="36" t="s">
        <v>2764</v>
      </c>
      <c r="E2681" s="36">
        <v>7540</v>
      </c>
      <c r="F2681" s="36">
        <v>0</v>
      </c>
      <c r="G2681" s="36">
        <v>1</v>
      </c>
      <c r="H2681" s="36">
        <v>0</v>
      </c>
      <c r="I2681" s="35">
        <v>0</v>
      </c>
      <c r="J2681" s="36">
        <v>0</v>
      </c>
      <c r="K2681" s="58" t="str">
        <f t="shared" si="234"/>
        <v>0</v>
      </c>
      <c r="L2681" s="4"/>
    </row>
    <row r="2682" spans="1:12" ht="15.75">
      <c r="A2682" s="28">
        <v>59</v>
      </c>
      <c r="B2682" s="25"/>
      <c r="C2682" s="32">
        <f t="shared" si="233"/>
        <v>1</v>
      </c>
      <c r="D2682" s="36" t="s">
        <v>2765</v>
      </c>
      <c r="E2682" s="36">
        <v>2366</v>
      </c>
      <c r="F2682" s="36">
        <v>0</v>
      </c>
      <c r="G2682" s="36">
        <v>0</v>
      </c>
      <c r="H2682" s="36">
        <v>1</v>
      </c>
      <c r="I2682" s="35">
        <v>0</v>
      </c>
      <c r="J2682" s="36">
        <v>0</v>
      </c>
      <c r="K2682" s="58" t="str">
        <f t="shared" si="234"/>
        <v>0</v>
      </c>
      <c r="L2682" s="4"/>
    </row>
    <row r="2683" spans="1:12" ht="15.75">
      <c r="A2683" s="28">
        <v>59</v>
      </c>
      <c r="B2683" s="25"/>
      <c r="C2683" s="32">
        <f t="shared" si="233"/>
        <v>1</v>
      </c>
      <c r="D2683" s="36" t="s">
        <v>2766</v>
      </c>
      <c r="E2683" s="36">
        <v>4460</v>
      </c>
      <c r="F2683" s="36">
        <v>1</v>
      </c>
      <c r="G2683" s="36">
        <v>0</v>
      </c>
      <c r="H2683" s="36">
        <v>0</v>
      </c>
      <c r="I2683" s="35">
        <v>0</v>
      </c>
      <c r="J2683" s="36">
        <v>0</v>
      </c>
      <c r="K2683" s="58" t="str">
        <f t="shared" si="234"/>
        <v>0</v>
      </c>
      <c r="L2683" s="4"/>
    </row>
    <row r="2684" spans="1:12" ht="15.75">
      <c r="A2684" s="28">
        <v>59</v>
      </c>
      <c r="B2684" s="25"/>
      <c r="C2684" s="32">
        <f t="shared" si="233"/>
        <v>1</v>
      </c>
      <c r="D2684" s="36" t="s">
        <v>2767</v>
      </c>
      <c r="E2684" s="36">
        <v>4300</v>
      </c>
      <c r="F2684" s="36">
        <v>0</v>
      </c>
      <c r="G2684" s="36">
        <v>2</v>
      </c>
      <c r="H2684" s="36">
        <v>0</v>
      </c>
      <c r="I2684" s="35">
        <v>0</v>
      </c>
      <c r="J2684" s="36">
        <v>0</v>
      </c>
      <c r="K2684" s="58" t="str">
        <f t="shared" si="234"/>
        <v>0</v>
      </c>
      <c r="L2684" s="4"/>
    </row>
    <row r="2685" spans="1:12" ht="15.75">
      <c r="A2685" s="28">
        <v>59</v>
      </c>
      <c r="B2685" s="25"/>
      <c r="C2685" s="32">
        <f t="shared" si="233"/>
        <v>1</v>
      </c>
      <c r="D2685" s="36" t="s">
        <v>2768</v>
      </c>
      <c r="E2685" s="36">
        <v>1466</v>
      </c>
      <c r="F2685" s="36">
        <v>1</v>
      </c>
      <c r="G2685" s="36">
        <v>0</v>
      </c>
      <c r="H2685" s="36">
        <v>0</v>
      </c>
      <c r="I2685" s="35">
        <v>0</v>
      </c>
      <c r="J2685" s="36">
        <v>0</v>
      </c>
      <c r="K2685" s="58" t="str">
        <f t="shared" si="234"/>
        <v>0</v>
      </c>
      <c r="L2685" s="4"/>
    </row>
    <row r="2686" spans="1:12" ht="15.75">
      <c r="A2686" s="28">
        <v>59</v>
      </c>
      <c r="B2686" s="25"/>
      <c r="C2686" s="32">
        <f t="shared" si="233"/>
        <v>1</v>
      </c>
      <c r="D2686" s="36" t="s">
        <v>2769</v>
      </c>
      <c r="E2686" s="36">
        <v>4101</v>
      </c>
      <c r="F2686" s="36">
        <v>1</v>
      </c>
      <c r="G2686" s="36">
        <v>0</v>
      </c>
      <c r="H2686" s="36">
        <v>0</v>
      </c>
      <c r="I2686" s="35">
        <v>0</v>
      </c>
      <c r="J2686" s="36">
        <v>0</v>
      </c>
      <c r="K2686" s="58" t="str">
        <f t="shared" si="234"/>
        <v>0</v>
      </c>
      <c r="L2686" s="4"/>
    </row>
    <row r="2687" spans="1:12" ht="15.75">
      <c r="A2687" s="28">
        <v>59</v>
      </c>
      <c r="B2687" s="25"/>
      <c r="C2687" s="32">
        <f t="shared" si="233"/>
        <v>1</v>
      </c>
      <c r="D2687" s="36" t="s">
        <v>2770</v>
      </c>
      <c r="E2687" s="36">
        <v>12083</v>
      </c>
      <c r="F2687" s="36">
        <v>7</v>
      </c>
      <c r="G2687" s="36">
        <v>0</v>
      </c>
      <c r="H2687" s="36">
        <v>0</v>
      </c>
      <c r="I2687" s="35">
        <v>0</v>
      </c>
      <c r="J2687" s="36">
        <v>0</v>
      </c>
      <c r="K2687" s="58" t="str">
        <f t="shared" si="234"/>
        <v>0</v>
      </c>
      <c r="L2687" s="4"/>
    </row>
    <row r="2688" spans="1:12" ht="15.75">
      <c r="A2688" s="28">
        <v>59</v>
      </c>
      <c r="B2688" s="25"/>
      <c r="C2688" s="32">
        <f t="shared" si="233"/>
        <v>1</v>
      </c>
      <c r="D2688" s="36" t="s">
        <v>2771</v>
      </c>
      <c r="E2688" s="36">
        <v>8800</v>
      </c>
      <c r="F2688" s="36">
        <v>3</v>
      </c>
      <c r="G2688" s="36">
        <v>1</v>
      </c>
      <c r="H2688" s="36">
        <v>0</v>
      </c>
      <c r="I2688" s="35">
        <v>0</v>
      </c>
      <c r="J2688" s="36">
        <v>0</v>
      </c>
      <c r="K2688" s="58" t="str">
        <f t="shared" si="234"/>
        <v>0</v>
      </c>
      <c r="L2688" s="4"/>
    </row>
    <row r="2689" spans="1:57" ht="15.75">
      <c r="A2689" s="28">
        <v>59</v>
      </c>
      <c r="B2689" s="25"/>
      <c r="C2689" s="32">
        <f t="shared" si="233"/>
        <v>1</v>
      </c>
      <c r="D2689" s="36" t="s">
        <v>2772</v>
      </c>
      <c r="E2689" s="36">
        <v>4924</v>
      </c>
      <c r="F2689" s="36">
        <v>3</v>
      </c>
      <c r="G2689" s="36">
        <v>3</v>
      </c>
      <c r="H2689" s="36">
        <v>0</v>
      </c>
      <c r="I2689" s="35">
        <v>0</v>
      </c>
      <c r="J2689" s="36">
        <v>0</v>
      </c>
      <c r="K2689" s="58" t="str">
        <f t="shared" si="234"/>
        <v>0</v>
      </c>
      <c r="L2689" s="4"/>
    </row>
    <row r="2690" spans="1:57" ht="15.75">
      <c r="A2690" s="28">
        <v>59</v>
      </c>
      <c r="B2690" s="25"/>
      <c r="C2690" s="32">
        <f t="shared" si="233"/>
        <v>1</v>
      </c>
      <c r="D2690" s="36" t="s">
        <v>2773</v>
      </c>
      <c r="E2690" s="36">
        <v>6300</v>
      </c>
      <c r="F2690" s="36">
        <v>6</v>
      </c>
      <c r="G2690" s="36">
        <v>1</v>
      </c>
      <c r="H2690" s="36">
        <v>0</v>
      </c>
      <c r="I2690" s="35">
        <v>0</v>
      </c>
      <c r="J2690" s="36">
        <v>0</v>
      </c>
      <c r="K2690" s="58" t="str">
        <f t="shared" si="234"/>
        <v>0</v>
      </c>
      <c r="L2690" s="4"/>
    </row>
    <row r="2691" spans="1:57" ht="15.75">
      <c r="A2691" s="28">
        <v>59</v>
      </c>
      <c r="B2691" s="25"/>
      <c r="C2691" s="32">
        <f t="shared" si="233"/>
        <v>1</v>
      </c>
      <c r="D2691" s="36" t="s">
        <v>2774</v>
      </c>
      <c r="E2691" s="36">
        <v>12642</v>
      </c>
      <c r="F2691" s="36">
        <v>6</v>
      </c>
      <c r="G2691" s="36">
        <v>3</v>
      </c>
      <c r="H2691" s="36">
        <v>0</v>
      </c>
      <c r="I2691" s="35">
        <v>0</v>
      </c>
      <c r="J2691" s="36">
        <v>0</v>
      </c>
      <c r="K2691" s="58" t="str">
        <f t="shared" si="234"/>
        <v>0</v>
      </c>
      <c r="L2691" s="4"/>
    </row>
    <row r="2692" spans="1:57" ht="15.75">
      <c r="A2692" s="28">
        <v>59</v>
      </c>
      <c r="B2692" s="25"/>
      <c r="C2692" s="32">
        <f t="shared" si="233"/>
        <v>1</v>
      </c>
      <c r="D2692" s="36" t="s">
        <v>2775</v>
      </c>
      <c r="E2692" s="36">
        <v>11435</v>
      </c>
      <c r="F2692" s="36">
        <v>7</v>
      </c>
      <c r="G2692" s="36">
        <v>1</v>
      </c>
      <c r="H2692" s="36">
        <v>0</v>
      </c>
      <c r="I2692" s="35">
        <v>0</v>
      </c>
      <c r="J2692" s="36">
        <v>0</v>
      </c>
      <c r="K2692" s="58" t="str">
        <f t="shared" si="234"/>
        <v>0</v>
      </c>
      <c r="L2692" s="4"/>
    </row>
    <row r="2693" spans="1:57" ht="15.75">
      <c r="A2693" s="28">
        <v>59</v>
      </c>
      <c r="B2693" s="25"/>
      <c r="C2693" s="32">
        <f t="shared" si="233"/>
        <v>1</v>
      </c>
      <c r="D2693" s="36" t="s">
        <v>2776</v>
      </c>
      <c r="E2693" s="36">
        <v>3117</v>
      </c>
      <c r="F2693" s="36">
        <v>1</v>
      </c>
      <c r="G2693" s="36">
        <v>2</v>
      </c>
      <c r="H2693" s="36">
        <v>0</v>
      </c>
      <c r="I2693" s="35">
        <v>0</v>
      </c>
      <c r="J2693" s="36">
        <v>0</v>
      </c>
      <c r="K2693" s="58" t="str">
        <f t="shared" si="234"/>
        <v>0</v>
      </c>
      <c r="L2693" s="4"/>
    </row>
    <row r="2694" spans="1:57" ht="15.75">
      <c r="A2694" s="28">
        <v>59</v>
      </c>
      <c r="B2694" s="25"/>
      <c r="C2694" s="32">
        <f t="shared" si="233"/>
        <v>1</v>
      </c>
      <c r="D2694" s="36" t="s">
        <v>2777</v>
      </c>
      <c r="E2694" s="36">
        <v>50000</v>
      </c>
      <c r="F2694" s="36">
        <v>43</v>
      </c>
      <c r="G2694" s="36">
        <v>12</v>
      </c>
      <c r="H2694" s="36">
        <v>0</v>
      </c>
      <c r="I2694" s="35">
        <v>0</v>
      </c>
      <c r="J2694" s="36">
        <v>0</v>
      </c>
      <c r="K2694" s="58" t="str">
        <f t="shared" si="234"/>
        <v>0</v>
      </c>
      <c r="L2694" s="4"/>
    </row>
    <row r="2695" spans="1:57" ht="15.75">
      <c r="A2695" s="28">
        <v>59</v>
      </c>
      <c r="B2695" s="25"/>
      <c r="C2695" s="32">
        <f t="shared" si="233"/>
        <v>1</v>
      </c>
      <c r="D2695" s="36" t="s">
        <v>2778</v>
      </c>
      <c r="E2695" s="36">
        <v>10426</v>
      </c>
      <c r="F2695" s="36">
        <v>5</v>
      </c>
      <c r="G2695" s="36">
        <v>0</v>
      </c>
      <c r="H2695" s="36">
        <v>0</v>
      </c>
      <c r="I2695" s="35">
        <v>0</v>
      </c>
      <c r="J2695" s="36">
        <v>0</v>
      </c>
      <c r="K2695" s="58" t="str">
        <f t="shared" si="234"/>
        <v>0</v>
      </c>
      <c r="L2695" s="4"/>
    </row>
    <row r="2696" spans="1:57" ht="15">
      <c r="A2696" s="226" t="s">
        <v>2779</v>
      </c>
      <c r="B2696" s="226"/>
      <c r="C2696" s="226"/>
      <c r="D2696" s="44">
        <f>SUM(C2548:C2695)</f>
        <v>148</v>
      </c>
      <c r="E2696" s="45">
        <f t="shared" ref="E2696:J2696" si="235">SUM(E2548:E2695)</f>
        <v>1986465</v>
      </c>
      <c r="F2696" s="45">
        <f t="shared" si="235"/>
        <v>975</v>
      </c>
      <c r="G2696" s="45">
        <f t="shared" si="235"/>
        <v>263</v>
      </c>
      <c r="H2696" s="45">
        <f t="shared" si="235"/>
        <v>8</v>
      </c>
      <c r="I2696" s="45">
        <f t="shared" si="235"/>
        <v>27</v>
      </c>
      <c r="J2696" s="45">
        <f t="shared" si="235"/>
        <v>19</v>
      </c>
      <c r="K2696" s="45">
        <f>K2548+K2549+K2550+K2551+K2552+K2553+K2554+K2555+K2556+K2557+K2558+K2559+K2560+K2561+K2562+K2563+K2564+K2565+K2566+K2567+K2568+K2569+K2570+K2571+K2572+K2573+K2574+K2575+K2576+K2577+K2578+K2579+K2580+K2581+K2582+K2583+K2584+K2585+K2586+K2587+K2588+K2589+K2590+K2591+K2592+K2593+K2594+K2595+K2596+K2597+K2598+K2599+K2600+K2601+K2602+K2603+K2604+K2605+K2606+K2607+K2608+K2609+K2610+K2611+K2612+K2613+K2614+K2615+K2616+K2617+K2618+K2619+K2620+K2621+K2622+K2623+K2624+K2625+K2626+K2627+K2628+K2629+K2630+K2631+K2632+K2633+K2634+K2635+K2636+K2637+K2638+K2639+K2640+K2641+K2642+K2643+K2644+K2645+K2646+K2647+K2648+K2649+K2650+K2651+K2652+K2653+K2654+K2655+K2656+K2657+K2658+K2659+K2660+K2661+K2662+K2663+K2664+K2665+K2666+K2667+K2668+K2669+K2670+K2671+K2672+K2673+K2674+K2675+K2676+K2677+K2678+K2679+K2680+K2681+K2682+K2683+K2684+K2685+K2686+K2687+K2688+K2689+K2690+K2691+K2692+K2693+K2694+K2695</f>
        <v>8</v>
      </c>
      <c r="L2696" s="4"/>
      <c r="M2696" s="46"/>
      <c r="N2696" s="46"/>
      <c r="O2696" s="46"/>
      <c r="P2696" s="46"/>
      <c r="Q2696" s="46"/>
      <c r="R2696" s="46"/>
      <c r="S2696" s="46"/>
      <c r="T2696" s="46"/>
      <c r="U2696" s="46"/>
      <c r="V2696" s="46"/>
      <c r="W2696" s="46"/>
      <c r="X2696" s="46"/>
      <c r="Y2696" s="46"/>
      <c r="Z2696" s="46"/>
      <c r="AA2696" s="46"/>
      <c r="AB2696" s="46"/>
      <c r="AC2696" s="46"/>
      <c r="AD2696" s="46"/>
      <c r="AE2696" s="46"/>
      <c r="AF2696" s="46"/>
      <c r="AG2696" s="46"/>
      <c r="AH2696" s="46"/>
      <c r="AI2696" s="46"/>
      <c r="AJ2696" s="46"/>
      <c r="AK2696" s="46"/>
      <c r="AL2696" s="46"/>
      <c r="AM2696" s="46"/>
      <c r="AN2696" s="46"/>
      <c r="AO2696" s="46"/>
      <c r="AP2696" s="46"/>
      <c r="AQ2696" s="46"/>
      <c r="AR2696" s="46"/>
      <c r="AS2696" s="46"/>
      <c r="AT2696" s="46"/>
      <c r="AU2696" s="46"/>
      <c r="AV2696" s="46"/>
      <c r="AW2696" s="46"/>
      <c r="AX2696" s="46"/>
      <c r="AY2696" s="46"/>
      <c r="AZ2696" s="46"/>
      <c r="BA2696" s="46"/>
      <c r="BB2696" s="46"/>
      <c r="BC2696" s="46"/>
      <c r="BD2696" s="46"/>
      <c r="BE2696" s="46"/>
    </row>
    <row r="2697" spans="1:57" ht="15.75">
      <c r="A2697" s="28"/>
      <c r="B2697" s="225" t="s">
        <v>94</v>
      </c>
      <c r="C2697" s="225"/>
      <c r="D2697" s="47"/>
      <c r="E2697" s="48"/>
      <c r="F2697" s="47"/>
      <c r="G2697" s="48"/>
      <c r="H2697" s="48"/>
      <c r="I2697" s="48"/>
      <c r="J2697" s="31"/>
      <c r="K2697" s="31"/>
      <c r="L2697" s="4"/>
    </row>
    <row r="2698" spans="1:57" ht="15.75">
      <c r="A2698" s="28">
        <v>60</v>
      </c>
      <c r="B2698" s="25"/>
      <c r="C2698" s="32">
        <f>IF(D2698="",0,1)</f>
        <v>1</v>
      </c>
      <c r="D2698" s="34" t="s">
        <v>2780</v>
      </c>
      <c r="E2698" s="34">
        <v>3153</v>
      </c>
      <c r="F2698" s="35">
        <v>0</v>
      </c>
      <c r="G2698" s="35">
        <v>1</v>
      </c>
      <c r="H2698" s="35">
        <v>0</v>
      </c>
      <c r="I2698" s="35">
        <v>0</v>
      </c>
      <c r="J2698" s="36">
        <v>0</v>
      </c>
      <c r="K2698" s="58" t="str">
        <f t="shared" ref="K2698:K2729" si="236">IF(OR(I2698="",I2698&lt;1),"0","1")</f>
        <v>0</v>
      </c>
      <c r="L2698" s="4"/>
    </row>
    <row r="2699" spans="1:57" ht="15.75">
      <c r="A2699" s="28">
        <v>60</v>
      </c>
      <c r="B2699" s="25"/>
      <c r="C2699" s="32">
        <f>IF(D2699="",0,1)</f>
        <v>1</v>
      </c>
      <c r="D2699" s="34" t="s">
        <v>2781</v>
      </c>
      <c r="E2699" s="34">
        <v>3300</v>
      </c>
      <c r="F2699" s="35">
        <v>1</v>
      </c>
      <c r="G2699" s="35">
        <v>0</v>
      </c>
      <c r="H2699" s="35">
        <v>0</v>
      </c>
      <c r="I2699" s="35">
        <v>0</v>
      </c>
      <c r="J2699" s="36">
        <v>0</v>
      </c>
      <c r="K2699" s="58" t="str">
        <f t="shared" si="236"/>
        <v>0</v>
      </c>
      <c r="L2699" s="4"/>
    </row>
    <row r="2700" spans="1:57" ht="15.75">
      <c r="A2700" s="28">
        <v>60</v>
      </c>
      <c r="B2700" s="25"/>
      <c r="C2700" s="32">
        <f>IF(D2700="",0,1)</f>
        <v>1</v>
      </c>
      <c r="D2700" s="34" t="s">
        <v>2782</v>
      </c>
      <c r="E2700" s="34">
        <v>1200</v>
      </c>
      <c r="F2700" s="35">
        <v>0</v>
      </c>
      <c r="G2700" s="35">
        <v>0</v>
      </c>
      <c r="H2700" s="35">
        <v>1</v>
      </c>
      <c r="I2700" s="35">
        <v>0</v>
      </c>
      <c r="J2700" s="36">
        <v>0</v>
      </c>
      <c r="K2700" s="58" t="str">
        <f t="shared" si="236"/>
        <v>0</v>
      </c>
      <c r="L2700" s="4"/>
    </row>
    <row r="2701" spans="1:57" ht="15.75">
      <c r="A2701" s="28">
        <v>60</v>
      </c>
      <c r="B2701" s="25"/>
      <c r="C2701" s="32">
        <f>IF(D2701="",0,1)</f>
        <v>1</v>
      </c>
      <c r="D2701" s="34" t="s">
        <v>2783</v>
      </c>
      <c r="E2701" s="34">
        <v>2990</v>
      </c>
      <c r="F2701" s="35">
        <v>0</v>
      </c>
      <c r="G2701" s="35">
        <v>1</v>
      </c>
      <c r="H2701" s="35">
        <v>0</v>
      </c>
      <c r="I2701" s="35">
        <v>0</v>
      </c>
      <c r="J2701" s="36">
        <v>0</v>
      </c>
      <c r="K2701" s="58" t="str">
        <f t="shared" si="236"/>
        <v>0</v>
      </c>
      <c r="L2701" s="4"/>
    </row>
    <row r="2702" spans="1:57" ht="15.75">
      <c r="A2702" s="28">
        <v>60</v>
      </c>
      <c r="B2702" s="25"/>
      <c r="C2702" s="32">
        <f>IF(D2702="",0,1)</f>
        <v>1</v>
      </c>
      <c r="D2702" s="34" t="s">
        <v>2784</v>
      </c>
      <c r="E2702" s="34">
        <v>56000</v>
      </c>
      <c r="F2702" s="35">
        <v>49</v>
      </c>
      <c r="G2702" s="35">
        <v>6</v>
      </c>
      <c r="H2702" s="35">
        <v>0</v>
      </c>
      <c r="I2702" s="35">
        <v>2</v>
      </c>
      <c r="J2702" s="36">
        <v>2</v>
      </c>
      <c r="K2702" s="58" t="str">
        <f t="shared" si="236"/>
        <v>1</v>
      </c>
      <c r="L2702" s="4"/>
    </row>
    <row r="2703" spans="1:57" ht="15.75">
      <c r="A2703" s="28">
        <v>60</v>
      </c>
      <c r="B2703" s="25"/>
      <c r="C2703" s="32"/>
      <c r="D2703" s="34" t="s">
        <v>2785</v>
      </c>
      <c r="E2703" s="34">
        <v>608</v>
      </c>
      <c r="F2703" s="35">
        <v>0</v>
      </c>
      <c r="G2703" s="35">
        <v>0</v>
      </c>
      <c r="H2703" s="35">
        <v>0</v>
      </c>
      <c r="I2703" s="35">
        <v>0</v>
      </c>
      <c r="J2703" s="36">
        <v>0</v>
      </c>
      <c r="K2703" s="58" t="str">
        <f t="shared" si="236"/>
        <v>0</v>
      </c>
      <c r="L2703" s="4"/>
    </row>
    <row r="2704" spans="1:57" ht="15.75">
      <c r="A2704" s="28">
        <v>60</v>
      </c>
      <c r="B2704" s="25"/>
      <c r="C2704" s="32">
        <f t="shared" ref="C2704:C2726" si="237">IF(D2704="",0,1)</f>
        <v>1</v>
      </c>
      <c r="D2704" s="34" t="s">
        <v>2786</v>
      </c>
      <c r="E2704" s="34">
        <v>3200</v>
      </c>
      <c r="F2704" s="35">
        <v>0</v>
      </c>
      <c r="G2704" s="35">
        <v>2</v>
      </c>
      <c r="H2704" s="35">
        <v>0</v>
      </c>
      <c r="I2704" s="35">
        <v>0</v>
      </c>
      <c r="J2704" s="36">
        <v>0</v>
      </c>
      <c r="K2704" s="58" t="str">
        <f t="shared" si="236"/>
        <v>0</v>
      </c>
      <c r="L2704" s="4"/>
    </row>
    <row r="2705" spans="1:12" ht="15.75">
      <c r="A2705" s="28">
        <v>60</v>
      </c>
      <c r="B2705" s="25"/>
      <c r="C2705" s="32">
        <f t="shared" si="237"/>
        <v>1</v>
      </c>
      <c r="D2705" s="34" t="s">
        <v>2787</v>
      </c>
      <c r="E2705" s="34">
        <v>2186</v>
      </c>
      <c r="F2705" s="35">
        <v>2</v>
      </c>
      <c r="G2705" s="35">
        <v>0</v>
      </c>
      <c r="H2705" s="35">
        <v>0</v>
      </c>
      <c r="I2705" s="35">
        <v>0</v>
      </c>
      <c r="J2705" s="36">
        <v>0</v>
      </c>
      <c r="K2705" s="58" t="str">
        <f t="shared" si="236"/>
        <v>0</v>
      </c>
      <c r="L2705" s="4"/>
    </row>
    <row r="2706" spans="1:12" ht="15.75">
      <c r="A2706" s="28">
        <v>60</v>
      </c>
      <c r="B2706" s="25"/>
      <c r="C2706" s="32">
        <f t="shared" si="237"/>
        <v>1</v>
      </c>
      <c r="D2706" s="34" t="s">
        <v>2788</v>
      </c>
      <c r="E2706" s="34">
        <v>4872</v>
      </c>
      <c r="F2706" s="35">
        <v>2</v>
      </c>
      <c r="G2706" s="35">
        <v>0</v>
      </c>
      <c r="H2706" s="35">
        <v>0</v>
      </c>
      <c r="I2706" s="35">
        <v>0</v>
      </c>
      <c r="J2706" s="36">
        <v>0</v>
      </c>
      <c r="K2706" s="58" t="str">
        <f t="shared" si="236"/>
        <v>0</v>
      </c>
      <c r="L2706" s="4"/>
    </row>
    <row r="2707" spans="1:12" ht="15.75">
      <c r="A2707" s="28">
        <v>60</v>
      </c>
      <c r="B2707" s="25"/>
      <c r="C2707" s="32">
        <f t="shared" si="237"/>
        <v>1</v>
      </c>
      <c r="D2707" s="34" t="s">
        <v>2789</v>
      </c>
      <c r="E2707" s="34">
        <v>4105</v>
      </c>
      <c r="F2707" s="35">
        <v>1</v>
      </c>
      <c r="G2707" s="35">
        <v>0</v>
      </c>
      <c r="H2707" s="35">
        <v>0</v>
      </c>
      <c r="I2707" s="35">
        <v>0</v>
      </c>
      <c r="J2707" s="36">
        <v>0</v>
      </c>
      <c r="K2707" s="58" t="str">
        <f t="shared" si="236"/>
        <v>0</v>
      </c>
      <c r="L2707" s="4"/>
    </row>
    <row r="2708" spans="1:12" ht="15.75">
      <c r="A2708" s="28">
        <v>60</v>
      </c>
      <c r="B2708" s="25"/>
      <c r="C2708" s="32">
        <f t="shared" si="237"/>
        <v>1</v>
      </c>
      <c r="D2708" s="34" t="s">
        <v>1110</v>
      </c>
      <c r="E2708" s="34">
        <v>4244</v>
      </c>
      <c r="F2708" s="35">
        <v>4</v>
      </c>
      <c r="G2708" s="35">
        <v>0</v>
      </c>
      <c r="H2708" s="35">
        <v>0</v>
      </c>
      <c r="I2708" s="35">
        <v>0</v>
      </c>
      <c r="J2708" s="36">
        <v>0</v>
      </c>
      <c r="K2708" s="58" t="str">
        <f t="shared" si="236"/>
        <v>0</v>
      </c>
      <c r="L2708" s="4"/>
    </row>
    <row r="2709" spans="1:12" ht="15.75">
      <c r="A2709" s="28">
        <v>60</v>
      </c>
      <c r="B2709" s="25"/>
      <c r="C2709" s="32">
        <f t="shared" si="237"/>
        <v>1</v>
      </c>
      <c r="D2709" s="34" t="s">
        <v>2790</v>
      </c>
      <c r="E2709" s="34">
        <v>2706</v>
      </c>
      <c r="F2709" s="35">
        <v>1</v>
      </c>
      <c r="G2709" s="35">
        <v>1</v>
      </c>
      <c r="H2709" s="35">
        <v>0</v>
      </c>
      <c r="I2709" s="35">
        <v>0</v>
      </c>
      <c r="J2709" s="36">
        <v>0</v>
      </c>
      <c r="K2709" s="58" t="str">
        <f t="shared" si="236"/>
        <v>0</v>
      </c>
      <c r="L2709" s="4"/>
    </row>
    <row r="2710" spans="1:12" ht="15.75">
      <c r="A2710" s="28">
        <v>60</v>
      </c>
      <c r="B2710" s="25"/>
      <c r="C2710" s="32">
        <f t="shared" si="237"/>
        <v>1</v>
      </c>
      <c r="D2710" s="34" t="s">
        <v>2791</v>
      </c>
      <c r="E2710" s="34">
        <v>3138</v>
      </c>
      <c r="F2710" s="35">
        <v>1</v>
      </c>
      <c r="G2710" s="35">
        <v>0</v>
      </c>
      <c r="H2710" s="35">
        <v>0</v>
      </c>
      <c r="I2710" s="35">
        <v>0</v>
      </c>
      <c r="J2710" s="36">
        <v>0</v>
      </c>
      <c r="K2710" s="58" t="str">
        <f t="shared" si="236"/>
        <v>0</v>
      </c>
      <c r="L2710" s="4"/>
    </row>
    <row r="2711" spans="1:12" ht="15.75">
      <c r="A2711" s="28">
        <v>60</v>
      </c>
      <c r="B2711" s="25"/>
      <c r="C2711" s="32">
        <f t="shared" si="237"/>
        <v>1</v>
      </c>
      <c r="D2711" s="34" t="s">
        <v>2792</v>
      </c>
      <c r="E2711" s="34">
        <v>1970</v>
      </c>
      <c r="F2711" s="35">
        <v>2</v>
      </c>
      <c r="G2711" s="35">
        <v>0</v>
      </c>
      <c r="H2711" s="35">
        <v>0</v>
      </c>
      <c r="I2711" s="35">
        <v>0</v>
      </c>
      <c r="J2711" s="36">
        <v>0</v>
      </c>
      <c r="K2711" s="58" t="str">
        <f t="shared" si="236"/>
        <v>0</v>
      </c>
      <c r="L2711" s="4"/>
    </row>
    <row r="2712" spans="1:12" ht="15.75">
      <c r="A2712" s="28">
        <v>60</v>
      </c>
      <c r="B2712" s="25"/>
      <c r="C2712" s="32">
        <f t="shared" si="237"/>
        <v>1</v>
      </c>
      <c r="D2712" s="34" t="s">
        <v>2793</v>
      </c>
      <c r="E2712" s="34">
        <v>2646</v>
      </c>
      <c r="F2712" s="35">
        <v>1</v>
      </c>
      <c r="G2712" s="35">
        <v>0</v>
      </c>
      <c r="H2712" s="35">
        <v>0</v>
      </c>
      <c r="I2712" s="35">
        <v>0</v>
      </c>
      <c r="J2712" s="36">
        <v>0</v>
      </c>
      <c r="K2712" s="58" t="str">
        <f t="shared" si="236"/>
        <v>0</v>
      </c>
      <c r="L2712" s="4"/>
    </row>
    <row r="2713" spans="1:12" ht="15.75">
      <c r="A2713" s="28">
        <v>60</v>
      </c>
      <c r="B2713" s="25"/>
      <c r="C2713" s="32">
        <f t="shared" si="237"/>
        <v>1</v>
      </c>
      <c r="D2713" s="34" t="s">
        <v>2794</v>
      </c>
      <c r="E2713" s="34">
        <v>950</v>
      </c>
      <c r="F2713" s="35">
        <v>1</v>
      </c>
      <c r="G2713" s="35">
        <v>0</v>
      </c>
      <c r="H2713" s="35">
        <v>0</v>
      </c>
      <c r="I2713" s="35">
        <v>0</v>
      </c>
      <c r="J2713" s="36">
        <v>0</v>
      </c>
      <c r="K2713" s="58" t="str">
        <f t="shared" si="236"/>
        <v>0</v>
      </c>
      <c r="L2713" s="4"/>
    </row>
    <row r="2714" spans="1:12" ht="15.75">
      <c r="A2714" s="28">
        <v>60</v>
      </c>
      <c r="B2714" s="25"/>
      <c r="C2714" s="32">
        <f t="shared" si="237"/>
        <v>1</v>
      </c>
      <c r="D2714" s="34" t="s">
        <v>2795</v>
      </c>
      <c r="E2714" s="34">
        <v>10173</v>
      </c>
      <c r="F2714" s="35">
        <v>7</v>
      </c>
      <c r="G2714" s="35">
        <v>0</v>
      </c>
      <c r="H2714" s="35">
        <v>0</v>
      </c>
      <c r="I2714" s="35">
        <v>0</v>
      </c>
      <c r="J2714" s="36">
        <v>0</v>
      </c>
      <c r="K2714" s="58" t="str">
        <f t="shared" si="236"/>
        <v>0</v>
      </c>
      <c r="L2714" s="4"/>
    </row>
    <row r="2715" spans="1:12" ht="15.75">
      <c r="A2715" s="28">
        <v>60</v>
      </c>
      <c r="B2715" s="25"/>
      <c r="C2715" s="32">
        <f t="shared" si="237"/>
        <v>1</v>
      </c>
      <c r="D2715" s="34" t="s">
        <v>2796</v>
      </c>
      <c r="E2715" s="34">
        <v>11230</v>
      </c>
      <c r="F2715" s="35">
        <v>12</v>
      </c>
      <c r="G2715" s="35">
        <v>2</v>
      </c>
      <c r="H2715" s="35">
        <v>0</v>
      </c>
      <c r="I2715" s="35">
        <v>1</v>
      </c>
      <c r="J2715" s="36">
        <v>1</v>
      </c>
      <c r="K2715" s="58" t="str">
        <f t="shared" si="236"/>
        <v>1</v>
      </c>
      <c r="L2715" s="4"/>
    </row>
    <row r="2716" spans="1:12" ht="15.75">
      <c r="A2716" s="28">
        <v>60</v>
      </c>
      <c r="B2716" s="25"/>
      <c r="C2716" s="32">
        <f t="shared" si="237"/>
        <v>1</v>
      </c>
      <c r="D2716" s="34" t="s">
        <v>2797</v>
      </c>
      <c r="E2716" s="34">
        <v>3217</v>
      </c>
      <c r="F2716" s="35">
        <v>2</v>
      </c>
      <c r="G2716" s="35">
        <v>0</v>
      </c>
      <c r="H2716" s="35">
        <v>0</v>
      </c>
      <c r="I2716" s="35">
        <v>0</v>
      </c>
      <c r="J2716" s="36">
        <v>0</v>
      </c>
      <c r="K2716" s="58" t="str">
        <f t="shared" si="236"/>
        <v>0</v>
      </c>
      <c r="L2716" s="4"/>
    </row>
    <row r="2717" spans="1:12" ht="15.75">
      <c r="A2717" s="28">
        <v>60</v>
      </c>
      <c r="B2717" s="25"/>
      <c r="C2717" s="32">
        <f t="shared" si="237"/>
        <v>1</v>
      </c>
      <c r="D2717" s="34" t="s">
        <v>2798</v>
      </c>
      <c r="E2717" s="34">
        <v>2100</v>
      </c>
      <c r="F2717" s="35">
        <v>1</v>
      </c>
      <c r="G2717" s="35">
        <v>0</v>
      </c>
      <c r="H2717" s="35">
        <v>0</v>
      </c>
      <c r="I2717" s="35">
        <v>0</v>
      </c>
      <c r="J2717" s="36">
        <v>0</v>
      </c>
      <c r="K2717" s="58" t="str">
        <f t="shared" si="236"/>
        <v>0</v>
      </c>
      <c r="L2717" s="4"/>
    </row>
    <row r="2718" spans="1:12" ht="15.75">
      <c r="A2718" s="28">
        <v>60</v>
      </c>
      <c r="B2718" s="25"/>
      <c r="C2718" s="32">
        <f t="shared" si="237"/>
        <v>1</v>
      </c>
      <c r="D2718" s="34" t="s">
        <v>2799</v>
      </c>
      <c r="E2718" s="34">
        <v>3393</v>
      </c>
      <c r="F2718" s="35">
        <v>2</v>
      </c>
      <c r="G2718" s="35">
        <v>1</v>
      </c>
      <c r="H2718" s="35">
        <v>0</v>
      </c>
      <c r="I2718" s="35">
        <v>0</v>
      </c>
      <c r="J2718" s="36">
        <v>0</v>
      </c>
      <c r="K2718" s="58" t="str">
        <f t="shared" si="236"/>
        <v>0</v>
      </c>
      <c r="L2718" s="4"/>
    </row>
    <row r="2719" spans="1:12" ht="15.75">
      <c r="A2719" s="28">
        <v>60</v>
      </c>
      <c r="B2719" s="25"/>
      <c r="C2719" s="32">
        <f t="shared" si="237"/>
        <v>1</v>
      </c>
      <c r="D2719" s="34" t="s">
        <v>2800</v>
      </c>
      <c r="E2719" s="34">
        <v>2234</v>
      </c>
      <c r="F2719" s="35">
        <v>0</v>
      </c>
      <c r="G2719" s="35">
        <v>1</v>
      </c>
      <c r="H2719" s="35">
        <v>0</v>
      </c>
      <c r="I2719" s="35">
        <v>0</v>
      </c>
      <c r="J2719" s="36">
        <v>0</v>
      </c>
      <c r="K2719" s="58" t="str">
        <f t="shared" si="236"/>
        <v>0</v>
      </c>
      <c r="L2719" s="4"/>
    </row>
    <row r="2720" spans="1:12" ht="15.75">
      <c r="A2720" s="28">
        <v>60</v>
      </c>
      <c r="B2720" s="25"/>
      <c r="C2720" s="32">
        <f t="shared" si="237"/>
        <v>1</v>
      </c>
      <c r="D2720" s="34" t="s">
        <v>2801</v>
      </c>
      <c r="E2720" s="34">
        <v>10080</v>
      </c>
      <c r="F2720" s="35">
        <v>2</v>
      </c>
      <c r="G2720" s="35">
        <v>2</v>
      </c>
      <c r="H2720" s="35">
        <v>0</v>
      </c>
      <c r="I2720" s="35">
        <v>0</v>
      </c>
      <c r="J2720" s="36">
        <v>0</v>
      </c>
      <c r="K2720" s="58" t="str">
        <f t="shared" si="236"/>
        <v>0</v>
      </c>
      <c r="L2720" s="4"/>
    </row>
    <row r="2721" spans="1:12" ht="15.75">
      <c r="A2721" s="28">
        <v>60</v>
      </c>
      <c r="B2721" s="25"/>
      <c r="C2721" s="32">
        <f t="shared" si="237"/>
        <v>1</v>
      </c>
      <c r="D2721" s="34" t="s">
        <v>2802</v>
      </c>
      <c r="E2721" s="34">
        <v>41643</v>
      </c>
      <c r="F2721" s="35">
        <v>30</v>
      </c>
      <c r="G2721" s="35">
        <v>5</v>
      </c>
      <c r="H2721" s="35">
        <v>0</v>
      </c>
      <c r="I2721" s="35">
        <v>3</v>
      </c>
      <c r="J2721" s="36">
        <v>3</v>
      </c>
      <c r="K2721" s="58" t="str">
        <f t="shared" si="236"/>
        <v>1</v>
      </c>
      <c r="L2721" s="4"/>
    </row>
    <row r="2722" spans="1:12" ht="15.75">
      <c r="A2722" s="28">
        <v>60</v>
      </c>
      <c r="B2722" s="25"/>
      <c r="C2722" s="32">
        <f t="shared" si="237"/>
        <v>1</v>
      </c>
      <c r="D2722" s="34" t="s">
        <v>2803</v>
      </c>
      <c r="E2722" s="34">
        <v>438</v>
      </c>
      <c r="F2722" s="35">
        <v>0</v>
      </c>
      <c r="G2722" s="35">
        <v>0</v>
      </c>
      <c r="H2722" s="35">
        <v>1</v>
      </c>
      <c r="I2722" s="35">
        <v>0</v>
      </c>
      <c r="J2722" s="36">
        <v>0</v>
      </c>
      <c r="K2722" s="58" t="str">
        <f t="shared" si="236"/>
        <v>0</v>
      </c>
      <c r="L2722" s="4"/>
    </row>
    <row r="2723" spans="1:12" ht="15.75">
      <c r="A2723" s="28">
        <v>60</v>
      </c>
      <c r="B2723" s="25"/>
      <c r="C2723" s="32">
        <f t="shared" si="237"/>
        <v>1</v>
      </c>
      <c r="D2723" s="34" t="s">
        <v>2804</v>
      </c>
      <c r="E2723" s="34">
        <v>36000</v>
      </c>
      <c r="F2723" s="35">
        <v>17</v>
      </c>
      <c r="G2723" s="35">
        <v>4</v>
      </c>
      <c r="H2723" s="35">
        <v>0</v>
      </c>
      <c r="I2723" s="35">
        <v>1</v>
      </c>
      <c r="J2723" s="36">
        <v>1</v>
      </c>
      <c r="K2723" s="58" t="str">
        <f t="shared" si="236"/>
        <v>1</v>
      </c>
      <c r="L2723" s="4"/>
    </row>
    <row r="2724" spans="1:12" ht="15.75">
      <c r="A2724" s="28">
        <v>60</v>
      </c>
      <c r="B2724" s="25"/>
      <c r="C2724" s="32">
        <f t="shared" si="237"/>
        <v>1</v>
      </c>
      <c r="D2724" s="34" t="s">
        <v>2805</v>
      </c>
      <c r="E2724" s="34">
        <v>15054</v>
      </c>
      <c r="F2724" s="35">
        <v>20</v>
      </c>
      <c r="G2724" s="35">
        <v>0</v>
      </c>
      <c r="H2724" s="35">
        <v>0</v>
      </c>
      <c r="I2724" s="35">
        <v>2</v>
      </c>
      <c r="J2724" s="36">
        <v>2</v>
      </c>
      <c r="K2724" s="58" t="str">
        <f t="shared" si="236"/>
        <v>1</v>
      </c>
      <c r="L2724" s="4"/>
    </row>
    <row r="2725" spans="1:12" ht="15.75">
      <c r="A2725" s="28">
        <v>60</v>
      </c>
      <c r="B2725" s="25"/>
      <c r="C2725" s="32">
        <f t="shared" si="237"/>
        <v>1</v>
      </c>
      <c r="D2725" s="34" t="s">
        <v>2806</v>
      </c>
      <c r="E2725" s="34">
        <v>3626</v>
      </c>
      <c r="F2725" s="35">
        <v>1</v>
      </c>
      <c r="G2725" s="35">
        <v>0</v>
      </c>
      <c r="H2725" s="35">
        <v>0</v>
      </c>
      <c r="I2725" s="35">
        <v>0</v>
      </c>
      <c r="J2725" s="36">
        <v>0</v>
      </c>
      <c r="K2725" s="58" t="str">
        <f t="shared" si="236"/>
        <v>0</v>
      </c>
      <c r="L2725" s="4"/>
    </row>
    <row r="2726" spans="1:12" ht="15.75">
      <c r="A2726" s="28">
        <v>60</v>
      </c>
      <c r="B2726" s="25"/>
      <c r="C2726" s="32">
        <f t="shared" si="237"/>
        <v>1</v>
      </c>
      <c r="D2726" s="34" t="s">
        <v>2807</v>
      </c>
      <c r="E2726" s="34">
        <v>506</v>
      </c>
      <c r="F2726" s="35">
        <v>0</v>
      </c>
      <c r="G2726" s="35">
        <v>1</v>
      </c>
      <c r="H2726" s="35">
        <v>0</v>
      </c>
      <c r="I2726" s="35">
        <v>0</v>
      </c>
      <c r="J2726" s="36">
        <v>0</v>
      </c>
      <c r="K2726" s="58" t="str">
        <f t="shared" si="236"/>
        <v>0</v>
      </c>
      <c r="L2726" s="4"/>
    </row>
    <row r="2727" spans="1:12" ht="15.75">
      <c r="A2727" s="28">
        <v>60</v>
      </c>
      <c r="B2727" s="25"/>
      <c r="C2727" s="32"/>
      <c r="D2727" s="34" t="s">
        <v>2808</v>
      </c>
      <c r="E2727" s="34">
        <v>853</v>
      </c>
      <c r="F2727" s="35">
        <v>0</v>
      </c>
      <c r="G2727" s="35">
        <v>0</v>
      </c>
      <c r="H2727" s="35">
        <v>0</v>
      </c>
      <c r="I2727" s="35">
        <v>0</v>
      </c>
      <c r="J2727" s="36">
        <v>0</v>
      </c>
      <c r="K2727" s="58" t="str">
        <f t="shared" si="236"/>
        <v>0</v>
      </c>
      <c r="L2727" s="4"/>
    </row>
    <row r="2728" spans="1:12" ht="15.75">
      <c r="A2728" s="28">
        <v>60</v>
      </c>
      <c r="B2728" s="25"/>
      <c r="C2728" s="32"/>
      <c r="D2728" s="34" t="s">
        <v>2809</v>
      </c>
      <c r="E2728" s="34">
        <v>1271</v>
      </c>
      <c r="F2728" s="35">
        <v>0</v>
      </c>
      <c r="G2728" s="35">
        <v>0</v>
      </c>
      <c r="H2728" s="35">
        <v>0</v>
      </c>
      <c r="I2728" s="35">
        <v>0</v>
      </c>
      <c r="J2728" s="36">
        <v>0</v>
      </c>
      <c r="K2728" s="58" t="str">
        <f t="shared" si="236"/>
        <v>0</v>
      </c>
      <c r="L2728" s="4"/>
    </row>
    <row r="2729" spans="1:12" ht="15.75">
      <c r="A2729" s="28">
        <v>60</v>
      </c>
      <c r="B2729" s="25"/>
      <c r="C2729" s="32">
        <f>IF(D2729="",0,1)</f>
        <v>1</v>
      </c>
      <c r="D2729" s="34" t="s">
        <v>2810</v>
      </c>
      <c r="E2729" s="34">
        <v>3752</v>
      </c>
      <c r="F2729" s="35">
        <v>1</v>
      </c>
      <c r="G2729" s="35">
        <v>0</v>
      </c>
      <c r="H2729" s="35">
        <v>0</v>
      </c>
      <c r="I2729" s="35">
        <v>0</v>
      </c>
      <c r="J2729" s="36">
        <v>0</v>
      </c>
      <c r="K2729" s="58" t="str">
        <f t="shared" si="236"/>
        <v>0</v>
      </c>
      <c r="L2729" s="4"/>
    </row>
    <row r="2730" spans="1:12" ht="15.75">
      <c r="A2730" s="28">
        <v>60</v>
      </c>
      <c r="B2730" s="25"/>
      <c r="C2730" s="32">
        <f>IF(D2730="",0,1)</f>
        <v>1</v>
      </c>
      <c r="D2730" s="34" t="s">
        <v>2811</v>
      </c>
      <c r="E2730" s="34">
        <v>2592</v>
      </c>
      <c r="F2730" s="35">
        <v>1</v>
      </c>
      <c r="G2730" s="35">
        <v>0</v>
      </c>
      <c r="H2730" s="35">
        <v>0</v>
      </c>
      <c r="I2730" s="35">
        <v>0</v>
      </c>
      <c r="J2730" s="36">
        <v>0</v>
      </c>
      <c r="K2730" s="58" t="str">
        <f t="shared" ref="K2730:K2761" si="238">IF(OR(I2730="",I2730&lt;1),"0","1")</f>
        <v>0</v>
      </c>
      <c r="L2730" s="4"/>
    </row>
    <row r="2731" spans="1:12" ht="15.75">
      <c r="A2731" s="28">
        <v>60</v>
      </c>
      <c r="B2731" s="25"/>
      <c r="C2731" s="32">
        <f>IF(D2731="",0,1)</f>
        <v>1</v>
      </c>
      <c r="D2731" s="34" t="s">
        <v>2812</v>
      </c>
      <c r="E2731" s="34">
        <v>2141</v>
      </c>
      <c r="F2731" s="35">
        <v>1</v>
      </c>
      <c r="G2731" s="35">
        <v>0</v>
      </c>
      <c r="H2731" s="35">
        <v>0</v>
      </c>
      <c r="I2731" s="35">
        <v>0</v>
      </c>
      <c r="J2731" s="36">
        <v>0</v>
      </c>
      <c r="K2731" s="58" t="str">
        <f t="shared" si="238"/>
        <v>0</v>
      </c>
      <c r="L2731" s="4"/>
    </row>
    <row r="2732" spans="1:12" ht="15.75">
      <c r="A2732" s="28">
        <v>60</v>
      </c>
      <c r="B2732" s="25"/>
      <c r="C2732" s="32"/>
      <c r="D2732" s="34" t="s">
        <v>2813</v>
      </c>
      <c r="E2732" s="34">
        <v>904</v>
      </c>
      <c r="F2732" s="35">
        <v>0</v>
      </c>
      <c r="G2732" s="35">
        <v>0</v>
      </c>
      <c r="H2732" s="35">
        <v>0</v>
      </c>
      <c r="I2732" s="35">
        <v>0</v>
      </c>
      <c r="J2732" s="36">
        <v>0</v>
      </c>
      <c r="K2732" s="58" t="str">
        <f t="shared" si="238"/>
        <v>0</v>
      </c>
      <c r="L2732" s="4"/>
    </row>
    <row r="2733" spans="1:12" ht="15.75">
      <c r="A2733" s="28">
        <v>60</v>
      </c>
      <c r="B2733" s="25"/>
      <c r="C2733" s="32">
        <f>IF(D2733="",0,1)</f>
        <v>1</v>
      </c>
      <c r="D2733" s="34" t="s">
        <v>2814</v>
      </c>
      <c r="E2733" s="34">
        <v>10000</v>
      </c>
      <c r="F2733" s="35">
        <v>1</v>
      </c>
      <c r="G2733" s="35">
        <v>1</v>
      </c>
      <c r="H2733" s="35">
        <v>0</v>
      </c>
      <c r="I2733" s="35">
        <v>0</v>
      </c>
      <c r="J2733" s="36">
        <v>0</v>
      </c>
      <c r="K2733" s="58" t="str">
        <f t="shared" si="238"/>
        <v>0</v>
      </c>
      <c r="L2733" s="4"/>
    </row>
    <row r="2734" spans="1:12" ht="15.75">
      <c r="A2734" s="28">
        <v>60</v>
      </c>
      <c r="B2734" s="25"/>
      <c r="C2734" s="32"/>
      <c r="D2734" s="34" t="s">
        <v>2815</v>
      </c>
      <c r="E2734" s="34">
        <v>490</v>
      </c>
      <c r="F2734" s="35">
        <v>0</v>
      </c>
      <c r="G2734" s="35">
        <v>0</v>
      </c>
      <c r="H2734" s="35">
        <v>0</v>
      </c>
      <c r="I2734" s="35">
        <v>0</v>
      </c>
      <c r="J2734" s="36">
        <v>0</v>
      </c>
      <c r="K2734" s="58" t="str">
        <f t="shared" si="238"/>
        <v>0</v>
      </c>
      <c r="L2734" s="4"/>
    </row>
    <row r="2735" spans="1:12" ht="15.75">
      <c r="A2735" s="28">
        <v>60</v>
      </c>
      <c r="B2735" s="25"/>
      <c r="C2735" s="32">
        <f t="shared" ref="C2735:C2741" si="239">IF(D2735="",0,1)</f>
        <v>1</v>
      </c>
      <c r="D2735" s="34" t="s">
        <v>2816</v>
      </c>
      <c r="E2735" s="34">
        <v>3000</v>
      </c>
      <c r="F2735" s="35">
        <v>1</v>
      </c>
      <c r="G2735" s="35">
        <v>0</v>
      </c>
      <c r="H2735" s="35">
        <v>0</v>
      </c>
      <c r="I2735" s="35">
        <v>0</v>
      </c>
      <c r="J2735" s="36">
        <v>0</v>
      </c>
      <c r="K2735" s="58" t="str">
        <f t="shared" si="238"/>
        <v>0</v>
      </c>
      <c r="L2735" s="4"/>
    </row>
    <row r="2736" spans="1:12" ht="15.75">
      <c r="A2736" s="28">
        <v>60</v>
      </c>
      <c r="B2736" s="25"/>
      <c r="C2736" s="32">
        <f t="shared" si="239"/>
        <v>1</v>
      </c>
      <c r="D2736" s="34" t="s">
        <v>2817</v>
      </c>
      <c r="E2736" s="34">
        <v>5043</v>
      </c>
      <c r="F2736" s="35">
        <v>0</v>
      </c>
      <c r="G2736" s="35">
        <v>2</v>
      </c>
      <c r="H2736" s="35">
        <v>0</v>
      </c>
      <c r="I2736" s="35">
        <v>0</v>
      </c>
      <c r="J2736" s="36">
        <v>0</v>
      </c>
      <c r="K2736" s="58" t="str">
        <f t="shared" si="238"/>
        <v>0</v>
      </c>
      <c r="L2736" s="4"/>
    </row>
    <row r="2737" spans="1:12" ht="15.75">
      <c r="A2737" s="28">
        <v>60</v>
      </c>
      <c r="B2737" s="25"/>
      <c r="C2737" s="32">
        <f t="shared" si="239"/>
        <v>1</v>
      </c>
      <c r="D2737" s="34" t="s">
        <v>2818</v>
      </c>
      <c r="E2737" s="34">
        <v>2105</v>
      </c>
      <c r="F2737" s="35">
        <v>1</v>
      </c>
      <c r="G2737" s="35">
        <v>0</v>
      </c>
      <c r="H2737" s="35">
        <v>0</v>
      </c>
      <c r="I2737" s="35">
        <v>0</v>
      </c>
      <c r="J2737" s="36">
        <v>0</v>
      </c>
      <c r="K2737" s="58" t="str">
        <f t="shared" si="238"/>
        <v>0</v>
      </c>
      <c r="L2737" s="4"/>
    </row>
    <row r="2738" spans="1:12" ht="15.75">
      <c r="A2738" s="28">
        <v>60</v>
      </c>
      <c r="B2738" s="25"/>
      <c r="C2738" s="32">
        <f t="shared" si="239"/>
        <v>1</v>
      </c>
      <c r="D2738" s="34" t="s">
        <v>2819</v>
      </c>
      <c r="E2738" s="34">
        <v>4763</v>
      </c>
      <c r="F2738" s="35">
        <v>2</v>
      </c>
      <c r="G2738" s="35">
        <v>0</v>
      </c>
      <c r="H2738" s="35">
        <v>0</v>
      </c>
      <c r="I2738" s="35">
        <v>0</v>
      </c>
      <c r="J2738" s="36">
        <v>0</v>
      </c>
      <c r="K2738" s="58" t="str">
        <f t="shared" si="238"/>
        <v>0</v>
      </c>
      <c r="L2738" s="4"/>
    </row>
    <row r="2739" spans="1:12" ht="15.75">
      <c r="A2739" s="28">
        <v>60</v>
      </c>
      <c r="B2739" s="25"/>
      <c r="C2739" s="32">
        <f t="shared" si="239"/>
        <v>1</v>
      </c>
      <c r="D2739" s="34" t="s">
        <v>2820</v>
      </c>
      <c r="E2739" s="34">
        <v>9162</v>
      </c>
      <c r="F2739" s="35">
        <v>6</v>
      </c>
      <c r="G2739" s="35">
        <v>1</v>
      </c>
      <c r="H2739" s="35">
        <v>0</v>
      </c>
      <c r="I2739" s="35">
        <v>0</v>
      </c>
      <c r="J2739" s="36">
        <v>0</v>
      </c>
      <c r="K2739" s="58" t="str">
        <f t="shared" si="238"/>
        <v>0</v>
      </c>
      <c r="L2739" s="4"/>
    </row>
    <row r="2740" spans="1:12" ht="15.75">
      <c r="A2740" s="28">
        <v>60</v>
      </c>
      <c r="B2740" s="25"/>
      <c r="C2740" s="32">
        <f t="shared" si="239"/>
        <v>1</v>
      </c>
      <c r="D2740" s="34" t="s">
        <v>2821</v>
      </c>
      <c r="E2740" s="34">
        <v>3620</v>
      </c>
      <c r="F2740" s="35">
        <v>6</v>
      </c>
      <c r="G2740" s="35">
        <v>0</v>
      </c>
      <c r="H2740" s="35">
        <v>0</v>
      </c>
      <c r="I2740" s="35">
        <v>0</v>
      </c>
      <c r="J2740" s="36">
        <v>0</v>
      </c>
      <c r="K2740" s="58" t="str">
        <f t="shared" si="238"/>
        <v>0</v>
      </c>
      <c r="L2740" s="4"/>
    </row>
    <row r="2741" spans="1:12" ht="15.75">
      <c r="A2741" s="28">
        <v>60</v>
      </c>
      <c r="B2741" s="25"/>
      <c r="C2741" s="32">
        <f t="shared" si="239"/>
        <v>1</v>
      </c>
      <c r="D2741" s="34" t="s">
        <v>2822</v>
      </c>
      <c r="E2741" s="34">
        <v>1382</v>
      </c>
      <c r="F2741" s="35">
        <v>1</v>
      </c>
      <c r="G2741" s="35">
        <v>0</v>
      </c>
      <c r="H2741" s="35">
        <v>0</v>
      </c>
      <c r="I2741" s="35">
        <v>0</v>
      </c>
      <c r="J2741" s="36">
        <v>0</v>
      </c>
      <c r="K2741" s="58" t="str">
        <f t="shared" si="238"/>
        <v>0</v>
      </c>
      <c r="L2741" s="4"/>
    </row>
    <row r="2742" spans="1:12" ht="15.75">
      <c r="A2742" s="28">
        <v>60</v>
      </c>
      <c r="B2742" s="25"/>
      <c r="C2742" s="32"/>
      <c r="D2742" s="34" t="s">
        <v>2823</v>
      </c>
      <c r="E2742" s="34">
        <v>1015</v>
      </c>
      <c r="F2742" s="35">
        <v>0</v>
      </c>
      <c r="G2742" s="35">
        <v>0</v>
      </c>
      <c r="H2742" s="35">
        <v>0</v>
      </c>
      <c r="I2742" s="35">
        <v>0</v>
      </c>
      <c r="J2742" s="36">
        <v>0</v>
      </c>
      <c r="K2742" s="58" t="str">
        <f t="shared" si="238"/>
        <v>0</v>
      </c>
      <c r="L2742" s="4"/>
    </row>
    <row r="2743" spans="1:12" ht="15.75">
      <c r="A2743" s="28">
        <v>60</v>
      </c>
      <c r="B2743" s="25"/>
      <c r="C2743" s="32">
        <f>IF(D2743="",0,1)</f>
        <v>1</v>
      </c>
      <c r="D2743" s="34" t="s">
        <v>2824</v>
      </c>
      <c r="E2743" s="34">
        <v>6880</v>
      </c>
      <c r="F2743" s="35">
        <v>4</v>
      </c>
      <c r="G2743" s="35">
        <v>0</v>
      </c>
      <c r="H2743" s="35">
        <v>0</v>
      </c>
      <c r="I2743" s="35">
        <v>0</v>
      </c>
      <c r="J2743" s="36">
        <v>0</v>
      </c>
      <c r="K2743" s="58" t="str">
        <f t="shared" si="238"/>
        <v>0</v>
      </c>
      <c r="L2743" s="4"/>
    </row>
    <row r="2744" spans="1:12" ht="15.75">
      <c r="A2744" s="28">
        <v>60</v>
      </c>
      <c r="B2744" s="25"/>
      <c r="C2744" s="32">
        <f>IF(D2744="",0,1)</f>
        <v>1</v>
      </c>
      <c r="D2744" s="36" t="s">
        <v>2825</v>
      </c>
      <c r="E2744" s="36">
        <v>2663</v>
      </c>
      <c r="F2744" s="36">
        <v>1</v>
      </c>
      <c r="G2744" s="36">
        <v>1</v>
      </c>
      <c r="H2744" s="36">
        <v>0</v>
      </c>
      <c r="I2744" s="36">
        <v>0</v>
      </c>
      <c r="J2744" s="36">
        <v>0</v>
      </c>
      <c r="K2744" s="58" t="str">
        <f t="shared" si="238"/>
        <v>0</v>
      </c>
      <c r="L2744" s="4"/>
    </row>
    <row r="2745" spans="1:12" ht="15.75">
      <c r="A2745" s="28">
        <v>60</v>
      </c>
      <c r="B2745" s="25"/>
      <c r="C2745" s="32">
        <f>IF(D2745="",0,1)</f>
        <v>1</v>
      </c>
      <c r="D2745" s="36" t="s">
        <v>2826</v>
      </c>
      <c r="E2745" s="36">
        <v>2703</v>
      </c>
      <c r="F2745" s="36">
        <v>1</v>
      </c>
      <c r="G2745" s="36">
        <v>0</v>
      </c>
      <c r="H2745" s="36">
        <v>0</v>
      </c>
      <c r="I2745" s="36">
        <v>0</v>
      </c>
      <c r="J2745" s="36">
        <v>0</v>
      </c>
      <c r="K2745" s="58" t="str">
        <f t="shared" si="238"/>
        <v>0</v>
      </c>
      <c r="L2745" s="4"/>
    </row>
    <row r="2746" spans="1:12" ht="15.75">
      <c r="A2746" s="28">
        <v>60</v>
      </c>
      <c r="B2746" s="25"/>
      <c r="C2746" s="32">
        <f>IF(D2746="",0,1)</f>
        <v>1</v>
      </c>
      <c r="D2746" s="36" t="s">
        <v>2827</v>
      </c>
      <c r="E2746" s="36">
        <v>8500</v>
      </c>
      <c r="F2746" s="36">
        <v>6</v>
      </c>
      <c r="G2746" s="36">
        <v>3</v>
      </c>
      <c r="H2746" s="36">
        <v>0</v>
      </c>
      <c r="I2746" s="36">
        <v>0</v>
      </c>
      <c r="J2746" s="36">
        <v>0</v>
      </c>
      <c r="K2746" s="58" t="str">
        <f t="shared" si="238"/>
        <v>0</v>
      </c>
      <c r="L2746" s="4"/>
    </row>
    <row r="2747" spans="1:12" ht="15.75">
      <c r="A2747" s="28">
        <v>60</v>
      </c>
      <c r="B2747" s="25"/>
      <c r="C2747" s="32">
        <f>IF(D2747="",0,1)</f>
        <v>1</v>
      </c>
      <c r="D2747" s="36" t="s">
        <v>2828</v>
      </c>
      <c r="E2747" s="36">
        <v>14502</v>
      </c>
      <c r="F2747" s="36">
        <v>19</v>
      </c>
      <c r="G2747" s="36">
        <v>2</v>
      </c>
      <c r="H2747" s="36">
        <v>0</v>
      </c>
      <c r="I2747" s="36">
        <v>0</v>
      </c>
      <c r="J2747" s="36">
        <v>0</v>
      </c>
      <c r="K2747" s="58" t="str">
        <f t="shared" si="238"/>
        <v>0</v>
      </c>
      <c r="L2747" s="4"/>
    </row>
    <row r="2748" spans="1:12" ht="15.75">
      <c r="A2748" s="28">
        <v>60</v>
      </c>
      <c r="B2748" s="25"/>
      <c r="C2748" s="32"/>
      <c r="D2748" s="36" t="s">
        <v>2829</v>
      </c>
      <c r="E2748" s="36">
        <v>2194</v>
      </c>
      <c r="F2748" s="36">
        <v>0</v>
      </c>
      <c r="G2748" s="36">
        <v>0</v>
      </c>
      <c r="H2748" s="36">
        <v>0</v>
      </c>
      <c r="I2748" s="36">
        <v>0</v>
      </c>
      <c r="J2748" s="36">
        <v>0</v>
      </c>
      <c r="K2748" s="58" t="str">
        <f t="shared" si="238"/>
        <v>0</v>
      </c>
      <c r="L2748" s="4"/>
    </row>
    <row r="2749" spans="1:12" ht="15.75">
      <c r="A2749" s="28">
        <v>60</v>
      </c>
      <c r="B2749" s="25"/>
      <c r="C2749" s="32">
        <f>IF(D2749="",0,1)</f>
        <v>1</v>
      </c>
      <c r="D2749" s="36" t="s">
        <v>2830</v>
      </c>
      <c r="E2749" s="36">
        <v>1163</v>
      </c>
      <c r="F2749" s="36">
        <v>0</v>
      </c>
      <c r="G2749" s="36">
        <v>0</v>
      </c>
      <c r="H2749" s="36">
        <v>1</v>
      </c>
      <c r="I2749" s="36">
        <v>0</v>
      </c>
      <c r="J2749" s="36">
        <v>0</v>
      </c>
      <c r="K2749" s="58" t="str">
        <f t="shared" si="238"/>
        <v>0</v>
      </c>
      <c r="L2749" s="4"/>
    </row>
    <row r="2750" spans="1:12" ht="15.75">
      <c r="A2750" s="28">
        <v>60</v>
      </c>
      <c r="B2750" s="25"/>
      <c r="C2750" s="32">
        <f>IF(D2750="",0,1)</f>
        <v>1</v>
      </c>
      <c r="D2750" s="36" t="s">
        <v>2831</v>
      </c>
      <c r="E2750" s="36">
        <v>15451</v>
      </c>
      <c r="F2750" s="36">
        <v>2</v>
      </c>
      <c r="G2750" s="36">
        <v>0</v>
      </c>
      <c r="H2750" s="36">
        <v>0</v>
      </c>
      <c r="I2750" s="36">
        <v>0</v>
      </c>
      <c r="J2750" s="36">
        <v>0</v>
      </c>
      <c r="K2750" s="58" t="str">
        <f t="shared" si="238"/>
        <v>0</v>
      </c>
      <c r="L2750" s="4"/>
    </row>
    <row r="2751" spans="1:12" ht="15.75">
      <c r="A2751" s="28">
        <v>60</v>
      </c>
      <c r="B2751" s="25"/>
      <c r="C2751" s="32">
        <f>IF(D2751="",0,1)</f>
        <v>1</v>
      </c>
      <c r="D2751" s="36" t="s">
        <v>2832</v>
      </c>
      <c r="E2751" s="36">
        <v>1152</v>
      </c>
      <c r="F2751" s="36">
        <v>1</v>
      </c>
      <c r="G2751" s="36">
        <v>0</v>
      </c>
      <c r="H2751" s="36">
        <v>0</v>
      </c>
      <c r="I2751" s="36">
        <v>0</v>
      </c>
      <c r="J2751" s="36">
        <v>0</v>
      </c>
      <c r="K2751" s="58" t="str">
        <f t="shared" si="238"/>
        <v>0</v>
      </c>
      <c r="L2751" s="4"/>
    </row>
    <row r="2752" spans="1:12" ht="15.75">
      <c r="A2752" s="28">
        <v>60</v>
      </c>
      <c r="B2752" s="25"/>
      <c r="C2752" s="32"/>
      <c r="D2752" s="36" t="s">
        <v>2833</v>
      </c>
      <c r="E2752" s="36">
        <v>302</v>
      </c>
      <c r="F2752" s="36">
        <v>0</v>
      </c>
      <c r="G2752" s="36">
        <v>0</v>
      </c>
      <c r="H2752" s="36">
        <v>0</v>
      </c>
      <c r="I2752" s="36">
        <v>0</v>
      </c>
      <c r="J2752" s="36">
        <v>0</v>
      </c>
      <c r="K2752" s="58" t="str">
        <f t="shared" si="238"/>
        <v>0</v>
      </c>
      <c r="L2752" s="4"/>
    </row>
    <row r="2753" spans="1:12" ht="15.75">
      <c r="A2753" s="28">
        <v>60</v>
      </c>
      <c r="B2753" s="25"/>
      <c r="C2753" s="32"/>
      <c r="D2753" s="36" t="s">
        <v>2834</v>
      </c>
      <c r="E2753" s="36">
        <v>397</v>
      </c>
      <c r="F2753" s="36">
        <v>0</v>
      </c>
      <c r="G2753" s="36">
        <v>0</v>
      </c>
      <c r="H2753" s="36">
        <v>0</v>
      </c>
      <c r="I2753" s="36">
        <v>0</v>
      </c>
      <c r="J2753" s="36">
        <v>0</v>
      </c>
      <c r="K2753" s="58" t="str">
        <f t="shared" si="238"/>
        <v>0</v>
      </c>
      <c r="L2753" s="4"/>
    </row>
    <row r="2754" spans="1:12" ht="15.75">
      <c r="A2754" s="28">
        <v>60</v>
      </c>
      <c r="B2754" s="25"/>
      <c r="C2754" s="32">
        <f t="shared" ref="C2754:C2763" si="240">IF(D2754="",0,1)</f>
        <v>1</v>
      </c>
      <c r="D2754" s="36" t="s">
        <v>2835</v>
      </c>
      <c r="E2754" s="36">
        <v>5400</v>
      </c>
      <c r="F2754" s="36">
        <v>2</v>
      </c>
      <c r="G2754" s="36">
        <v>1</v>
      </c>
      <c r="H2754" s="36">
        <v>0</v>
      </c>
      <c r="I2754" s="36">
        <v>0</v>
      </c>
      <c r="J2754" s="36">
        <v>0</v>
      </c>
      <c r="K2754" s="58" t="str">
        <f t="shared" si="238"/>
        <v>0</v>
      </c>
      <c r="L2754" s="4"/>
    </row>
    <row r="2755" spans="1:12" ht="15.75">
      <c r="A2755" s="28">
        <v>60</v>
      </c>
      <c r="B2755" s="25"/>
      <c r="C2755" s="32">
        <f t="shared" si="240"/>
        <v>1</v>
      </c>
      <c r="D2755" s="36" t="s">
        <v>2836</v>
      </c>
      <c r="E2755" s="36">
        <v>5045</v>
      </c>
      <c r="F2755" s="36">
        <v>3</v>
      </c>
      <c r="G2755" s="36">
        <v>2</v>
      </c>
      <c r="H2755" s="36">
        <v>0</v>
      </c>
      <c r="I2755" s="36">
        <v>0</v>
      </c>
      <c r="J2755" s="36">
        <v>0</v>
      </c>
      <c r="K2755" s="58" t="str">
        <f t="shared" si="238"/>
        <v>0</v>
      </c>
      <c r="L2755" s="4"/>
    </row>
    <row r="2756" spans="1:12" ht="15.75">
      <c r="A2756" s="28">
        <v>60</v>
      </c>
      <c r="B2756" s="25"/>
      <c r="C2756" s="32">
        <f t="shared" si="240"/>
        <v>1</v>
      </c>
      <c r="D2756" s="36" t="s">
        <v>2837</v>
      </c>
      <c r="E2756" s="36">
        <v>4014</v>
      </c>
      <c r="F2756" s="36">
        <v>2</v>
      </c>
      <c r="G2756" s="36">
        <v>0</v>
      </c>
      <c r="H2756" s="36">
        <v>0</v>
      </c>
      <c r="I2756" s="36">
        <v>0</v>
      </c>
      <c r="J2756" s="36">
        <v>0</v>
      </c>
      <c r="K2756" s="58" t="str">
        <f t="shared" si="238"/>
        <v>0</v>
      </c>
      <c r="L2756" s="4"/>
    </row>
    <row r="2757" spans="1:12" ht="15.75">
      <c r="A2757" s="28">
        <v>60</v>
      </c>
      <c r="B2757" s="25"/>
      <c r="C2757" s="32">
        <f t="shared" si="240"/>
        <v>1</v>
      </c>
      <c r="D2757" s="36" t="s">
        <v>2838</v>
      </c>
      <c r="E2757" s="36">
        <v>20518</v>
      </c>
      <c r="F2757" s="36">
        <v>12</v>
      </c>
      <c r="G2757" s="36">
        <v>6</v>
      </c>
      <c r="H2757" s="36">
        <v>0</v>
      </c>
      <c r="I2757" s="36">
        <v>0</v>
      </c>
      <c r="J2757" s="36">
        <v>0</v>
      </c>
      <c r="K2757" s="58" t="str">
        <f t="shared" si="238"/>
        <v>0</v>
      </c>
      <c r="L2757" s="4"/>
    </row>
    <row r="2758" spans="1:12" ht="15.75">
      <c r="A2758" s="28">
        <v>60</v>
      </c>
      <c r="B2758" s="25"/>
      <c r="C2758" s="32">
        <f t="shared" si="240"/>
        <v>1</v>
      </c>
      <c r="D2758" s="36" t="s">
        <v>2839</v>
      </c>
      <c r="E2758" s="36">
        <v>13560</v>
      </c>
      <c r="F2758" s="36">
        <v>18</v>
      </c>
      <c r="G2758" s="36">
        <v>2</v>
      </c>
      <c r="H2758" s="36">
        <v>0</v>
      </c>
      <c r="I2758" s="36">
        <v>3</v>
      </c>
      <c r="J2758" s="36">
        <v>3</v>
      </c>
      <c r="K2758" s="58" t="str">
        <f t="shared" si="238"/>
        <v>1</v>
      </c>
      <c r="L2758" s="4"/>
    </row>
    <row r="2759" spans="1:12" ht="15.75">
      <c r="A2759" s="28">
        <v>60</v>
      </c>
      <c r="B2759" s="25"/>
      <c r="C2759" s="32">
        <f t="shared" si="240"/>
        <v>1</v>
      </c>
      <c r="D2759" s="36" t="s">
        <v>2840</v>
      </c>
      <c r="E2759" s="36">
        <v>3441</v>
      </c>
      <c r="F2759" s="36">
        <v>1</v>
      </c>
      <c r="G2759" s="36">
        <v>1</v>
      </c>
      <c r="H2759" s="36">
        <v>0</v>
      </c>
      <c r="I2759" s="36">
        <v>0</v>
      </c>
      <c r="J2759" s="36">
        <v>0</v>
      </c>
      <c r="K2759" s="58" t="str">
        <f t="shared" si="238"/>
        <v>0</v>
      </c>
      <c r="L2759" s="4"/>
    </row>
    <row r="2760" spans="1:12" ht="15.75">
      <c r="A2760" s="28">
        <v>60</v>
      </c>
      <c r="B2760" s="25"/>
      <c r="C2760" s="32">
        <f t="shared" si="240"/>
        <v>1</v>
      </c>
      <c r="D2760" s="36" t="s">
        <v>2841</v>
      </c>
      <c r="E2760" s="36">
        <v>1800</v>
      </c>
      <c r="F2760" s="36">
        <v>1</v>
      </c>
      <c r="G2760" s="36">
        <v>1</v>
      </c>
      <c r="H2760" s="36">
        <v>0</v>
      </c>
      <c r="I2760" s="36">
        <v>0</v>
      </c>
      <c r="J2760" s="36">
        <v>0</v>
      </c>
      <c r="K2760" s="58" t="str">
        <f t="shared" si="238"/>
        <v>0</v>
      </c>
      <c r="L2760" s="4"/>
    </row>
    <row r="2761" spans="1:12" ht="15.75">
      <c r="A2761" s="28">
        <v>60</v>
      </c>
      <c r="B2761" s="25"/>
      <c r="C2761" s="32">
        <f t="shared" si="240"/>
        <v>1</v>
      </c>
      <c r="D2761" s="36" t="s">
        <v>2842</v>
      </c>
      <c r="E2761" s="36">
        <v>12500</v>
      </c>
      <c r="F2761" s="36">
        <v>10</v>
      </c>
      <c r="G2761" s="36">
        <v>0</v>
      </c>
      <c r="H2761" s="36">
        <v>0</v>
      </c>
      <c r="I2761" s="36">
        <v>0</v>
      </c>
      <c r="J2761" s="36">
        <v>0</v>
      </c>
      <c r="K2761" s="58" t="str">
        <f t="shared" si="238"/>
        <v>0</v>
      </c>
      <c r="L2761" s="4"/>
    </row>
    <row r="2762" spans="1:12" ht="15.75">
      <c r="A2762" s="28">
        <v>60</v>
      </c>
      <c r="B2762" s="25"/>
      <c r="C2762" s="32">
        <f t="shared" si="240"/>
        <v>1</v>
      </c>
      <c r="D2762" s="36" t="s">
        <v>2843</v>
      </c>
      <c r="E2762" s="36">
        <v>3249</v>
      </c>
      <c r="F2762" s="36">
        <v>1</v>
      </c>
      <c r="G2762" s="36">
        <v>0</v>
      </c>
      <c r="H2762" s="36">
        <v>0</v>
      </c>
      <c r="I2762" s="36">
        <v>0</v>
      </c>
      <c r="J2762" s="36">
        <v>0</v>
      </c>
      <c r="K2762" s="58" t="str">
        <f t="shared" ref="K2762:K2782" si="241">IF(OR(I2762="",I2762&lt;1),"0","1")</f>
        <v>0</v>
      </c>
      <c r="L2762" s="4"/>
    </row>
    <row r="2763" spans="1:12" ht="15.75">
      <c r="A2763" s="28">
        <v>60</v>
      </c>
      <c r="B2763" s="25"/>
      <c r="C2763" s="32">
        <f t="shared" si="240"/>
        <v>1</v>
      </c>
      <c r="D2763" s="36" t="s">
        <v>2844</v>
      </c>
      <c r="E2763" s="36">
        <v>3227</v>
      </c>
      <c r="F2763" s="36">
        <v>1</v>
      </c>
      <c r="G2763" s="36">
        <v>0</v>
      </c>
      <c r="H2763" s="36">
        <v>0</v>
      </c>
      <c r="I2763" s="36">
        <v>0</v>
      </c>
      <c r="J2763" s="36">
        <v>0</v>
      </c>
      <c r="K2763" s="58" t="str">
        <f t="shared" si="241"/>
        <v>0</v>
      </c>
      <c r="L2763" s="4"/>
    </row>
    <row r="2764" spans="1:12" ht="15.75">
      <c r="A2764" s="28">
        <v>60</v>
      </c>
      <c r="B2764" s="25"/>
      <c r="C2764" s="32"/>
      <c r="D2764" s="36" t="s">
        <v>2845</v>
      </c>
      <c r="E2764" s="36">
        <v>854</v>
      </c>
      <c r="F2764" s="36">
        <v>0</v>
      </c>
      <c r="G2764" s="36">
        <v>0</v>
      </c>
      <c r="H2764" s="36">
        <v>0</v>
      </c>
      <c r="I2764" s="36">
        <v>0</v>
      </c>
      <c r="J2764" s="36">
        <v>0</v>
      </c>
      <c r="K2764" s="58" t="str">
        <f t="shared" si="241"/>
        <v>0</v>
      </c>
      <c r="L2764" s="4"/>
    </row>
    <row r="2765" spans="1:12" ht="15.75">
      <c r="A2765" s="28">
        <v>60</v>
      </c>
      <c r="B2765" s="25"/>
      <c r="C2765" s="32">
        <f t="shared" ref="C2765:C2781" si="242">IF(D2765="",0,1)</f>
        <v>1</v>
      </c>
      <c r="D2765" s="36" t="s">
        <v>2846</v>
      </c>
      <c r="E2765" s="36">
        <v>2564</v>
      </c>
      <c r="F2765" s="36">
        <v>1</v>
      </c>
      <c r="G2765" s="36">
        <v>0</v>
      </c>
      <c r="H2765" s="36">
        <v>0</v>
      </c>
      <c r="I2765" s="36">
        <v>0</v>
      </c>
      <c r="J2765" s="36">
        <v>0</v>
      </c>
      <c r="K2765" s="58" t="str">
        <f t="shared" si="241"/>
        <v>0</v>
      </c>
      <c r="L2765" s="4"/>
    </row>
    <row r="2766" spans="1:12" ht="15.75">
      <c r="A2766" s="28">
        <v>60</v>
      </c>
      <c r="B2766" s="25"/>
      <c r="C2766" s="32">
        <f t="shared" si="242"/>
        <v>1</v>
      </c>
      <c r="D2766" s="36" t="s">
        <v>2847</v>
      </c>
      <c r="E2766" s="36">
        <v>1881</v>
      </c>
      <c r="F2766" s="36">
        <v>1</v>
      </c>
      <c r="G2766" s="36">
        <v>0</v>
      </c>
      <c r="H2766" s="36">
        <v>0</v>
      </c>
      <c r="I2766" s="36">
        <v>0</v>
      </c>
      <c r="J2766" s="36">
        <v>0</v>
      </c>
      <c r="K2766" s="58" t="str">
        <f t="shared" si="241"/>
        <v>0</v>
      </c>
      <c r="L2766" s="4"/>
    </row>
    <row r="2767" spans="1:12" ht="15.75">
      <c r="A2767" s="28">
        <v>60</v>
      </c>
      <c r="B2767" s="25"/>
      <c r="C2767" s="32">
        <f t="shared" si="242"/>
        <v>1</v>
      </c>
      <c r="D2767" s="36" t="s">
        <v>2848</v>
      </c>
      <c r="E2767" s="36">
        <v>3824</v>
      </c>
      <c r="F2767" s="36">
        <v>3</v>
      </c>
      <c r="G2767" s="36">
        <v>0</v>
      </c>
      <c r="H2767" s="36">
        <v>0</v>
      </c>
      <c r="I2767" s="36">
        <v>0</v>
      </c>
      <c r="J2767" s="36">
        <v>0</v>
      </c>
      <c r="K2767" s="58" t="str">
        <f t="shared" si="241"/>
        <v>0</v>
      </c>
      <c r="L2767" s="4"/>
    </row>
    <row r="2768" spans="1:12" ht="15.75">
      <c r="A2768" s="28">
        <v>60</v>
      </c>
      <c r="B2768" s="25"/>
      <c r="C2768" s="32">
        <f t="shared" si="242"/>
        <v>1</v>
      </c>
      <c r="D2768" s="36" t="s">
        <v>2849</v>
      </c>
      <c r="E2768" s="36">
        <v>1575</v>
      </c>
      <c r="F2768" s="36">
        <v>0</v>
      </c>
      <c r="G2768" s="36">
        <v>0</v>
      </c>
      <c r="H2768" s="36">
        <v>1</v>
      </c>
      <c r="I2768" s="36">
        <v>0</v>
      </c>
      <c r="J2768" s="36">
        <v>0</v>
      </c>
      <c r="K2768" s="58" t="str">
        <f t="shared" si="241"/>
        <v>0</v>
      </c>
      <c r="L2768" s="4"/>
    </row>
    <row r="2769" spans="1:57" ht="15.75">
      <c r="A2769" s="28">
        <v>60</v>
      </c>
      <c r="B2769" s="25"/>
      <c r="C2769" s="32">
        <f t="shared" si="242"/>
        <v>1</v>
      </c>
      <c r="D2769" s="36" t="s">
        <v>2850</v>
      </c>
      <c r="E2769" s="36">
        <v>6000</v>
      </c>
      <c r="F2769" s="36">
        <v>4</v>
      </c>
      <c r="G2769" s="36">
        <v>2</v>
      </c>
      <c r="H2769" s="36">
        <v>0</v>
      </c>
      <c r="I2769" s="36">
        <v>0</v>
      </c>
      <c r="J2769" s="36">
        <v>0</v>
      </c>
      <c r="K2769" s="58" t="str">
        <f t="shared" si="241"/>
        <v>0</v>
      </c>
      <c r="L2769" s="4"/>
    </row>
    <row r="2770" spans="1:57" ht="15.75">
      <c r="A2770" s="28">
        <v>60</v>
      </c>
      <c r="B2770" s="25"/>
      <c r="C2770" s="32">
        <f t="shared" si="242"/>
        <v>1</v>
      </c>
      <c r="D2770" s="36" t="s">
        <v>2851</v>
      </c>
      <c r="E2770" s="36">
        <v>4692</v>
      </c>
      <c r="F2770" s="36">
        <v>3</v>
      </c>
      <c r="G2770" s="36">
        <v>1</v>
      </c>
      <c r="H2770" s="36">
        <v>0</v>
      </c>
      <c r="I2770" s="36">
        <v>0</v>
      </c>
      <c r="J2770" s="36">
        <v>0</v>
      </c>
      <c r="K2770" s="58" t="str">
        <f t="shared" si="241"/>
        <v>0</v>
      </c>
      <c r="L2770" s="4"/>
    </row>
    <row r="2771" spans="1:57" ht="15.75">
      <c r="A2771" s="28">
        <v>60</v>
      </c>
      <c r="B2771" s="25"/>
      <c r="C2771" s="32">
        <f t="shared" si="242"/>
        <v>1</v>
      </c>
      <c r="D2771" s="36" t="s">
        <v>2852</v>
      </c>
      <c r="E2771" s="36">
        <v>3119</v>
      </c>
      <c r="F2771" s="36">
        <v>1</v>
      </c>
      <c r="G2771" s="36">
        <v>1</v>
      </c>
      <c r="H2771" s="36">
        <v>0</v>
      </c>
      <c r="I2771" s="36">
        <v>0</v>
      </c>
      <c r="J2771" s="36">
        <v>0</v>
      </c>
      <c r="K2771" s="58" t="str">
        <f t="shared" si="241"/>
        <v>0</v>
      </c>
      <c r="L2771" s="4"/>
    </row>
    <row r="2772" spans="1:57" ht="15.75">
      <c r="A2772" s="28">
        <v>60</v>
      </c>
      <c r="B2772" s="25"/>
      <c r="C2772" s="32">
        <f t="shared" si="242"/>
        <v>1</v>
      </c>
      <c r="D2772" s="36" t="s">
        <v>2853</v>
      </c>
      <c r="E2772" s="36">
        <v>3388</v>
      </c>
      <c r="F2772" s="36">
        <v>2</v>
      </c>
      <c r="G2772" s="36">
        <v>0</v>
      </c>
      <c r="H2772" s="36">
        <v>0</v>
      </c>
      <c r="I2772" s="36">
        <v>0</v>
      </c>
      <c r="J2772" s="36">
        <v>0</v>
      </c>
      <c r="K2772" s="58" t="str">
        <f t="shared" si="241"/>
        <v>0</v>
      </c>
      <c r="L2772" s="4"/>
    </row>
    <row r="2773" spans="1:57" ht="15.75">
      <c r="A2773" s="28">
        <v>60</v>
      </c>
      <c r="B2773" s="25"/>
      <c r="C2773" s="32">
        <f t="shared" si="242"/>
        <v>1</v>
      </c>
      <c r="D2773" s="36" t="s">
        <v>2854</v>
      </c>
      <c r="E2773" s="36">
        <v>14760</v>
      </c>
      <c r="F2773" s="36">
        <v>14</v>
      </c>
      <c r="G2773" s="36">
        <v>2</v>
      </c>
      <c r="H2773" s="36">
        <v>0</v>
      </c>
      <c r="I2773" s="36">
        <v>0</v>
      </c>
      <c r="J2773" s="36">
        <v>0</v>
      </c>
      <c r="K2773" s="58" t="str">
        <f t="shared" si="241"/>
        <v>0</v>
      </c>
      <c r="L2773" s="4"/>
    </row>
    <row r="2774" spans="1:57" ht="15.75">
      <c r="A2774" s="28">
        <v>60</v>
      </c>
      <c r="B2774" s="25"/>
      <c r="C2774" s="32">
        <f t="shared" si="242"/>
        <v>1</v>
      </c>
      <c r="D2774" s="36" t="s">
        <v>2855</v>
      </c>
      <c r="E2774" s="36">
        <v>2755</v>
      </c>
      <c r="F2774" s="36">
        <v>1</v>
      </c>
      <c r="G2774" s="36">
        <v>4</v>
      </c>
      <c r="H2774" s="36">
        <v>0</v>
      </c>
      <c r="I2774" s="36">
        <v>0</v>
      </c>
      <c r="J2774" s="36">
        <v>0</v>
      </c>
      <c r="K2774" s="58" t="str">
        <f t="shared" si="241"/>
        <v>0</v>
      </c>
      <c r="L2774" s="4"/>
    </row>
    <row r="2775" spans="1:57" ht="15.75">
      <c r="A2775" s="28">
        <v>60</v>
      </c>
      <c r="B2775" s="25"/>
      <c r="C2775" s="32">
        <f t="shared" si="242"/>
        <v>1</v>
      </c>
      <c r="D2775" s="36" t="s">
        <v>2856</v>
      </c>
      <c r="E2775" s="36">
        <v>1073</v>
      </c>
      <c r="F2775" s="36">
        <v>0</v>
      </c>
      <c r="G2775" s="36">
        <v>1</v>
      </c>
      <c r="H2775" s="36">
        <v>0</v>
      </c>
      <c r="I2775" s="36">
        <v>0</v>
      </c>
      <c r="J2775" s="36">
        <v>0</v>
      </c>
      <c r="K2775" s="58" t="str">
        <f t="shared" si="241"/>
        <v>0</v>
      </c>
      <c r="L2775" s="4"/>
    </row>
    <row r="2776" spans="1:57" ht="15.75">
      <c r="A2776" s="28">
        <v>60</v>
      </c>
      <c r="B2776" s="25"/>
      <c r="C2776" s="32">
        <f t="shared" si="242"/>
        <v>1</v>
      </c>
      <c r="D2776" s="36" t="s">
        <v>2857</v>
      </c>
      <c r="E2776" s="36">
        <v>4700</v>
      </c>
      <c r="F2776" s="36">
        <v>2</v>
      </c>
      <c r="G2776" s="36">
        <v>0</v>
      </c>
      <c r="H2776" s="36">
        <v>0</v>
      </c>
      <c r="I2776" s="36">
        <v>0</v>
      </c>
      <c r="J2776" s="36">
        <v>0</v>
      </c>
      <c r="K2776" s="58" t="str">
        <f t="shared" si="241"/>
        <v>0</v>
      </c>
      <c r="L2776" s="4"/>
    </row>
    <row r="2777" spans="1:57" ht="15.75">
      <c r="A2777" s="28">
        <v>60</v>
      </c>
      <c r="B2777" s="25"/>
      <c r="C2777" s="32">
        <f t="shared" si="242"/>
        <v>1</v>
      </c>
      <c r="D2777" s="36" t="s">
        <v>2858</v>
      </c>
      <c r="E2777" s="36">
        <v>1100</v>
      </c>
      <c r="F2777" s="36">
        <v>0</v>
      </c>
      <c r="G2777" s="36">
        <v>0</v>
      </c>
      <c r="H2777" s="36">
        <v>1</v>
      </c>
      <c r="I2777" s="36">
        <v>0</v>
      </c>
      <c r="J2777" s="36">
        <v>0</v>
      </c>
      <c r="K2777" s="58" t="str">
        <f t="shared" si="241"/>
        <v>0</v>
      </c>
      <c r="L2777" s="4"/>
    </row>
    <row r="2778" spans="1:57" ht="15.75">
      <c r="A2778" s="28">
        <v>60</v>
      </c>
      <c r="B2778" s="25"/>
      <c r="C2778" s="32">
        <f t="shared" si="242"/>
        <v>1</v>
      </c>
      <c r="D2778" s="36" t="s">
        <v>2859</v>
      </c>
      <c r="E2778" s="36">
        <v>2917</v>
      </c>
      <c r="F2778" s="36">
        <v>1</v>
      </c>
      <c r="G2778" s="36">
        <v>0</v>
      </c>
      <c r="H2778" s="36">
        <v>0</v>
      </c>
      <c r="I2778" s="36">
        <v>0</v>
      </c>
      <c r="J2778" s="36">
        <v>0</v>
      </c>
      <c r="K2778" s="58" t="str">
        <f t="shared" si="241"/>
        <v>0</v>
      </c>
      <c r="L2778" s="4"/>
    </row>
    <row r="2779" spans="1:57" ht="15.75">
      <c r="A2779" s="28">
        <v>60</v>
      </c>
      <c r="B2779" s="25"/>
      <c r="C2779" s="32">
        <f t="shared" si="242"/>
        <v>1</v>
      </c>
      <c r="D2779" s="36" t="s">
        <v>2860</v>
      </c>
      <c r="E2779" s="36">
        <v>3900</v>
      </c>
      <c r="F2779" s="36">
        <v>2</v>
      </c>
      <c r="G2779" s="36">
        <v>0</v>
      </c>
      <c r="H2779" s="36">
        <v>0</v>
      </c>
      <c r="I2779" s="36">
        <v>0</v>
      </c>
      <c r="J2779" s="36">
        <v>0</v>
      </c>
      <c r="K2779" s="58" t="str">
        <f t="shared" si="241"/>
        <v>0</v>
      </c>
      <c r="L2779" s="4"/>
    </row>
    <row r="2780" spans="1:57" ht="15.75">
      <c r="A2780" s="28">
        <v>60</v>
      </c>
      <c r="B2780" s="25"/>
      <c r="C2780" s="32">
        <f t="shared" si="242"/>
        <v>1</v>
      </c>
      <c r="D2780" s="36" t="s">
        <v>2861</v>
      </c>
      <c r="E2780" s="36">
        <v>4777</v>
      </c>
      <c r="F2780" s="36">
        <v>1</v>
      </c>
      <c r="G2780" s="36">
        <v>1</v>
      </c>
      <c r="H2780" s="36">
        <v>0</v>
      </c>
      <c r="I2780" s="36">
        <v>0</v>
      </c>
      <c r="J2780" s="36">
        <v>0</v>
      </c>
      <c r="K2780" s="58" t="str">
        <f t="shared" si="241"/>
        <v>0</v>
      </c>
      <c r="L2780" s="4"/>
    </row>
    <row r="2781" spans="1:57" ht="15.75">
      <c r="A2781" s="28">
        <v>60</v>
      </c>
      <c r="B2781" s="25"/>
      <c r="C2781" s="32">
        <f t="shared" si="242"/>
        <v>1</v>
      </c>
      <c r="D2781" s="36" t="s">
        <v>2862</v>
      </c>
      <c r="E2781" s="36">
        <v>6433</v>
      </c>
      <c r="F2781" s="36">
        <v>3</v>
      </c>
      <c r="G2781" s="36">
        <v>0</v>
      </c>
      <c r="H2781" s="36">
        <v>0</v>
      </c>
      <c r="I2781" s="36">
        <v>0</v>
      </c>
      <c r="J2781" s="36">
        <v>0</v>
      </c>
      <c r="K2781" s="58" t="str">
        <f t="shared" si="241"/>
        <v>0</v>
      </c>
      <c r="L2781" s="4"/>
    </row>
    <row r="2782" spans="1:57" ht="15.75">
      <c r="A2782" s="28">
        <v>60</v>
      </c>
      <c r="B2782" s="25"/>
      <c r="C2782" s="32"/>
      <c r="D2782" s="36" t="s">
        <v>2863</v>
      </c>
      <c r="E2782" s="36">
        <v>1408</v>
      </c>
      <c r="F2782" s="36">
        <v>0</v>
      </c>
      <c r="G2782" s="36">
        <v>0</v>
      </c>
      <c r="H2782" s="36">
        <v>0</v>
      </c>
      <c r="I2782" s="36">
        <v>0</v>
      </c>
      <c r="J2782" s="36">
        <v>0</v>
      </c>
      <c r="K2782" s="58" t="str">
        <f t="shared" si="241"/>
        <v>0</v>
      </c>
      <c r="L2782" s="4"/>
    </row>
    <row r="2783" spans="1:57" ht="15">
      <c r="A2783" s="226" t="s">
        <v>2864</v>
      </c>
      <c r="B2783" s="226"/>
      <c r="C2783" s="226"/>
      <c r="D2783" s="44">
        <f>SUM(C2698:C2782)</f>
        <v>74</v>
      </c>
      <c r="E2783" s="45">
        <f t="shared" ref="E2783:J2783" si="243">SUM(E2698:E2782)</f>
        <v>489436</v>
      </c>
      <c r="F2783" s="45">
        <f t="shared" si="243"/>
        <v>304</v>
      </c>
      <c r="G2783" s="45">
        <f t="shared" si="243"/>
        <v>62</v>
      </c>
      <c r="H2783" s="45">
        <f t="shared" si="243"/>
        <v>5</v>
      </c>
      <c r="I2783" s="45">
        <f t="shared" si="243"/>
        <v>12</v>
      </c>
      <c r="J2783" s="45">
        <f t="shared" si="243"/>
        <v>12</v>
      </c>
      <c r="K2783" s="45">
        <f>K2698+K2699+K2700+K2701+K2702+K2703+K2704+K2705+K2706+K2707+K2708+K2709+K2710+K2711+K2712+K2713+K2714+K2715+K2716+K2717+K2718+K2719+K2720+K2721+K2722+K2723+K2724+K2725+K2726+K2727+K2728+K2729+K2730+K2731+K2732+K2733+K2734+K2735+K2736+K2737+K2738+K2739+K2740+K2741+K2742+K2743+K2744+K2745+K2746+K2747+K2748+K2749+K2750+K2751+K2752+K2753+K2754+K2755+K2756+K2757+K2758+K2759+K2760+K2761+K2762+K2763+K2764+K2765+K2766+K2767+K2768+K2769+K2770+K2771+K2772+K2773+K2774+K2775+K2776+K2777+K2778+K2779+K2780+K2781+K2782</f>
        <v>6</v>
      </c>
      <c r="L2783" s="4"/>
      <c r="M2783" s="46"/>
      <c r="N2783" s="46"/>
      <c r="O2783" s="46"/>
      <c r="P2783" s="46"/>
      <c r="Q2783" s="46"/>
      <c r="R2783" s="46"/>
      <c r="S2783" s="46"/>
      <c r="T2783" s="46"/>
      <c r="U2783" s="46"/>
      <c r="V2783" s="46"/>
      <c r="W2783" s="46"/>
      <c r="X2783" s="46"/>
      <c r="Y2783" s="46"/>
      <c r="Z2783" s="46"/>
      <c r="AA2783" s="46"/>
      <c r="AB2783" s="46"/>
      <c r="AC2783" s="46"/>
      <c r="AD2783" s="46"/>
      <c r="AE2783" s="46"/>
      <c r="AF2783" s="46"/>
      <c r="AG2783" s="46"/>
      <c r="AH2783" s="46"/>
      <c r="AI2783" s="46"/>
      <c r="AJ2783" s="46"/>
      <c r="AK2783" s="46"/>
      <c r="AL2783" s="46"/>
      <c r="AM2783" s="46"/>
      <c r="AN2783" s="46"/>
      <c r="AO2783" s="46"/>
      <c r="AP2783" s="46"/>
      <c r="AQ2783" s="46"/>
      <c r="AR2783" s="46"/>
      <c r="AS2783" s="46"/>
      <c r="AT2783" s="46"/>
      <c r="AU2783" s="46"/>
      <c r="AV2783" s="46"/>
      <c r="AW2783" s="46"/>
      <c r="AX2783" s="46"/>
      <c r="AY2783" s="46"/>
      <c r="AZ2783" s="46"/>
      <c r="BA2783" s="46"/>
      <c r="BB2783" s="46"/>
      <c r="BC2783" s="46"/>
      <c r="BD2783" s="46"/>
      <c r="BE2783" s="46"/>
    </row>
    <row r="2784" spans="1:57" ht="15.75">
      <c r="A2784" s="28"/>
      <c r="B2784" s="225" t="s">
        <v>95</v>
      </c>
      <c r="C2784" s="225"/>
      <c r="D2784" s="47"/>
      <c r="E2784" s="48"/>
      <c r="F2784" s="47"/>
      <c r="G2784" s="48"/>
      <c r="H2784" s="48"/>
      <c r="I2784" s="48"/>
      <c r="J2784" s="31"/>
      <c r="K2784" s="31"/>
      <c r="L2784" s="4"/>
    </row>
    <row r="2785" spans="1:57" ht="15.75">
      <c r="A2785" s="28">
        <v>61</v>
      </c>
      <c r="B2785" s="25"/>
      <c r="C2785" s="32">
        <f t="shared" ref="C2785:C2798" si="244">IF(D2785="",0,1)</f>
        <v>1</v>
      </c>
      <c r="D2785" s="99" t="s">
        <v>2865</v>
      </c>
      <c r="E2785" s="99">
        <v>26000</v>
      </c>
      <c r="F2785" s="100">
        <v>5</v>
      </c>
      <c r="G2785" s="100">
        <v>5</v>
      </c>
      <c r="H2785" s="100">
        <v>0</v>
      </c>
      <c r="I2785" s="100">
        <v>0</v>
      </c>
      <c r="J2785" s="101">
        <v>0</v>
      </c>
      <c r="K2785" s="102" t="str">
        <f t="shared" ref="K2785:K2798" si="245">IF(OR(I2785="",I2785&lt;1),"0","1")</f>
        <v>0</v>
      </c>
      <c r="L2785" s="4"/>
    </row>
    <row r="2786" spans="1:57" ht="15.75">
      <c r="A2786" s="28">
        <v>61</v>
      </c>
      <c r="B2786" s="25"/>
      <c r="C2786" s="32">
        <f t="shared" si="244"/>
        <v>1</v>
      </c>
      <c r="D2786" s="99" t="s">
        <v>2866</v>
      </c>
      <c r="E2786" s="99">
        <v>13536</v>
      </c>
      <c r="F2786" s="100">
        <v>5</v>
      </c>
      <c r="G2786" s="100">
        <v>3</v>
      </c>
      <c r="H2786" s="100">
        <v>0</v>
      </c>
      <c r="I2786" s="100">
        <v>0</v>
      </c>
      <c r="J2786" s="101">
        <v>0</v>
      </c>
      <c r="K2786" s="102" t="str">
        <f t="shared" si="245"/>
        <v>0</v>
      </c>
      <c r="L2786" s="4"/>
    </row>
    <row r="2787" spans="1:57" ht="15.75">
      <c r="A2787" s="28">
        <v>61</v>
      </c>
      <c r="B2787" s="25"/>
      <c r="C2787" s="32">
        <f t="shared" si="244"/>
        <v>1</v>
      </c>
      <c r="D2787" s="99" t="s">
        <v>2867</v>
      </c>
      <c r="E2787" s="99">
        <v>2713</v>
      </c>
      <c r="F2787" s="100">
        <v>1</v>
      </c>
      <c r="G2787" s="100">
        <v>0</v>
      </c>
      <c r="H2787" s="100">
        <v>0</v>
      </c>
      <c r="I2787" s="100">
        <v>0</v>
      </c>
      <c r="J2787" s="101">
        <v>0</v>
      </c>
      <c r="K2787" s="102" t="str">
        <f t="shared" si="245"/>
        <v>0</v>
      </c>
      <c r="L2787" s="4"/>
    </row>
    <row r="2788" spans="1:57" ht="15.75">
      <c r="A2788" s="28">
        <v>61</v>
      </c>
      <c r="B2788" s="25"/>
      <c r="C2788" s="32">
        <f t="shared" si="244"/>
        <v>1</v>
      </c>
      <c r="D2788" s="99" t="s">
        <v>2868</v>
      </c>
      <c r="E2788" s="99">
        <v>14779</v>
      </c>
      <c r="F2788" s="100">
        <v>6</v>
      </c>
      <c r="G2788" s="100">
        <v>1</v>
      </c>
      <c r="H2788" s="100">
        <v>0</v>
      </c>
      <c r="I2788" s="100">
        <v>0</v>
      </c>
      <c r="J2788" s="101">
        <v>0</v>
      </c>
      <c r="K2788" s="102" t="str">
        <f t="shared" si="245"/>
        <v>0</v>
      </c>
      <c r="L2788" s="4"/>
    </row>
    <row r="2789" spans="1:57" ht="15.75">
      <c r="A2789" s="28">
        <v>61</v>
      </c>
      <c r="B2789" s="25"/>
      <c r="C2789" s="32">
        <f t="shared" si="244"/>
        <v>1</v>
      </c>
      <c r="D2789" s="99" t="s">
        <v>2869</v>
      </c>
      <c r="E2789" s="99">
        <v>8163</v>
      </c>
      <c r="F2789" s="100">
        <v>3</v>
      </c>
      <c r="G2789" s="100">
        <v>1</v>
      </c>
      <c r="H2789" s="100">
        <v>0</v>
      </c>
      <c r="I2789" s="100">
        <v>0</v>
      </c>
      <c r="J2789" s="101">
        <v>0</v>
      </c>
      <c r="K2789" s="102" t="str">
        <f t="shared" si="245"/>
        <v>0</v>
      </c>
      <c r="L2789" s="4"/>
    </row>
    <row r="2790" spans="1:57" ht="15.75">
      <c r="A2790" s="28">
        <v>61</v>
      </c>
      <c r="B2790" s="25"/>
      <c r="C2790" s="32">
        <f t="shared" si="244"/>
        <v>1</v>
      </c>
      <c r="D2790" s="99" t="s">
        <v>2870</v>
      </c>
      <c r="E2790" s="99">
        <v>5081</v>
      </c>
      <c r="F2790" s="100">
        <v>2</v>
      </c>
      <c r="G2790" s="100">
        <v>0</v>
      </c>
      <c r="H2790" s="100">
        <v>0</v>
      </c>
      <c r="I2790" s="100">
        <v>0</v>
      </c>
      <c r="J2790" s="101">
        <v>0</v>
      </c>
      <c r="K2790" s="102" t="str">
        <f t="shared" si="245"/>
        <v>0</v>
      </c>
      <c r="L2790" s="4"/>
    </row>
    <row r="2791" spans="1:57" ht="15.75">
      <c r="A2791" s="28">
        <v>61</v>
      </c>
      <c r="B2791" s="25"/>
      <c r="C2791" s="32">
        <f t="shared" si="244"/>
        <v>1</v>
      </c>
      <c r="D2791" s="99" t="s">
        <v>2871</v>
      </c>
      <c r="E2791" s="99">
        <v>4000</v>
      </c>
      <c r="F2791" s="100">
        <v>3</v>
      </c>
      <c r="G2791" s="100">
        <v>0</v>
      </c>
      <c r="H2791" s="100">
        <v>0</v>
      </c>
      <c r="I2791" s="100">
        <v>0</v>
      </c>
      <c r="J2791" s="101">
        <v>0</v>
      </c>
      <c r="K2791" s="102" t="str">
        <f t="shared" si="245"/>
        <v>0</v>
      </c>
      <c r="L2791" s="4"/>
    </row>
    <row r="2792" spans="1:57" ht="15.75">
      <c r="A2792" s="28">
        <v>61</v>
      </c>
      <c r="B2792" s="25"/>
      <c r="C2792" s="32">
        <f t="shared" si="244"/>
        <v>1</v>
      </c>
      <c r="D2792" s="99" t="s">
        <v>2872</v>
      </c>
      <c r="E2792" s="99">
        <v>4193</v>
      </c>
      <c r="F2792" s="100">
        <v>1</v>
      </c>
      <c r="G2792" s="100">
        <v>0</v>
      </c>
      <c r="H2792" s="100">
        <v>0</v>
      </c>
      <c r="I2792" s="100">
        <v>0</v>
      </c>
      <c r="J2792" s="101">
        <v>0</v>
      </c>
      <c r="K2792" s="102" t="str">
        <f t="shared" si="245"/>
        <v>0</v>
      </c>
      <c r="L2792" s="4"/>
    </row>
    <row r="2793" spans="1:57" ht="15.75">
      <c r="A2793" s="28">
        <v>61</v>
      </c>
      <c r="B2793" s="25"/>
      <c r="C2793" s="32">
        <f t="shared" si="244"/>
        <v>1</v>
      </c>
      <c r="D2793" s="101" t="s">
        <v>2873</v>
      </c>
      <c r="E2793" s="101">
        <v>5300</v>
      </c>
      <c r="F2793" s="101">
        <v>2</v>
      </c>
      <c r="G2793" s="101">
        <v>0</v>
      </c>
      <c r="H2793" s="101">
        <v>0</v>
      </c>
      <c r="I2793" s="101">
        <v>0</v>
      </c>
      <c r="J2793" s="101">
        <v>0</v>
      </c>
      <c r="K2793" s="102" t="str">
        <f t="shared" si="245"/>
        <v>0</v>
      </c>
      <c r="L2793" s="4"/>
    </row>
    <row r="2794" spans="1:57" ht="15.75">
      <c r="A2794" s="28">
        <v>61</v>
      </c>
      <c r="B2794" s="25"/>
      <c r="C2794" s="32">
        <f t="shared" si="244"/>
        <v>1</v>
      </c>
      <c r="D2794" s="101" t="s">
        <v>2874</v>
      </c>
      <c r="E2794" s="101">
        <v>3115</v>
      </c>
      <c r="F2794" s="101">
        <v>1</v>
      </c>
      <c r="G2794" s="101">
        <v>0</v>
      </c>
      <c r="H2794" s="101">
        <v>0</v>
      </c>
      <c r="I2794" s="101">
        <v>0</v>
      </c>
      <c r="J2794" s="101">
        <v>0</v>
      </c>
      <c r="K2794" s="102" t="str">
        <f t="shared" si="245"/>
        <v>0</v>
      </c>
      <c r="L2794" s="4"/>
    </row>
    <row r="2795" spans="1:57" ht="15.75">
      <c r="A2795" s="28">
        <v>61</v>
      </c>
      <c r="B2795" s="25"/>
      <c r="C2795" s="32">
        <f t="shared" si="244"/>
        <v>1</v>
      </c>
      <c r="D2795" s="101" t="s">
        <v>2875</v>
      </c>
      <c r="E2795" s="101">
        <v>3315</v>
      </c>
      <c r="F2795" s="101">
        <v>1</v>
      </c>
      <c r="G2795" s="101">
        <v>0</v>
      </c>
      <c r="H2795" s="101">
        <v>0</v>
      </c>
      <c r="I2795" s="101">
        <v>0</v>
      </c>
      <c r="J2795" s="101">
        <v>0</v>
      </c>
      <c r="K2795" s="102" t="str">
        <f t="shared" si="245"/>
        <v>0</v>
      </c>
      <c r="L2795" s="4"/>
    </row>
    <row r="2796" spans="1:57" ht="15.75">
      <c r="A2796" s="28">
        <v>61</v>
      </c>
      <c r="B2796" s="25"/>
      <c r="C2796" s="32">
        <f t="shared" si="244"/>
        <v>1</v>
      </c>
      <c r="D2796" s="101" t="s">
        <v>2876</v>
      </c>
      <c r="E2796" s="101">
        <v>4500</v>
      </c>
      <c r="F2796" s="100">
        <v>0</v>
      </c>
      <c r="G2796" s="100">
        <v>0</v>
      </c>
      <c r="H2796" s="100">
        <v>1</v>
      </c>
      <c r="I2796" s="101">
        <v>0</v>
      </c>
      <c r="J2796" s="101">
        <v>0</v>
      </c>
      <c r="K2796" s="58" t="str">
        <f t="shared" si="245"/>
        <v>0</v>
      </c>
      <c r="L2796" s="4"/>
    </row>
    <row r="2797" spans="1:57" ht="15.75">
      <c r="A2797" s="28">
        <v>61</v>
      </c>
      <c r="B2797" s="25"/>
      <c r="C2797" s="32">
        <f t="shared" si="244"/>
        <v>1</v>
      </c>
      <c r="D2797" s="101" t="s">
        <v>2877</v>
      </c>
      <c r="E2797" s="101">
        <v>3052</v>
      </c>
      <c r="F2797" s="101">
        <v>0</v>
      </c>
      <c r="G2797" s="101">
        <v>0</v>
      </c>
      <c r="H2797" s="101">
        <v>1</v>
      </c>
      <c r="I2797" s="101">
        <v>0</v>
      </c>
      <c r="J2797" s="101">
        <v>0</v>
      </c>
      <c r="K2797" s="58" t="str">
        <f t="shared" si="245"/>
        <v>0</v>
      </c>
      <c r="L2797" s="4"/>
    </row>
    <row r="2798" spans="1:57" ht="15.75">
      <c r="A2798" s="28">
        <v>61</v>
      </c>
      <c r="B2798" s="25"/>
      <c r="C2798" s="32">
        <f t="shared" si="244"/>
        <v>1</v>
      </c>
      <c r="D2798" s="101" t="s">
        <v>2878</v>
      </c>
      <c r="E2798" s="101">
        <v>2000</v>
      </c>
      <c r="F2798" s="101">
        <v>0</v>
      </c>
      <c r="G2798" s="101">
        <v>0</v>
      </c>
      <c r="H2798" s="101">
        <v>1</v>
      </c>
      <c r="I2798" s="101">
        <v>0</v>
      </c>
      <c r="J2798" s="101">
        <v>0</v>
      </c>
      <c r="K2798" s="58" t="str">
        <f t="shared" si="245"/>
        <v>0</v>
      </c>
      <c r="L2798" s="4"/>
    </row>
    <row r="2799" spans="1:57" ht="15">
      <c r="A2799" s="226" t="s">
        <v>2879</v>
      </c>
      <c r="B2799" s="226"/>
      <c r="C2799" s="226"/>
      <c r="D2799" s="44">
        <f>SUM(C2785:C2798)</f>
        <v>14</v>
      </c>
      <c r="E2799" s="45">
        <f t="shared" ref="E2799:J2799" si="246">SUM(E2785:E2798)</f>
        <v>99747</v>
      </c>
      <c r="F2799" s="45">
        <f t="shared" si="246"/>
        <v>30</v>
      </c>
      <c r="G2799" s="45">
        <f t="shared" si="246"/>
        <v>10</v>
      </c>
      <c r="H2799" s="45">
        <f t="shared" si="246"/>
        <v>3</v>
      </c>
      <c r="I2799" s="45">
        <f t="shared" si="246"/>
        <v>0</v>
      </c>
      <c r="J2799" s="45">
        <f t="shared" si="246"/>
        <v>0</v>
      </c>
      <c r="K2799" s="45">
        <f>K2785+K2786+K2787+K2788+K2789+K2790+K2791+K2792+K2793+K2794+K2795+K2796+K2797+K2798</f>
        <v>0</v>
      </c>
      <c r="L2799" s="4"/>
      <c r="M2799" s="46"/>
      <c r="N2799" s="46"/>
      <c r="O2799" s="46"/>
      <c r="P2799" s="46"/>
      <c r="Q2799" s="46"/>
      <c r="R2799" s="46"/>
      <c r="S2799" s="46"/>
      <c r="T2799" s="46"/>
      <c r="U2799" s="46"/>
      <c r="V2799" s="46"/>
      <c r="W2799" s="46"/>
      <c r="X2799" s="46"/>
      <c r="Y2799" s="46"/>
      <c r="Z2799" s="46"/>
      <c r="AA2799" s="46"/>
      <c r="AB2799" s="46"/>
      <c r="AC2799" s="46"/>
      <c r="AD2799" s="46"/>
      <c r="AE2799" s="46"/>
      <c r="AF2799" s="46"/>
      <c r="AG2799" s="46"/>
      <c r="AH2799" s="46"/>
      <c r="AI2799" s="46"/>
      <c r="AJ2799" s="46"/>
      <c r="AK2799" s="46"/>
      <c r="AL2799" s="46"/>
      <c r="AM2799" s="46"/>
      <c r="AN2799" s="46"/>
      <c r="AO2799" s="46"/>
      <c r="AP2799" s="46"/>
      <c r="AQ2799" s="46"/>
      <c r="AR2799" s="46"/>
      <c r="AS2799" s="46"/>
      <c r="AT2799" s="46"/>
      <c r="AU2799" s="46"/>
      <c r="AV2799" s="46"/>
      <c r="AW2799" s="46"/>
      <c r="AX2799" s="46"/>
      <c r="AY2799" s="46"/>
      <c r="AZ2799" s="46"/>
      <c r="BA2799" s="46"/>
      <c r="BB2799" s="46"/>
      <c r="BC2799" s="46"/>
      <c r="BD2799" s="46"/>
      <c r="BE2799" s="46"/>
    </row>
    <row r="2800" spans="1:57" ht="15.75">
      <c r="A2800" s="28"/>
      <c r="B2800" s="225" t="s">
        <v>96</v>
      </c>
      <c r="C2800" s="225"/>
      <c r="D2800" s="47"/>
      <c r="E2800" s="48"/>
      <c r="F2800" s="47"/>
      <c r="G2800" s="48"/>
      <c r="H2800" s="48"/>
      <c r="I2800" s="48"/>
      <c r="J2800" s="31"/>
      <c r="K2800" s="31"/>
      <c r="L2800" s="4"/>
    </row>
    <row r="2801" spans="1:12" ht="15.75">
      <c r="A2801" s="28">
        <v>62</v>
      </c>
      <c r="B2801" s="25"/>
      <c r="C2801" s="32">
        <f t="shared" ref="C2801:C2832" si="247">IF(D2801="",0,1)</f>
        <v>1</v>
      </c>
      <c r="D2801" s="103" t="s">
        <v>2880</v>
      </c>
      <c r="E2801" s="34">
        <v>7822</v>
      </c>
      <c r="F2801" s="35">
        <v>1</v>
      </c>
      <c r="G2801" s="35">
        <v>0</v>
      </c>
      <c r="H2801" s="35">
        <v>0</v>
      </c>
      <c r="I2801" s="35">
        <v>0</v>
      </c>
      <c r="J2801" s="36">
        <v>0</v>
      </c>
      <c r="K2801" s="58" t="str">
        <f t="shared" ref="K2801:K2832" si="248">IF(OR(I2801="",I2801&lt;1),"0","1")</f>
        <v>0</v>
      </c>
      <c r="L2801" s="4"/>
    </row>
    <row r="2802" spans="1:12" ht="15.75">
      <c r="A2802" s="28">
        <v>62</v>
      </c>
      <c r="B2802" s="25"/>
      <c r="C2802" s="32">
        <f t="shared" si="247"/>
        <v>1</v>
      </c>
      <c r="D2802" s="104" t="s">
        <v>2881</v>
      </c>
      <c r="E2802" s="36">
        <v>40721</v>
      </c>
      <c r="F2802" s="36">
        <v>46</v>
      </c>
      <c r="G2802" s="36">
        <v>23</v>
      </c>
      <c r="H2802" s="36">
        <v>0</v>
      </c>
      <c r="I2802" s="36">
        <v>0</v>
      </c>
      <c r="J2802" s="36">
        <v>0</v>
      </c>
      <c r="K2802" s="58" t="str">
        <f t="shared" si="248"/>
        <v>0</v>
      </c>
      <c r="L2802" s="4"/>
    </row>
    <row r="2803" spans="1:12" ht="15.75">
      <c r="A2803" s="28">
        <v>62</v>
      </c>
      <c r="B2803" s="25"/>
      <c r="C2803" s="32">
        <f t="shared" si="247"/>
        <v>1</v>
      </c>
      <c r="D2803" s="104" t="s">
        <v>2882</v>
      </c>
      <c r="E2803" s="36">
        <v>2663</v>
      </c>
      <c r="F2803" s="36">
        <v>3</v>
      </c>
      <c r="G2803" s="36">
        <v>1</v>
      </c>
      <c r="H2803" s="36">
        <v>0</v>
      </c>
      <c r="I2803" s="36">
        <v>0</v>
      </c>
      <c r="J2803" s="36">
        <v>0</v>
      </c>
      <c r="K2803" s="58" t="str">
        <f t="shared" si="248"/>
        <v>0</v>
      </c>
      <c r="L2803" s="4"/>
    </row>
    <row r="2804" spans="1:12" ht="15.75">
      <c r="A2804" s="28">
        <v>62</v>
      </c>
      <c r="B2804" s="25"/>
      <c r="C2804" s="32">
        <f t="shared" si="247"/>
        <v>1</v>
      </c>
      <c r="D2804" s="104" t="s">
        <v>2883</v>
      </c>
      <c r="E2804" s="36">
        <v>4202</v>
      </c>
      <c r="F2804" s="36">
        <v>1</v>
      </c>
      <c r="G2804" s="36">
        <v>0</v>
      </c>
      <c r="H2804" s="36">
        <v>0</v>
      </c>
      <c r="I2804" s="36">
        <v>0</v>
      </c>
      <c r="J2804" s="36">
        <v>0</v>
      </c>
      <c r="K2804" s="58" t="str">
        <f t="shared" si="248"/>
        <v>0</v>
      </c>
      <c r="L2804" s="4"/>
    </row>
    <row r="2805" spans="1:12" ht="15.75">
      <c r="A2805" s="28">
        <v>62</v>
      </c>
      <c r="B2805" s="25"/>
      <c r="C2805" s="32">
        <f t="shared" si="247"/>
        <v>1</v>
      </c>
      <c r="D2805" s="104" t="s">
        <v>2884</v>
      </c>
      <c r="E2805" s="36">
        <v>5088</v>
      </c>
      <c r="F2805" s="36">
        <v>3</v>
      </c>
      <c r="G2805" s="36">
        <v>0</v>
      </c>
      <c r="H2805" s="36">
        <v>0</v>
      </c>
      <c r="I2805" s="36">
        <v>0</v>
      </c>
      <c r="J2805" s="36">
        <v>0</v>
      </c>
      <c r="K2805" s="58" t="str">
        <f t="shared" si="248"/>
        <v>0</v>
      </c>
      <c r="L2805" s="4"/>
    </row>
    <row r="2806" spans="1:12" ht="15.75">
      <c r="A2806" s="28">
        <v>62</v>
      </c>
      <c r="B2806" s="25"/>
      <c r="C2806" s="32">
        <f t="shared" si="247"/>
        <v>1</v>
      </c>
      <c r="D2806" s="104" t="s">
        <v>2885</v>
      </c>
      <c r="E2806" s="36">
        <v>2320</v>
      </c>
      <c r="F2806" s="36">
        <v>0</v>
      </c>
      <c r="G2806" s="36">
        <v>1</v>
      </c>
      <c r="H2806" s="36">
        <v>0</v>
      </c>
      <c r="I2806" s="36">
        <v>0</v>
      </c>
      <c r="J2806" s="36">
        <v>0</v>
      </c>
      <c r="K2806" s="58" t="str">
        <f t="shared" si="248"/>
        <v>0</v>
      </c>
      <c r="L2806" s="4"/>
    </row>
    <row r="2807" spans="1:12" ht="15.75">
      <c r="A2807" s="28">
        <v>62</v>
      </c>
      <c r="B2807" s="25"/>
      <c r="C2807" s="32">
        <f t="shared" si="247"/>
        <v>1</v>
      </c>
      <c r="D2807" s="104" t="s">
        <v>2886</v>
      </c>
      <c r="E2807" s="36">
        <v>3628</v>
      </c>
      <c r="F2807" s="36">
        <v>2</v>
      </c>
      <c r="G2807" s="36">
        <v>2</v>
      </c>
      <c r="H2807" s="36">
        <v>0</v>
      </c>
      <c r="I2807" s="36">
        <v>0</v>
      </c>
      <c r="J2807" s="36">
        <v>0</v>
      </c>
      <c r="K2807" s="58" t="str">
        <f t="shared" si="248"/>
        <v>0</v>
      </c>
      <c r="L2807" s="4"/>
    </row>
    <row r="2808" spans="1:12" ht="15.75">
      <c r="A2808" s="28">
        <v>62</v>
      </c>
      <c r="B2808" s="25"/>
      <c r="C2808" s="32">
        <f t="shared" si="247"/>
        <v>1</v>
      </c>
      <c r="D2808" s="104" t="s">
        <v>2887</v>
      </c>
      <c r="E2808" s="36">
        <v>5145</v>
      </c>
      <c r="F2808" s="36">
        <v>2</v>
      </c>
      <c r="G2808" s="36">
        <v>0</v>
      </c>
      <c r="H2808" s="36">
        <v>0</v>
      </c>
      <c r="I2808" s="36">
        <v>0</v>
      </c>
      <c r="J2808" s="36">
        <v>0</v>
      </c>
      <c r="K2808" s="58" t="str">
        <f t="shared" si="248"/>
        <v>0</v>
      </c>
      <c r="L2808" s="4"/>
    </row>
    <row r="2809" spans="1:12" ht="15.75">
      <c r="A2809" s="28">
        <v>62</v>
      </c>
      <c r="B2809" s="25"/>
      <c r="C2809" s="32">
        <f t="shared" si="247"/>
        <v>1</v>
      </c>
      <c r="D2809" s="104" t="s">
        <v>2888</v>
      </c>
      <c r="E2809" s="36">
        <v>4726</v>
      </c>
      <c r="F2809" s="36">
        <v>1</v>
      </c>
      <c r="G2809" s="36">
        <v>1</v>
      </c>
      <c r="H2809" s="36">
        <v>0</v>
      </c>
      <c r="I2809" s="36">
        <v>0</v>
      </c>
      <c r="J2809" s="36">
        <v>0</v>
      </c>
      <c r="K2809" s="58" t="str">
        <f t="shared" si="248"/>
        <v>0</v>
      </c>
      <c r="L2809" s="4"/>
    </row>
    <row r="2810" spans="1:12" ht="15.75">
      <c r="A2810" s="28">
        <v>62</v>
      </c>
      <c r="B2810" s="25"/>
      <c r="C2810" s="32">
        <f t="shared" si="247"/>
        <v>1</v>
      </c>
      <c r="D2810" s="104" t="s">
        <v>2889</v>
      </c>
      <c r="E2810" s="36">
        <v>10344</v>
      </c>
      <c r="F2810" s="36">
        <v>3</v>
      </c>
      <c r="G2810" s="36">
        <v>4</v>
      </c>
      <c r="H2810" s="36">
        <v>0</v>
      </c>
      <c r="I2810" s="36">
        <v>0</v>
      </c>
      <c r="J2810" s="36">
        <v>0</v>
      </c>
      <c r="K2810" s="58" t="str">
        <f t="shared" si="248"/>
        <v>0</v>
      </c>
      <c r="L2810" s="4"/>
    </row>
    <row r="2811" spans="1:12" ht="15.75">
      <c r="A2811" s="28">
        <v>62</v>
      </c>
      <c r="B2811" s="25"/>
      <c r="C2811" s="32">
        <f t="shared" si="247"/>
        <v>1</v>
      </c>
      <c r="D2811" s="104" t="s">
        <v>2890</v>
      </c>
      <c r="E2811" s="36">
        <v>4765</v>
      </c>
      <c r="F2811" s="36">
        <v>2</v>
      </c>
      <c r="G2811" s="36">
        <v>0</v>
      </c>
      <c r="H2811" s="36">
        <v>0</v>
      </c>
      <c r="I2811" s="36">
        <v>0</v>
      </c>
      <c r="J2811" s="36">
        <v>0</v>
      </c>
      <c r="K2811" s="58" t="str">
        <f t="shared" si="248"/>
        <v>0</v>
      </c>
      <c r="L2811" s="4"/>
    </row>
    <row r="2812" spans="1:12" ht="15.75">
      <c r="A2812" s="28">
        <v>62</v>
      </c>
      <c r="B2812" s="25"/>
      <c r="C2812" s="32">
        <f t="shared" si="247"/>
        <v>1</v>
      </c>
      <c r="D2812" s="104" t="s">
        <v>2891</v>
      </c>
      <c r="E2812" s="36">
        <v>25228</v>
      </c>
      <c r="F2812" s="36">
        <v>20</v>
      </c>
      <c r="G2812" s="36">
        <v>15</v>
      </c>
      <c r="H2812" s="36">
        <v>0</v>
      </c>
      <c r="I2812" s="36">
        <v>0</v>
      </c>
      <c r="J2812" s="36">
        <v>0</v>
      </c>
      <c r="K2812" s="58" t="str">
        <f t="shared" si="248"/>
        <v>0</v>
      </c>
      <c r="L2812" s="4"/>
    </row>
    <row r="2813" spans="1:12" ht="15.75">
      <c r="A2813" s="28">
        <v>62</v>
      </c>
      <c r="B2813" s="25"/>
      <c r="C2813" s="32">
        <f t="shared" si="247"/>
        <v>1</v>
      </c>
      <c r="D2813" s="104" t="s">
        <v>2892</v>
      </c>
      <c r="E2813" s="36">
        <v>9617</v>
      </c>
      <c r="F2813" s="36">
        <v>2</v>
      </c>
      <c r="G2813" s="36">
        <v>1</v>
      </c>
      <c r="H2813" s="36">
        <v>0</v>
      </c>
      <c r="I2813" s="36">
        <v>0</v>
      </c>
      <c r="J2813" s="36">
        <v>0</v>
      </c>
      <c r="K2813" s="58" t="str">
        <f t="shared" si="248"/>
        <v>0</v>
      </c>
      <c r="L2813" s="4"/>
    </row>
    <row r="2814" spans="1:12" ht="15.75">
      <c r="A2814" s="28">
        <v>62</v>
      </c>
      <c r="B2814" s="25"/>
      <c r="C2814" s="32">
        <f t="shared" si="247"/>
        <v>1</v>
      </c>
      <c r="D2814" s="104" t="s">
        <v>2893</v>
      </c>
      <c r="E2814" s="36">
        <v>8923</v>
      </c>
      <c r="F2814" s="36">
        <v>1</v>
      </c>
      <c r="G2814" s="36">
        <v>0</v>
      </c>
      <c r="H2814" s="36">
        <v>0</v>
      </c>
      <c r="I2814" s="36">
        <v>0</v>
      </c>
      <c r="J2814" s="36">
        <v>0</v>
      </c>
      <c r="K2814" s="58" t="str">
        <f t="shared" si="248"/>
        <v>0</v>
      </c>
      <c r="L2814" s="4"/>
    </row>
    <row r="2815" spans="1:12" ht="15.75">
      <c r="A2815" s="28">
        <v>62</v>
      </c>
      <c r="B2815" s="25"/>
      <c r="C2815" s="32">
        <f t="shared" si="247"/>
        <v>1</v>
      </c>
      <c r="D2815" s="104" t="s">
        <v>2894</v>
      </c>
      <c r="E2815" s="36">
        <v>12146</v>
      </c>
      <c r="F2815" s="36">
        <v>2</v>
      </c>
      <c r="G2815" s="36">
        <v>2</v>
      </c>
      <c r="H2815" s="36">
        <v>0</v>
      </c>
      <c r="I2815" s="36">
        <v>0</v>
      </c>
      <c r="J2815" s="36">
        <v>0</v>
      </c>
      <c r="K2815" s="58" t="str">
        <f t="shared" si="248"/>
        <v>0</v>
      </c>
      <c r="L2815" s="4"/>
    </row>
    <row r="2816" spans="1:12" ht="15.75">
      <c r="A2816" s="28">
        <v>62</v>
      </c>
      <c r="B2816" s="25"/>
      <c r="C2816" s="32">
        <f t="shared" si="247"/>
        <v>1</v>
      </c>
      <c r="D2816" s="104" t="s">
        <v>2895</v>
      </c>
      <c r="E2816" s="36">
        <v>2416</v>
      </c>
      <c r="F2816" s="36">
        <v>1</v>
      </c>
      <c r="G2816" s="36">
        <v>0</v>
      </c>
      <c r="H2816" s="36">
        <v>0</v>
      </c>
      <c r="I2816" s="36">
        <v>0</v>
      </c>
      <c r="J2816" s="36">
        <v>0</v>
      </c>
      <c r="K2816" s="58" t="str">
        <f t="shared" si="248"/>
        <v>0</v>
      </c>
      <c r="L2816" s="4"/>
    </row>
    <row r="2817" spans="1:12" ht="15.75">
      <c r="A2817" s="28">
        <v>62</v>
      </c>
      <c r="B2817" s="25"/>
      <c r="C2817" s="32">
        <f t="shared" si="247"/>
        <v>1</v>
      </c>
      <c r="D2817" s="104" t="s">
        <v>2896</v>
      </c>
      <c r="E2817" s="36">
        <v>4765</v>
      </c>
      <c r="F2817" s="36">
        <v>1</v>
      </c>
      <c r="G2817" s="36">
        <v>0</v>
      </c>
      <c r="H2817" s="36">
        <v>0</v>
      </c>
      <c r="I2817" s="36">
        <v>0</v>
      </c>
      <c r="J2817" s="36">
        <v>0</v>
      </c>
      <c r="K2817" s="58" t="str">
        <f t="shared" si="248"/>
        <v>0</v>
      </c>
      <c r="L2817" s="4"/>
    </row>
    <row r="2818" spans="1:12" ht="15.75">
      <c r="A2818" s="28">
        <v>62</v>
      </c>
      <c r="B2818" s="25"/>
      <c r="C2818" s="32">
        <f t="shared" si="247"/>
        <v>1</v>
      </c>
      <c r="D2818" s="104" t="s">
        <v>2897</v>
      </c>
      <c r="E2818" s="36">
        <v>4475</v>
      </c>
      <c r="F2818" s="36">
        <v>2</v>
      </c>
      <c r="G2818" s="36">
        <v>1</v>
      </c>
      <c r="H2818" s="36">
        <v>0</v>
      </c>
      <c r="I2818" s="36">
        <v>0</v>
      </c>
      <c r="J2818" s="36">
        <v>0</v>
      </c>
      <c r="K2818" s="58" t="str">
        <f t="shared" si="248"/>
        <v>0</v>
      </c>
      <c r="L2818" s="4"/>
    </row>
    <row r="2819" spans="1:12" ht="15.75">
      <c r="A2819" s="28">
        <v>62</v>
      </c>
      <c r="B2819" s="25"/>
      <c r="C2819" s="32">
        <f t="shared" si="247"/>
        <v>1</v>
      </c>
      <c r="D2819" s="104" t="s">
        <v>2898</v>
      </c>
      <c r="E2819" s="36">
        <v>2597</v>
      </c>
      <c r="F2819" s="36">
        <v>2</v>
      </c>
      <c r="G2819" s="36">
        <v>0</v>
      </c>
      <c r="H2819" s="36">
        <v>0</v>
      </c>
      <c r="I2819" s="36">
        <v>0</v>
      </c>
      <c r="J2819" s="36">
        <v>0</v>
      </c>
      <c r="K2819" s="58" t="str">
        <f t="shared" si="248"/>
        <v>0</v>
      </c>
      <c r="L2819" s="4"/>
    </row>
    <row r="2820" spans="1:12" ht="15.75">
      <c r="A2820" s="28">
        <v>62</v>
      </c>
      <c r="B2820" s="25"/>
      <c r="C2820" s="32">
        <f t="shared" si="247"/>
        <v>1</v>
      </c>
      <c r="D2820" s="104" t="s">
        <v>2899</v>
      </c>
      <c r="E2820" s="36">
        <v>1321</v>
      </c>
      <c r="F2820" s="36">
        <v>1</v>
      </c>
      <c r="G2820" s="36">
        <v>0</v>
      </c>
      <c r="H2820" s="36">
        <v>0</v>
      </c>
      <c r="I2820" s="36">
        <v>0</v>
      </c>
      <c r="J2820" s="36">
        <v>0</v>
      </c>
      <c r="K2820" s="58" t="str">
        <f t="shared" si="248"/>
        <v>0</v>
      </c>
      <c r="L2820" s="4"/>
    </row>
    <row r="2821" spans="1:12" ht="15.75">
      <c r="A2821" s="28">
        <v>62</v>
      </c>
      <c r="B2821" s="25"/>
      <c r="C2821" s="32">
        <f t="shared" si="247"/>
        <v>1</v>
      </c>
      <c r="D2821" s="104" t="s">
        <v>2900</v>
      </c>
      <c r="E2821" s="36">
        <v>5024</v>
      </c>
      <c r="F2821" s="36">
        <v>1</v>
      </c>
      <c r="G2821" s="36">
        <v>0</v>
      </c>
      <c r="H2821" s="36">
        <v>0</v>
      </c>
      <c r="I2821" s="36">
        <v>0</v>
      </c>
      <c r="J2821" s="36">
        <v>0</v>
      </c>
      <c r="K2821" s="58" t="str">
        <f t="shared" si="248"/>
        <v>0</v>
      </c>
      <c r="L2821" s="4"/>
    </row>
    <row r="2822" spans="1:12" ht="15.75">
      <c r="A2822" s="28">
        <v>62</v>
      </c>
      <c r="B2822" s="25"/>
      <c r="C2822" s="32">
        <f t="shared" si="247"/>
        <v>1</v>
      </c>
      <c r="D2822" s="104" t="s">
        <v>2901</v>
      </c>
      <c r="E2822" s="36">
        <v>9343</v>
      </c>
      <c r="F2822" s="36">
        <v>6</v>
      </c>
      <c r="G2822" s="36">
        <v>1</v>
      </c>
      <c r="H2822" s="36">
        <v>0</v>
      </c>
      <c r="I2822" s="36">
        <v>0</v>
      </c>
      <c r="J2822" s="36">
        <v>0</v>
      </c>
      <c r="K2822" s="58" t="str">
        <f t="shared" si="248"/>
        <v>0</v>
      </c>
      <c r="L2822" s="4"/>
    </row>
    <row r="2823" spans="1:12" ht="15.75">
      <c r="A2823" s="28">
        <v>62</v>
      </c>
      <c r="B2823" s="25"/>
      <c r="C2823" s="32">
        <f t="shared" si="247"/>
        <v>1</v>
      </c>
      <c r="D2823" s="104" t="s">
        <v>2902</v>
      </c>
      <c r="E2823" s="36">
        <v>5148</v>
      </c>
      <c r="F2823" s="36">
        <v>1</v>
      </c>
      <c r="G2823" s="36">
        <v>0</v>
      </c>
      <c r="H2823" s="36">
        <v>0</v>
      </c>
      <c r="I2823" s="36">
        <v>0</v>
      </c>
      <c r="J2823" s="36">
        <v>0</v>
      </c>
      <c r="K2823" s="58" t="str">
        <f t="shared" si="248"/>
        <v>0</v>
      </c>
      <c r="L2823" s="4"/>
    </row>
    <row r="2824" spans="1:12" ht="15.75">
      <c r="A2824" s="28">
        <v>62</v>
      </c>
      <c r="B2824" s="25"/>
      <c r="C2824" s="32">
        <f t="shared" si="247"/>
        <v>1</v>
      </c>
      <c r="D2824" s="104" t="s">
        <v>2903</v>
      </c>
      <c r="E2824" s="36">
        <v>3820</v>
      </c>
      <c r="F2824" s="36">
        <v>2</v>
      </c>
      <c r="G2824" s="36">
        <v>0</v>
      </c>
      <c r="H2824" s="36">
        <v>0</v>
      </c>
      <c r="I2824" s="36">
        <v>0</v>
      </c>
      <c r="J2824" s="36">
        <v>0</v>
      </c>
      <c r="K2824" s="58" t="str">
        <f t="shared" si="248"/>
        <v>0</v>
      </c>
      <c r="L2824" s="4"/>
    </row>
    <row r="2825" spans="1:12" ht="15.75">
      <c r="A2825" s="28">
        <v>62</v>
      </c>
      <c r="B2825" s="25"/>
      <c r="C2825" s="32">
        <f t="shared" si="247"/>
        <v>1</v>
      </c>
      <c r="D2825" s="104" t="s">
        <v>2904</v>
      </c>
      <c r="E2825" s="36">
        <v>13378</v>
      </c>
      <c r="F2825" s="36">
        <v>4</v>
      </c>
      <c r="G2825" s="36">
        <v>2</v>
      </c>
      <c r="H2825" s="36">
        <v>0</v>
      </c>
      <c r="I2825" s="36">
        <v>0</v>
      </c>
      <c r="J2825" s="36">
        <v>0</v>
      </c>
      <c r="K2825" s="58" t="str">
        <f t="shared" si="248"/>
        <v>0</v>
      </c>
      <c r="L2825" s="4"/>
    </row>
    <row r="2826" spans="1:12" ht="15.75">
      <c r="A2826" s="28">
        <v>62</v>
      </c>
      <c r="B2826" s="25"/>
      <c r="C2826" s="32">
        <f t="shared" si="247"/>
        <v>1</v>
      </c>
      <c r="D2826" s="104" t="s">
        <v>2905</v>
      </c>
      <c r="E2826" s="36">
        <v>3031</v>
      </c>
      <c r="F2826" s="36">
        <v>1</v>
      </c>
      <c r="G2826" s="36">
        <v>0</v>
      </c>
      <c r="H2826" s="36">
        <v>0</v>
      </c>
      <c r="I2826" s="36">
        <v>0</v>
      </c>
      <c r="J2826" s="36">
        <v>0</v>
      </c>
      <c r="K2826" s="58" t="str">
        <f t="shared" si="248"/>
        <v>0</v>
      </c>
      <c r="L2826" s="4"/>
    </row>
    <row r="2827" spans="1:12" ht="15.75">
      <c r="A2827" s="28">
        <v>62</v>
      </c>
      <c r="B2827" s="25"/>
      <c r="C2827" s="32">
        <f t="shared" si="247"/>
        <v>1</v>
      </c>
      <c r="D2827" s="104" t="s">
        <v>2906</v>
      </c>
      <c r="E2827" s="36">
        <v>5140</v>
      </c>
      <c r="F2827" s="36">
        <v>1</v>
      </c>
      <c r="G2827" s="36">
        <v>1</v>
      </c>
      <c r="H2827" s="36">
        <v>0</v>
      </c>
      <c r="I2827" s="36">
        <v>0</v>
      </c>
      <c r="J2827" s="36">
        <v>0</v>
      </c>
      <c r="K2827" s="58" t="str">
        <f t="shared" si="248"/>
        <v>0</v>
      </c>
      <c r="L2827" s="4"/>
    </row>
    <row r="2828" spans="1:12" ht="15.75">
      <c r="A2828" s="28">
        <v>62</v>
      </c>
      <c r="B2828" s="25"/>
      <c r="C2828" s="32">
        <f t="shared" si="247"/>
        <v>1</v>
      </c>
      <c r="D2828" s="104" t="s">
        <v>2907</v>
      </c>
      <c r="E2828" s="36">
        <v>11390</v>
      </c>
      <c r="F2828" s="36">
        <v>3</v>
      </c>
      <c r="G2828" s="36">
        <v>0</v>
      </c>
      <c r="H2828" s="36">
        <v>0</v>
      </c>
      <c r="I2828" s="36">
        <v>0</v>
      </c>
      <c r="J2828" s="36">
        <v>0</v>
      </c>
      <c r="K2828" s="58" t="str">
        <f t="shared" si="248"/>
        <v>0</v>
      </c>
      <c r="L2828" s="4"/>
    </row>
    <row r="2829" spans="1:12" ht="15.75">
      <c r="A2829" s="28">
        <v>62</v>
      </c>
      <c r="B2829" s="25"/>
      <c r="C2829" s="32">
        <f t="shared" si="247"/>
        <v>1</v>
      </c>
      <c r="D2829" s="104" t="s">
        <v>2908</v>
      </c>
      <c r="E2829" s="36">
        <v>4639</v>
      </c>
      <c r="F2829" s="36">
        <v>2</v>
      </c>
      <c r="G2829" s="36">
        <v>0</v>
      </c>
      <c r="H2829" s="36">
        <v>0</v>
      </c>
      <c r="I2829" s="36">
        <v>0</v>
      </c>
      <c r="J2829" s="36">
        <v>0</v>
      </c>
      <c r="K2829" s="58" t="str">
        <f t="shared" si="248"/>
        <v>0</v>
      </c>
      <c r="L2829" s="4"/>
    </row>
    <row r="2830" spans="1:12" ht="15.75">
      <c r="A2830" s="28">
        <v>62</v>
      </c>
      <c r="B2830" s="25"/>
      <c r="C2830" s="32">
        <f t="shared" si="247"/>
        <v>1</v>
      </c>
      <c r="D2830" s="104" t="s">
        <v>2909</v>
      </c>
      <c r="E2830" s="36">
        <v>6743</v>
      </c>
      <c r="F2830" s="36">
        <v>7</v>
      </c>
      <c r="G2830" s="36">
        <v>1</v>
      </c>
      <c r="H2830" s="36">
        <v>0</v>
      </c>
      <c r="I2830" s="36">
        <v>0</v>
      </c>
      <c r="J2830" s="36">
        <v>0</v>
      </c>
      <c r="K2830" s="58" t="str">
        <f t="shared" si="248"/>
        <v>0</v>
      </c>
      <c r="L2830" s="4"/>
    </row>
    <row r="2831" spans="1:12" ht="15.75">
      <c r="A2831" s="28">
        <v>62</v>
      </c>
      <c r="B2831" s="25"/>
      <c r="C2831" s="32">
        <f t="shared" si="247"/>
        <v>1</v>
      </c>
      <c r="D2831" s="104" t="s">
        <v>2910</v>
      </c>
      <c r="E2831" s="36">
        <v>4163</v>
      </c>
      <c r="F2831" s="36">
        <v>2</v>
      </c>
      <c r="G2831" s="36">
        <v>0</v>
      </c>
      <c r="H2831" s="36">
        <v>0</v>
      </c>
      <c r="I2831" s="36">
        <v>0</v>
      </c>
      <c r="J2831" s="36">
        <v>0</v>
      </c>
      <c r="K2831" s="58" t="str">
        <f t="shared" si="248"/>
        <v>0</v>
      </c>
      <c r="L2831" s="4"/>
    </row>
    <row r="2832" spans="1:12" ht="15.75">
      <c r="A2832" s="28">
        <v>62</v>
      </c>
      <c r="B2832" s="25"/>
      <c r="C2832" s="32">
        <f t="shared" si="247"/>
        <v>1</v>
      </c>
      <c r="D2832" s="104" t="s">
        <v>2911</v>
      </c>
      <c r="E2832" s="36">
        <v>5465</v>
      </c>
      <c r="F2832" s="36">
        <v>1</v>
      </c>
      <c r="G2832" s="36">
        <v>0</v>
      </c>
      <c r="H2832" s="36">
        <v>0</v>
      </c>
      <c r="I2832" s="36">
        <v>0</v>
      </c>
      <c r="J2832" s="36">
        <v>0</v>
      </c>
      <c r="K2832" s="58" t="str">
        <f t="shared" si="248"/>
        <v>0</v>
      </c>
      <c r="L2832" s="4"/>
    </row>
    <row r="2833" spans="1:12" ht="15.75">
      <c r="A2833" s="28">
        <v>62</v>
      </c>
      <c r="B2833" s="25"/>
      <c r="C2833" s="32">
        <f t="shared" ref="C2833:C2864" si="249">IF(D2833="",0,1)</f>
        <v>1</v>
      </c>
      <c r="D2833" s="104" t="s">
        <v>2912</v>
      </c>
      <c r="E2833" s="36">
        <v>74481</v>
      </c>
      <c r="F2833" s="36">
        <v>28</v>
      </c>
      <c r="G2833" s="36">
        <v>4</v>
      </c>
      <c r="H2833" s="36">
        <v>0</v>
      </c>
      <c r="I2833" s="36">
        <v>0</v>
      </c>
      <c r="J2833" s="36">
        <v>0</v>
      </c>
      <c r="K2833" s="58" t="str">
        <f t="shared" ref="K2833:K2864" si="250">IF(OR(I2833="",I2833&lt;1),"0","1")</f>
        <v>0</v>
      </c>
      <c r="L2833" s="4"/>
    </row>
    <row r="2834" spans="1:12" ht="15.75">
      <c r="A2834" s="28">
        <v>62</v>
      </c>
      <c r="B2834" s="25"/>
      <c r="C2834" s="32">
        <f t="shared" si="249"/>
        <v>1</v>
      </c>
      <c r="D2834" s="104" t="s">
        <v>2913</v>
      </c>
      <c r="E2834" s="36">
        <v>2648</v>
      </c>
      <c r="F2834" s="36">
        <v>3</v>
      </c>
      <c r="G2834" s="36">
        <v>0</v>
      </c>
      <c r="H2834" s="36">
        <v>0</v>
      </c>
      <c r="I2834" s="36">
        <v>0</v>
      </c>
      <c r="J2834" s="36">
        <v>0</v>
      </c>
      <c r="K2834" s="58" t="str">
        <f t="shared" si="250"/>
        <v>0</v>
      </c>
      <c r="L2834" s="4"/>
    </row>
    <row r="2835" spans="1:12" ht="15.75">
      <c r="A2835" s="28">
        <v>62</v>
      </c>
      <c r="B2835" s="25"/>
      <c r="C2835" s="32">
        <f t="shared" si="249"/>
        <v>1</v>
      </c>
      <c r="D2835" s="104" t="s">
        <v>2914</v>
      </c>
      <c r="E2835" s="36">
        <v>5703</v>
      </c>
      <c r="F2835" s="36">
        <v>2</v>
      </c>
      <c r="G2835" s="36">
        <v>0</v>
      </c>
      <c r="H2835" s="36">
        <v>0</v>
      </c>
      <c r="I2835" s="36">
        <v>0</v>
      </c>
      <c r="J2835" s="36">
        <v>0</v>
      </c>
      <c r="K2835" s="58" t="str">
        <f t="shared" si="250"/>
        <v>0</v>
      </c>
      <c r="L2835" s="4"/>
    </row>
    <row r="2836" spans="1:12" ht="15.75">
      <c r="A2836" s="28">
        <v>62</v>
      </c>
      <c r="B2836" s="25"/>
      <c r="C2836" s="32">
        <f t="shared" si="249"/>
        <v>1</v>
      </c>
      <c r="D2836" s="104" t="s">
        <v>2915</v>
      </c>
      <c r="E2836" s="36">
        <v>10819</v>
      </c>
      <c r="F2836" s="36">
        <v>5</v>
      </c>
      <c r="G2836" s="36">
        <v>0</v>
      </c>
      <c r="H2836" s="36">
        <v>0</v>
      </c>
      <c r="I2836" s="36">
        <v>0</v>
      </c>
      <c r="J2836" s="36">
        <v>0</v>
      </c>
      <c r="K2836" s="58" t="str">
        <f t="shared" si="250"/>
        <v>0</v>
      </c>
      <c r="L2836" s="4"/>
    </row>
    <row r="2837" spans="1:12" ht="15.75">
      <c r="A2837" s="28">
        <v>62</v>
      </c>
      <c r="B2837" s="25"/>
      <c r="C2837" s="32">
        <f t="shared" si="249"/>
        <v>1</v>
      </c>
      <c r="D2837" s="104" t="s">
        <v>2916</v>
      </c>
      <c r="E2837" s="36">
        <v>5583</v>
      </c>
      <c r="F2837" s="36">
        <v>3</v>
      </c>
      <c r="G2837" s="36">
        <v>0</v>
      </c>
      <c r="H2837" s="36">
        <v>0</v>
      </c>
      <c r="I2837" s="36">
        <v>0</v>
      </c>
      <c r="J2837" s="36">
        <v>0</v>
      </c>
      <c r="K2837" s="58" t="str">
        <f t="shared" si="250"/>
        <v>0</v>
      </c>
      <c r="L2837" s="4"/>
    </row>
    <row r="2838" spans="1:12" ht="15.75">
      <c r="A2838" s="28">
        <v>62</v>
      </c>
      <c r="B2838" s="25"/>
      <c r="C2838" s="32">
        <f t="shared" si="249"/>
        <v>1</v>
      </c>
      <c r="D2838" s="104" t="s">
        <v>2917</v>
      </c>
      <c r="E2838" s="36">
        <v>7813</v>
      </c>
      <c r="F2838" s="36">
        <v>2</v>
      </c>
      <c r="G2838" s="36">
        <v>2</v>
      </c>
      <c r="H2838" s="36">
        <v>0</v>
      </c>
      <c r="I2838" s="36">
        <v>0</v>
      </c>
      <c r="J2838" s="36">
        <v>0</v>
      </c>
      <c r="K2838" s="58" t="str">
        <f t="shared" si="250"/>
        <v>0</v>
      </c>
      <c r="L2838" s="4"/>
    </row>
    <row r="2839" spans="1:12" ht="15.75">
      <c r="A2839" s="28">
        <v>62</v>
      </c>
      <c r="B2839" s="25"/>
      <c r="C2839" s="32">
        <f t="shared" si="249"/>
        <v>1</v>
      </c>
      <c r="D2839" s="104" t="s">
        <v>2918</v>
      </c>
      <c r="E2839" s="36">
        <v>10610</v>
      </c>
      <c r="F2839" s="36">
        <v>7</v>
      </c>
      <c r="G2839" s="36">
        <v>0</v>
      </c>
      <c r="H2839" s="36">
        <v>0</v>
      </c>
      <c r="I2839" s="36">
        <v>0</v>
      </c>
      <c r="J2839" s="36">
        <v>0</v>
      </c>
      <c r="K2839" s="58" t="str">
        <f t="shared" si="250"/>
        <v>0</v>
      </c>
      <c r="L2839" s="4"/>
    </row>
    <row r="2840" spans="1:12" ht="15.75">
      <c r="A2840" s="28">
        <v>62</v>
      </c>
      <c r="B2840" s="25"/>
      <c r="C2840" s="32">
        <f t="shared" si="249"/>
        <v>1</v>
      </c>
      <c r="D2840" s="104" t="s">
        <v>2919</v>
      </c>
      <c r="E2840" s="36">
        <v>5931</v>
      </c>
      <c r="F2840" s="36">
        <v>1</v>
      </c>
      <c r="G2840" s="36">
        <v>1</v>
      </c>
      <c r="H2840" s="36">
        <v>0</v>
      </c>
      <c r="I2840" s="36">
        <v>0</v>
      </c>
      <c r="J2840" s="36">
        <v>0</v>
      </c>
      <c r="K2840" s="58" t="str">
        <f t="shared" si="250"/>
        <v>0</v>
      </c>
      <c r="L2840" s="4"/>
    </row>
    <row r="2841" spans="1:12" ht="15.75">
      <c r="A2841" s="28">
        <v>62</v>
      </c>
      <c r="B2841" s="25"/>
      <c r="C2841" s="32">
        <f t="shared" si="249"/>
        <v>1</v>
      </c>
      <c r="D2841" s="104" t="s">
        <v>2920</v>
      </c>
      <c r="E2841" s="36">
        <v>12450</v>
      </c>
      <c r="F2841" s="36">
        <v>11</v>
      </c>
      <c r="G2841" s="36">
        <v>0</v>
      </c>
      <c r="H2841" s="36">
        <v>0</v>
      </c>
      <c r="I2841" s="36">
        <v>0</v>
      </c>
      <c r="J2841" s="36">
        <v>0</v>
      </c>
      <c r="K2841" s="58" t="str">
        <f t="shared" si="250"/>
        <v>0</v>
      </c>
      <c r="L2841" s="4"/>
    </row>
    <row r="2842" spans="1:12" ht="15.75">
      <c r="A2842" s="28">
        <v>62</v>
      </c>
      <c r="B2842" s="25"/>
      <c r="C2842" s="32">
        <f t="shared" si="249"/>
        <v>1</v>
      </c>
      <c r="D2842" s="104" t="s">
        <v>2921</v>
      </c>
      <c r="E2842" s="36">
        <v>26385</v>
      </c>
      <c r="F2842" s="36">
        <v>29</v>
      </c>
      <c r="G2842" s="36">
        <v>3</v>
      </c>
      <c r="H2842" s="36">
        <v>0</v>
      </c>
      <c r="I2842" s="36">
        <v>0</v>
      </c>
      <c r="J2842" s="36">
        <v>0</v>
      </c>
      <c r="K2842" s="58" t="str">
        <f t="shared" si="250"/>
        <v>0</v>
      </c>
      <c r="L2842" s="4"/>
    </row>
    <row r="2843" spans="1:12" ht="15.75">
      <c r="A2843" s="28">
        <v>62</v>
      </c>
      <c r="B2843" s="25"/>
      <c r="C2843" s="32">
        <f t="shared" si="249"/>
        <v>1</v>
      </c>
      <c r="D2843" s="104" t="s">
        <v>2922</v>
      </c>
      <c r="E2843" s="36">
        <v>7215</v>
      </c>
      <c r="F2843" s="36">
        <v>4</v>
      </c>
      <c r="G2843" s="36">
        <v>0</v>
      </c>
      <c r="H2843" s="36">
        <v>0</v>
      </c>
      <c r="I2843" s="36">
        <v>0</v>
      </c>
      <c r="J2843" s="36">
        <v>0</v>
      </c>
      <c r="K2843" s="58" t="str">
        <f t="shared" si="250"/>
        <v>0</v>
      </c>
      <c r="L2843" s="4"/>
    </row>
    <row r="2844" spans="1:12" ht="15.75">
      <c r="A2844" s="28">
        <v>62</v>
      </c>
      <c r="B2844" s="25"/>
      <c r="C2844" s="32">
        <f t="shared" si="249"/>
        <v>1</v>
      </c>
      <c r="D2844" s="104" t="s">
        <v>2923</v>
      </c>
      <c r="E2844" s="36">
        <v>8398</v>
      </c>
      <c r="F2844" s="36">
        <v>3</v>
      </c>
      <c r="G2844" s="36">
        <v>0</v>
      </c>
      <c r="H2844" s="36">
        <v>0</v>
      </c>
      <c r="I2844" s="36">
        <v>0</v>
      </c>
      <c r="J2844" s="36">
        <v>0</v>
      </c>
      <c r="K2844" s="58" t="str">
        <f t="shared" si="250"/>
        <v>0</v>
      </c>
      <c r="L2844" s="4"/>
    </row>
    <row r="2845" spans="1:12" ht="15.75">
      <c r="A2845" s="28">
        <v>62</v>
      </c>
      <c r="B2845" s="25"/>
      <c r="C2845" s="32">
        <f t="shared" si="249"/>
        <v>1</v>
      </c>
      <c r="D2845" s="104" t="s">
        <v>2924</v>
      </c>
      <c r="E2845" s="36">
        <v>31154</v>
      </c>
      <c r="F2845" s="36">
        <v>33</v>
      </c>
      <c r="G2845" s="36">
        <v>1</v>
      </c>
      <c r="H2845" s="36">
        <v>0</v>
      </c>
      <c r="I2845" s="36">
        <v>0</v>
      </c>
      <c r="J2845" s="36">
        <v>0</v>
      </c>
      <c r="K2845" s="58" t="str">
        <f t="shared" si="250"/>
        <v>0</v>
      </c>
      <c r="L2845" s="4"/>
    </row>
    <row r="2846" spans="1:12" ht="15.75">
      <c r="A2846" s="28">
        <v>62</v>
      </c>
      <c r="B2846" s="25"/>
      <c r="C2846" s="32">
        <f t="shared" si="249"/>
        <v>1</v>
      </c>
      <c r="D2846" s="104" t="s">
        <v>2925</v>
      </c>
      <c r="E2846" s="36">
        <v>8103</v>
      </c>
      <c r="F2846" s="36">
        <v>2</v>
      </c>
      <c r="G2846" s="36">
        <v>2</v>
      </c>
      <c r="H2846" s="36">
        <v>0</v>
      </c>
      <c r="I2846" s="36">
        <v>0</v>
      </c>
      <c r="J2846" s="36">
        <v>0</v>
      </c>
      <c r="K2846" s="58" t="str">
        <f t="shared" si="250"/>
        <v>0</v>
      </c>
      <c r="L2846" s="4"/>
    </row>
    <row r="2847" spans="1:12" ht="15.75">
      <c r="A2847" s="28">
        <v>62</v>
      </c>
      <c r="B2847" s="25"/>
      <c r="C2847" s="32">
        <f t="shared" si="249"/>
        <v>1</v>
      </c>
      <c r="D2847" s="104" t="s">
        <v>2926</v>
      </c>
      <c r="E2847" s="36">
        <v>3810</v>
      </c>
      <c r="F2847" s="36">
        <v>1</v>
      </c>
      <c r="G2847" s="36">
        <v>0</v>
      </c>
      <c r="H2847" s="36">
        <v>0</v>
      </c>
      <c r="I2847" s="36">
        <v>0</v>
      </c>
      <c r="J2847" s="36">
        <v>0</v>
      </c>
      <c r="K2847" s="58" t="str">
        <f t="shared" si="250"/>
        <v>0</v>
      </c>
      <c r="L2847" s="4"/>
    </row>
    <row r="2848" spans="1:12" ht="15.75">
      <c r="A2848" s="28">
        <v>62</v>
      </c>
      <c r="B2848" s="25"/>
      <c r="C2848" s="32">
        <f t="shared" si="249"/>
        <v>1</v>
      </c>
      <c r="D2848" s="104" t="s">
        <v>2927</v>
      </c>
      <c r="E2848" s="36">
        <v>10258</v>
      </c>
      <c r="F2848" s="36">
        <v>2</v>
      </c>
      <c r="G2848" s="36">
        <v>0</v>
      </c>
      <c r="H2848" s="36">
        <v>0</v>
      </c>
      <c r="I2848" s="36">
        <v>0</v>
      </c>
      <c r="J2848" s="36">
        <v>0</v>
      </c>
      <c r="K2848" s="58" t="str">
        <f t="shared" si="250"/>
        <v>0</v>
      </c>
      <c r="L2848" s="4"/>
    </row>
    <row r="2849" spans="1:12" ht="15.75">
      <c r="A2849" s="28">
        <v>62</v>
      </c>
      <c r="B2849" s="25"/>
      <c r="C2849" s="32">
        <f t="shared" si="249"/>
        <v>1</v>
      </c>
      <c r="D2849" s="104" t="s">
        <v>2928</v>
      </c>
      <c r="E2849" s="36">
        <v>6007</v>
      </c>
      <c r="F2849" s="36">
        <v>3</v>
      </c>
      <c r="G2849" s="36">
        <v>0</v>
      </c>
      <c r="H2849" s="36">
        <v>0</v>
      </c>
      <c r="I2849" s="36">
        <v>0</v>
      </c>
      <c r="J2849" s="36">
        <v>0</v>
      </c>
      <c r="K2849" s="58" t="str">
        <f t="shared" si="250"/>
        <v>0</v>
      </c>
      <c r="L2849" s="4"/>
    </row>
    <row r="2850" spans="1:12" ht="15.75">
      <c r="A2850" s="28">
        <v>62</v>
      </c>
      <c r="B2850" s="25"/>
      <c r="C2850" s="32">
        <f t="shared" si="249"/>
        <v>1</v>
      </c>
      <c r="D2850" s="104" t="s">
        <v>2929</v>
      </c>
      <c r="E2850" s="36">
        <v>9817</v>
      </c>
      <c r="F2850" s="36">
        <v>3</v>
      </c>
      <c r="G2850" s="36">
        <v>2</v>
      </c>
      <c r="H2850" s="36">
        <v>0</v>
      </c>
      <c r="I2850" s="36">
        <v>0</v>
      </c>
      <c r="J2850" s="36">
        <v>0</v>
      </c>
      <c r="K2850" s="58" t="str">
        <f t="shared" si="250"/>
        <v>0</v>
      </c>
      <c r="L2850" s="4"/>
    </row>
    <row r="2851" spans="1:12" ht="15.75">
      <c r="A2851" s="28">
        <v>62</v>
      </c>
      <c r="B2851" s="25"/>
      <c r="C2851" s="32">
        <f t="shared" si="249"/>
        <v>1</v>
      </c>
      <c r="D2851" s="104" t="s">
        <v>2930</v>
      </c>
      <c r="E2851" s="36">
        <v>8650</v>
      </c>
      <c r="F2851" s="36">
        <v>4</v>
      </c>
      <c r="G2851" s="36">
        <v>0</v>
      </c>
      <c r="H2851" s="36">
        <v>0</v>
      </c>
      <c r="I2851" s="36">
        <v>0</v>
      </c>
      <c r="J2851" s="36">
        <v>0</v>
      </c>
      <c r="K2851" s="58" t="str">
        <f t="shared" si="250"/>
        <v>0</v>
      </c>
      <c r="L2851" s="4"/>
    </row>
    <row r="2852" spans="1:12" ht="15.75">
      <c r="A2852" s="28">
        <v>62</v>
      </c>
      <c r="B2852" s="25"/>
      <c r="C2852" s="32">
        <f t="shared" si="249"/>
        <v>1</v>
      </c>
      <c r="D2852" s="104" t="s">
        <v>2931</v>
      </c>
      <c r="E2852" s="36">
        <v>8830</v>
      </c>
      <c r="F2852" s="36">
        <v>6</v>
      </c>
      <c r="G2852" s="36">
        <v>0</v>
      </c>
      <c r="H2852" s="36">
        <v>0</v>
      </c>
      <c r="I2852" s="36">
        <v>0</v>
      </c>
      <c r="J2852" s="36">
        <v>0</v>
      </c>
      <c r="K2852" s="58" t="str">
        <f t="shared" si="250"/>
        <v>0</v>
      </c>
      <c r="L2852" s="4"/>
    </row>
    <row r="2853" spans="1:12" ht="15.75">
      <c r="A2853" s="28">
        <v>62</v>
      </c>
      <c r="B2853" s="25"/>
      <c r="C2853" s="32">
        <f t="shared" si="249"/>
        <v>1</v>
      </c>
      <c r="D2853" s="104" t="s">
        <v>2932</v>
      </c>
      <c r="E2853" s="36">
        <v>2123</v>
      </c>
      <c r="F2853" s="36">
        <v>1</v>
      </c>
      <c r="G2853" s="36">
        <v>0</v>
      </c>
      <c r="H2853" s="36">
        <v>0</v>
      </c>
      <c r="I2853" s="36">
        <v>0</v>
      </c>
      <c r="J2853" s="36">
        <v>0</v>
      </c>
      <c r="K2853" s="58" t="str">
        <f t="shared" si="250"/>
        <v>0</v>
      </c>
      <c r="L2853" s="4"/>
    </row>
    <row r="2854" spans="1:12" ht="15.75">
      <c r="A2854" s="28">
        <v>62</v>
      </c>
      <c r="B2854" s="25"/>
      <c r="C2854" s="32">
        <f t="shared" si="249"/>
        <v>1</v>
      </c>
      <c r="D2854" s="104" t="s">
        <v>2933</v>
      </c>
      <c r="E2854" s="36">
        <v>5211</v>
      </c>
      <c r="F2854" s="36">
        <v>1</v>
      </c>
      <c r="G2854" s="36">
        <v>2</v>
      </c>
      <c r="H2854" s="36">
        <v>0</v>
      </c>
      <c r="I2854" s="36">
        <v>0</v>
      </c>
      <c r="J2854" s="36">
        <v>0</v>
      </c>
      <c r="K2854" s="58" t="str">
        <f t="shared" si="250"/>
        <v>0</v>
      </c>
      <c r="L2854" s="4"/>
    </row>
    <row r="2855" spans="1:12" ht="15.75">
      <c r="A2855" s="28">
        <v>62</v>
      </c>
      <c r="B2855" s="25"/>
      <c r="C2855" s="32">
        <f t="shared" si="249"/>
        <v>1</v>
      </c>
      <c r="D2855" s="104" t="s">
        <v>2934</v>
      </c>
      <c r="E2855" s="36">
        <v>10963</v>
      </c>
      <c r="F2855" s="36">
        <v>6</v>
      </c>
      <c r="G2855" s="36">
        <v>0</v>
      </c>
      <c r="H2855" s="36">
        <v>0</v>
      </c>
      <c r="I2855" s="36">
        <v>0</v>
      </c>
      <c r="J2855" s="36">
        <v>0</v>
      </c>
      <c r="K2855" s="58" t="str">
        <f t="shared" si="250"/>
        <v>0</v>
      </c>
      <c r="L2855" s="4"/>
    </row>
    <row r="2856" spans="1:12" ht="15.75">
      <c r="A2856" s="28">
        <v>62</v>
      </c>
      <c r="B2856" s="25"/>
      <c r="C2856" s="32">
        <f t="shared" si="249"/>
        <v>1</v>
      </c>
      <c r="D2856" s="104" t="s">
        <v>2935</v>
      </c>
      <c r="E2856" s="36">
        <v>2760</v>
      </c>
      <c r="F2856" s="36">
        <v>1</v>
      </c>
      <c r="G2856" s="36">
        <v>0</v>
      </c>
      <c r="H2856" s="36">
        <v>0</v>
      </c>
      <c r="I2856" s="36">
        <v>0</v>
      </c>
      <c r="J2856" s="36">
        <v>0</v>
      </c>
      <c r="K2856" s="58" t="str">
        <f t="shared" si="250"/>
        <v>0</v>
      </c>
      <c r="L2856" s="4"/>
    </row>
    <row r="2857" spans="1:12" ht="15.75">
      <c r="A2857" s="28">
        <v>62</v>
      </c>
      <c r="B2857" s="25"/>
      <c r="C2857" s="32">
        <f t="shared" si="249"/>
        <v>1</v>
      </c>
      <c r="D2857" s="104" t="s">
        <v>2936</v>
      </c>
      <c r="E2857" s="36">
        <v>2237</v>
      </c>
      <c r="F2857" s="36">
        <v>2</v>
      </c>
      <c r="G2857" s="36">
        <v>1</v>
      </c>
      <c r="H2857" s="36">
        <v>0</v>
      </c>
      <c r="I2857" s="36">
        <v>0</v>
      </c>
      <c r="J2857" s="36">
        <v>0</v>
      </c>
      <c r="K2857" s="58" t="str">
        <f t="shared" si="250"/>
        <v>0</v>
      </c>
      <c r="L2857" s="4"/>
    </row>
    <row r="2858" spans="1:12" ht="15.75">
      <c r="A2858" s="28">
        <v>62</v>
      </c>
      <c r="B2858" s="25"/>
      <c r="C2858" s="32">
        <f t="shared" si="249"/>
        <v>1</v>
      </c>
      <c r="D2858" s="104" t="s">
        <v>2937</v>
      </c>
      <c r="E2858" s="36">
        <v>4462</v>
      </c>
      <c r="F2858" s="36">
        <v>9</v>
      </c>
      <c r="G2858" s="36">
        <v>17</v>
      </c>
      <c r="H2858" s="36">
        <v>5</v>
      </c>
      <c r="I2858" s="36">
        <v>0</v>
      </c>
      <c r="J2858" s="36">
        <v>0</v>
      </c>
      <c r="K2858" s="58" t="str">
        <f t="shared" si="250"/>
        <v>0</v>
      </c>
      <c r="L2858" s="4"/>
    </row>
    <row r="2859" spans="1:12" ht="15.75">
      <c r="A2859" s="28">
        <v>62</v>
      </c>
      <c r="B2859" s="25"/>
      <c r="C2859" s="32">
        <f t="shared" si="249"/>
        <v>1</v>
      </c>
      <c r="D2859" s="104" t="s">
        <v>2938</v>
      </c>
      <c r="E2859" s="36">
        <v>3414</v>
      </c>
      <c r="F2859" s="36">
        <v>1</v>
      </c>
      <c r="G2859" s="36">
        <v>0</v>
      </c>
      <c r="H2859" s="36">
        <v>0</v>
      </c>
      <c r="I2859" s="36">
        <v>0</v>
      </c>
      <c r="J2859" s="36">
        <v>0</v>
      </c>
      <c r="K2859" s="58" t="str">
        <f t="shared" si="250"/>
        <v>0</v>
      </c>
      <c r="L2859" s="4"/>
    </row>
    <row r="2860" spans="1:12" ht="15.75">
      <c r="A2860" s="28">
        <v>62</v>
      </c>
      <c r="B2860" s="25"/>
      <c r="C2860" s="32">
        <f t="shared" si="249"/>
        <v>1</v>
      </c>
      <c r="D2860" s="104" t="s">
        <v>2939</v>
      </c>
      <c r="E2860" s="36">
        <v>2144</v>
      </c>
      <c r="F2860" s="36">
        <v>1</v>
      </c>
      <c r="G2860" s="36">
        <v>1</v>
      </c>
      <c r="H2860" s="36">
        <v>0</v>
      </c>
      <c r="I2860" s="36">
        <v>0</v>
      </c>
      <c r="J2860" s="36">
        <v>0</v>
      </c>
      <c r="K2860" s="58" t="str">
        <f t="shared" si="250"/>
        <v>0</v>
      </c>
      <c r="L2860" s="4"/>
    </row>
    <row r="2861" spans="1:12" ht="15.75">
      <c r="A2861" s="28">
        <v>62</v>
      </c>
      <c r="B2861" s="25"/>
      <c r="C2861" s="32">
        <f t="shared" si="249"/>
        <v>1</v>
      </c>
      <c r="D2861" s="104" t="s">
        <v>2940</v>
      </c>
      <c r="E2861" s="36">
        <v>10128</v>
      </c>
      <c r="F2861" s="36">
        <v>4</v>
      </c>
      <c r="G2861" s="36">
        <v>0</v>
      </c>
      <c r="H2861" s="36">
        <v>0</v>
      </c>
      <c r="I2861" s="36">
        <v>0</v>
      </c>
      <c r="J2861" s="36">
        <v>0</v>
      </c>
      <c r="K2861" s="58" t="str">
        <f t="shared" si="250"/>
        <v>0</v>
      </c>
      <c r="L2861" s="4"/>
    </row>
    <row r="2862" spans="1:12" ht="15.75">
      <c r="A2862" s="28">
        <v>62</v>
      </c>
      <c r="B2862" s="25"/>
      <c r="C2862" s="32">
        <f t="shared" si="249"/>
        <v>1</v>
      </c>
      <c r="D2862" s="104" t="s">
        <v>2941</v>
      </c>
      <c r="E2862" s="36">
        <v>5135</v>
      </c>
      <c r="F2862" s="36">
        <v>2</v>
      </c>
      <c r="G2862" s="36">
        <v>2</v>
      </c>
      <c r="H2862" s="36">
        <v>0</v>
      </c>
      <c r="I2862" s="36">
        <v>0</v>
      </c>
      <c r="J2862" s="36">
        <v>0</v>
      </c>
      <c r="K2862" s="58" t="str">
        <f t="shared" si="250"/>
        <v>0</v>
      </c>
      <c r="L2862" s="4"/>
    </row>
    <row r="2863" spans="1:12" ht="15.75">
      <c r="A2863" s="28">
        <v>62</v>
      </c>
      <c r="B2863" s="25"/>
      <c r="C2863" s="32">
        <f t="shared" si="249"/>
        <v>1</v>
      </c>
      <c r="D2863" s="104" t="s">
        <v>2942</v>
      </c>
      <c r="E2863" s="36">
        <v>11563</v>
      </c>
      <c r="F2863" s="36">
        <v>2</v>
      </c>
      <c r="G2863" s="36">
        <v>2</v>
      </c>
      <c r="H2863" s="36">
        <v>0</v>
      </c>
      <c r="I2863" s="36">
        <v>0</v>
      </c>
      <c r="J2863" s="36">
        <v>0</v>
      </c>
      <c r="K2863" s="58" t="str">
        <f t="shared" si="250"/>
        <v>0</v>
      </c>
      <c r="L2863" s="4"/>
    </row>
    <row r="2864" spans="1:12" ht="15.75">
      <c r="A2864" s="28">
        <v>62</v>
      </c>
      <c r="B2864" s="25"/>
      <c r="C2864" s="32">
        <f t="shared" si="249"/>
        <v>1</v>
      </c>
      <c r="D2864" s="104" t="s">
        <v>2943</v>
      </c>
      <c r="E2864" s="36">
        <v>6042</v>
      </c>
      <c r="F2864" s="36">
        <v>1</v>
      </c>
      <c r="G2864" s="36">
        <v>0</v>
      </c>
      <c r="H2864" s="36">
        <v>0</v>
      </c>
      <c r="I2864" s="36">
        <v>0</v>
      </c>
      <c r="J2864" s="36">
        <v>0</v>
      </c>
      <c r="K2864" s="58" t="str">
        <f t="shared" si="250"/>
        <v>0</v>
      </c>
      <c r="L2864" s="4"/>
    </row>
    <row r="2865" spans="1:12" ht="15.75">
      <c r="A2865" s="28">
        <v>62</v>
      </c>
      <c r="B2865" s="25"/>
      <c r="C2865" s="32">
        <f t="shared" ref="C2865:C2886" si="251">IF(D2865="",0,1)</f>
        <v>1</v>
      </c>
      <c r="D2865" s="104" t="s">
        <v>2944</v>
      </c>
      <c r="E2865" s="36">
        <v>15470</v>
      </c>
      <c r="F2865" s="36">
        <v>9</v>
      </c>
      <c r="G2865" s="36">
        <v>2</v>
      </c>
      <c r="H2865" s="36">
        <v>0</v>
      </c>
      <c r="I2865" s="36">
        <v>0</v>
      </c>
      <c r="J2865" s="36">
        <v>0</v>
      </c>
      <c r="K2865" s="58" t="str">
        <f t="shared" ref="K2865:K2886" si="252">IF(OR(I2865="",I2865&lt;1),"0","1")</f>
        <v>0</v>
      </c>
      <c r="L2865" s="4"/>
    </row>
    <row r="2866" spans="1:12" ht="15.75">
      <c r="A2866" s="28">
        <v>62</v>
      </c>
      <c r="B2866" s="25"/>
      <c r="C2866" s="32">
        <f t="shared" si="251"/>
        <v>1</v>
      </c>
      <c r="D2866" s="104" t="s">
        <v>2945</v>
      </c>
      <c r="E2866" s="36">
        <v>2773</v>
      </c>
      <c r="F2866" s="36">
        <v>0</v>
      </c>
      <c r="G2866" s="36">
        <v>1</v>
      </c>
      <c r="H2866" s="36">
        <v>0</v>
      </c>
      <c r="I2866" s="36">
        <v>0</v>
      </c>
      <c r="J2866" s="36">
        <v>0</v>
      </c>
      <c r="K2866" s="58" t="str">
        <f t="shared" si="252"/>
        <v>0</v>
      </c>
      <c r="L2866" s="4"/>
    </row>
    <row r="2867" spans="1:12" ht="15.75">
      <c r="A2867" s="28">
        <v>62</v>
      </c>
      <c r="B2867" s="25"/>
      <c r="C2867" s="32">
        <f t="shared" si="251"/>
        <v>1</v>
      </c>
      <c r="D2867" s="104" t="s">
        <v>2946</v>
      </c>
      <c r="E2867" s="36">
        <v>1714</v>
      </c>
      <c r="F2867" s="36">
        <v>1</v>
      </c>
      <c r="G2867" s="36">
        <v>0</v>
      </c>
      <c r="H2867" s="36">
        <v>0</v>
      </c>
      <c r="I2867" s="36">
        <v>0</v>
      </c>
      <c r="J2867" s="36">
        <v>0</v>
      </c>
      <c r="K2867" s="58" t="str">
        <f t="shared" si="252"/>
        <v>0</v>
      </c>
      <c r="L2867" s="4"/>
    </row>
    <row r="2868" spans="1:12" ht="15.75">
      <c r="A2868" s="28">
        <v>62</v>
      </c>
      <c r="B2868" s="25"/>
      <c r="C2868" s="32">
        <f t="shared" si="251"/>
        <v>1</v>
      </c>
      <c r="D2868" s="104" t="s">
        <v>2947</v>
      </c>
      <c r="E2868" s="36">
        <v>4661</v>
      </c>
      <c r="F2868" s="36">
        <v>0</v>
      </c>
      <c r="G2868" s="36">
        <v>2</v>
      </c>
      <c r="H2868" s="36">
        <v>0</v>
      </c>
      <c r="I2868" s="36">
        <v>0</v>
      </c>
      <c r="J2868" s="36">
        <v>0</v>
      </c>
      <c r="K2868" s="58" t="str">
        <f t="shared" si="252"/>
        <v>0</v>
      </c>
      <c r="L2868" s="4"/>
    </row>
    <row r="2869" spans="1:12" ht="15.75">
      <c r="A2869" s="28">
        <v>62</v>
      </c>
      <c r="B2869" s="25"/>
      <c r="C2869" s="32">
        <f t="shared" si="251"/>
        <v>1</v>
      </c>
      <c r="D2869" s="104" t="s">
        <v>2935</v>
      </c>
      <c r="E2869" s="36">
        <v>2760</v>
      </c>
      <c r="F2869" s="36">
        <v>1</v>
      </c>
      <c r="G2869" s="36">
        <v>0</v>
      </c>
      <c r="H2869" s="36">
        <v>0</v>
      </c>
      <c r="I2869" s="36">
        <v>0</v>
      </c>
      <c r="J2869" s="36">
        <v>0</v>
      </c>
      <c r="K2869" s="58" t="str">
        <f t="shared" si="252"/>
        <v>0</v>
      </c>
      <c r="L2869" s="4"/>
    </row>
    <row r="2870" spans="1:12" ht="15.75">
      <c r="A2870" s="28">
        <v>62</v>
      </c>
      <c r="B2870" s="25"/>
      <c r="C2870" s="32">
        <f t="shared" si="251"/>
        <v>1</v>
      </c>
      <c r="D2870" s="104" t="s">
        <v>2948</v>
      </c>
      <c r="E2870" s="36">
        <v>957</v>
      </c>
      <c r="F2870" s="36">
        <v>0</v>
      </c>
      <c r="G2870" s="36">
        <v>1</v>
      </c>
      <c r="H2870" s="36">
        <v>0</v>
      </c>
      <c r="I2870" s="36">
        <v>0</v>
      </c>
      <c r="J2870" s="36">
        <v>0</v>
      </c>
      <c r="K2870" s="58" t="str">
        <f t="shared" si="252"/>
        <v>0</v>
      </c>
      <c r="L2870" s="4"/>
    </row>
    <row r="2871" spans="1:12" ht="15.75">
      <c r="A2871" s="28">
        <v>62</v>
      </c>
      <c r="B2871" s="25"/>
      <c r="C2871" s="32">
        <f t="shared" si="251"/>
        <v>1</v>
      </c>
      <c r="D2871" s="104" t="s">
        <v>2949</v>
      </c>
      <c r="E2871" s="36">
        <v>352</v>
      </c>
      <c r="F2871" s="36">
        <v>0</v>
      </c>
      <c r="G2871" s="36">
        <v>0</v>
      </c>
      <c r="H2871" s="36">
        <v>1</v>
      </c>
      <c r="I2871" s="36">
        <v>0</v>
      </c>
      <c r="J2871" s="36">
        <v>0</v>
      </c>
      <c r="K2871" s="58" t="str">
        <f t="shared" si="252"/>
        <v>0</v>
      </c>
      <c r="L2871" s="4"/>
    </row>
    <row r="2872" spans="1:12" ht="15.75">
      <c r="A2872" s="28">
        <v>62</v>
      </c>
      <c r="B2872" s="25"/>
      <c r="C2872" s="32">
        <f t="shared" si="251"/>
        <v>1</v>
      </c>
      <c r="D2872" s="104" t="s">
        <v>2950</v>
      </c>
      <c r="E2872" s="36">
        <v>7017</v>
      </c>
      <c r="F2872" s="36">
        <v>0</v>
      </c>
      <c r="G2872" s="36">
        <v>0</v>
      </c>
      <c r="H2872" s="36">
        <v>2</v>
      </c>
      <c r="I2872" s="36">
        <v>0</v>
      </c>
      <c r="J2872" s="36">
        <v>0</v>
      </c>
      <c r="K2872" s="58" t="str">
        <f t="shared" si="252"/>
        <v>0</v>
      </c>
      <c r="L2872" s="4"/>
    </row>
    <row r="2873" spans="1:12" ht="15.75">
      <c r="A2873" s="28">
        <v>62</v>
      </c>
      <c r="B2873" s="25"/>
      <c r="C2873" s="32">
        <f t="shared" si="251"/>
        <v>1</v>
      </c>
      <c r="D2873" s="104" t="s">
        <v>2951</v>
      </c>
      <c r="E2873" s="36">
        <v>3489</v>
      </c>
      <c r="F2873" s="36">
        <v>0</v>
      </c>
      <c r="G2873" s="36">
        <v>0</v>
      </c>
      <c r="H2873" s="36">
        <v>1</v>
      </c>
      <c r="I2873" s="36">
        <v>0</v>
      </c>
      <c r="J2873" s="36">
        <v>0</v>
      </c>
      <c r="K2873" s="58" t="str">
        <f t="shared" si="252"/>
        <v>0</v>
      </c>
      <c r="L2873" s="4"/>
    </row>
    <row r="2874" spans="1:12" ht="15.75">
      <c r="A2874" s="28">
        <v>62</v>
      </c>
      <c r="B2874" s="25"/>
      <c r="C2874" s="32">
        <f t="shared" si="251"/>
        <v>1</v>
      </c>
      <c r="D2874" s="104" t="s">
        <v>2952</v>
      </c>
      <c r="E2874" s="36">
        <v>10014</v>
      </c>
      <c r="F2874" s="36">
        <v>0</v>
      </c>
      <c r="G2874" s="36">
        <v>1</v>
      </c>
      <c r="H2874" s="36">
        <v>2</v>
      </c>
      <c r="I2874" s="36">
        <v>0</v>
      </c>
      <c r="J2874" s="36">
        <v>0</v>
      </c>
      <c r="K2874" s="58" t="str">
        <f t="shared" si="252"/>
        <v>0</v>
      </c>
      <c r="L2874" s="4"/>
    </row>
    <row r="2875" spans="1:12" ht="15.75">
      <c r="A2875" s="28">
        <v>62</v>
      </c>
      <c r="B2875" s="25"/>
      <c r="C2875" s="32">
        <f t="shared" si="251"/>
        <v>1</v>
      </c>
      <c r="D2875" s="104" t="s">
        <v>2953</v>
      </c>
      <c r="E2875" s="36">
        <v>31614</v>
      </c>
      <c r="F2875" s="36">
        <v>14</v>
      </c>
      <c r="G2875" s="36">
        <v>6</v>
      </c>
      <c r="H2875" s="36">
        <v>0</v>
      </c>
      <c r="I2875" s="36">
        <v>0</v>
      </c>
      <c r="J2875" s="36">
        <v>0</v>
      </c>
      <c r="K2875" s="58" t="str">
        <f t="shared" si="252"/>
        <v>0</v>
      </c>
      <c r="L2875" s="4"/>
    </row>
    <row r="2876" spans="1:12" ht="15.75">
      <c r="A2876" s="28">
        <v>62</v>
      </c>
      <c r="B2876" s="25"/>
      <c r="C2876" s="32">
        <f t="shared" si="251"/>
        <v>1</v>
      </c>
      <c r="D2876" s="104" t="s">
        <v>2954</v>
      </c>
      <c r="E2876" s="36">
        <v>2611</v>
      </c>
      <c r="F2876" s="36">
        <v>0</v>
      </c>
      <c r="G2876" s="36">
        <v>1</v>
      </c>
      <c r="H2876" s="36">
        <v>0</v>
      </c>
      <c r="I2876" s="36">
        <v>0</v>
      </c>
      <c r="J2876" s="36">
        <v>0</v>
      </c>
      <c r="K2876" s="58" t="str">
        <f t="shared" si="252"/>
        <v>0</v>
      </c>
      <c r="L2876" s="4"/>
    </row>
    <row r="2877" spans="1:12" ht="15.75">
      <c r="A2877" s="28">
        <v>62</v>
      </c>
      <c r="B2877" s="25"/>
      <c r="C2877" s="32">
        <f t="shared" si="251"/>
        <v>1</v>
      </c>
      <c r="D2877" s="104" t="s">
        <v>2955</v>
      </c>
      <c r="E2877" s="36">
        <v>3567</v>
      </c>
      <c r="F2877" s="36">
        <v>0</v>
      </c>
      <c r="G2877" s="36">
        <v>1</v>
      </c>
      <c r="H2877" s="36">
        <v>0</v>
      </c>
      <c r="I2877" s="36">
        <v>0</v>
      </c>
      <c r="J2877" s="36">
        <v>0</v>
      </c>
      <c r="K2877" s="58" t="str">
        <f t="shared" si="252"/>
        <v>0</v>
      </c>
      <c r="L2877" s="4"/>
    </row>
    <row r="2878" spans="1:12" ht="15.75">
      <c r="A2878" s="28">
        <v>62</v>
      </c>
      <c r="B2878" s="25"/>
      <c r="C2878" s="32">
        <f t="shared" si="251"/>
        <v>1</v>
      </c>
      <c r="D2878" s="104" t="s">
        <v>2956</v>
      </c>
      <c r="E2878" s="36">
        <v>12234</v>
      </c>
      <c r="F2878" s="36">
        <v>0</v>
      </c>
      <c r="G2878" s="36">
        <v>5</v>
      </c>
      <c r="H2878" s="36">
        <v>0</v>
      </c>
      <c r="I2878" s="36">
        <v>0</v>
      </c>
      <c r="J2878" s="36">
        <v>0</v>
      </c>
      <c r="K2878" s="58" t="str">
        <f t="shared" si="252"/>
        <v>0</v>
      </c>
      <c r="L2878" s="4"/>
    </row>
    <row r="2879" spans="1:12" ht="15.75">
      <c r="A2879" s="28">
        <v>62</v>
      </c>
      <c r="B2879" s="25"/>
      <c r="C2879" s="32">
        <f t="shared" si="251"/>
        <v>1</v>
      </c>
      <c r="D2879" s="104" t="s">
        <v>2957</v>
      </c>
      <c r="E2879" s="36">
        <v>5487</v>
      </c>
      <c r="F2879" s="36">
        <v>0</v>
      </c>
      <c r="G2879" s="36">
        <v>0</v>
      </c>
      <c r="H2879" s="36">
        <v>2</v>
      </c>
      <c r="I2879" s="36">
        <v>0</v>
      </c>
      <c r="J2879" s="36">
        <v>0</v>
      </c>
      <c r="K2879" s="58" t="str">
        <f t="shared" si="252"/>
        <v>0</v>
      </c>
      <c r="L2879" s="4"/>
    </row>
    <row r="2880" spans="1:12" ht="15.75">
      <c r="A2880" s="28">
        <v>62</v>
      </c>
      <c r="B2880" s="25"/>
      <c r="C2880" s="32">
        <f t="shared" si="251"/>
        <v>1</v>
      </c>
      <c r="D2880" s="104" t="s">
        <v>2958</v>
      </c>
      <c r="E2880" s="36">
        <v>6607</v>
      </c>
      <c r="F2880" s="36">
        <v>0</v>
      </c>
      <c r="G2880" s="36">
        <v>3</v>
      </c>
      <c r="H2880" s="36">
        <v>0</v>
      </c>
      <c r="I2880" s="36">
        <v>0</v>
      </c>
      <c r="J2880" s="36">
        <v>0</v>
      </c>
      <c r="K2880" s="58" t="str">
        <f t="shared" si="252"/>
        <v>0</v>
      </c>
      <c r="L2880" s="4"/>
    </row>
    <row r="2881" spans="1:57" ht="15.75">
      <c r="A2881" s="28">
        <v>62</v>
      </c>
      <c r="B2881" s="25"/>
      <c r="C2881" s="32">
        <f t="shared" si="251"/>
        <v>1</v>
      </c>
      <c r="D2881" s="104" t="s">
        <v>2959</v>
      </c>
      <c r="E2881" s="36">
        <v>14519</v>
      </c>
      <c r="F2881" s="36">
        <v>0</v>
      </c>
      <c r="G2881" s="36">
        <v>5</v>
      </c>
      <c r="H2881" s="36">
        <v>0</v>
      </c>
      <c r="I2881" s="36">
        <v>0</v>
      </c>
      <c r="J2881" s="36">
        <v>0</v>
      </c>
      <c r="K2881" s="58" t="str">
        <f t="shared" si="252"/>
        <v>0</v>
      </c>
      <c r="L2881" s="4"/>
    </row>
    <row r="2882" spans="1:57" ht="15.75">
      <c r="A2882" s="28">
        <v>62</v>
      </c>
      <c r="B2882" s="25"/>
      <c r="C2882" s="32">
        <f t="shared" si="251"/>
        <v>1</v>
      </c>
      <c r="D2882" s="104" t="s">
        <v>2960</v>
      </c>
      <c r="E2882" s="36">
        <v>4115</v>
      </c>
      <c r="F2882" s="36">
        <v>0</v>
      </c>
      <c r="G2882" s="36">
        <v>1</v>
      </c>
      <c r="H2882" s="36">
        <v>0</v>
      </c>
      <c r="I2882" s="36">
        <v>0</v>
      </c>
      <c r="J2882" s="36">
        <v>0</v>
      </c>
      <c r="K2882" s="58" t="str">
        <f t="shared" si="252"/>
        <v>0</v>
      </c>
      <c r="L2882" s="4"/>
    </row>
    <row r="2883" spans="1:57" ht="15.75">
      <c r="A2883" s="28">
        <v>62</v>
      </c>
      <c r="B2883" s="25"/>
      <c r="C2883" s="32">
        <f t="shared" si="251"/>
        <v>1</v>
      </c>
      <c r="D2883" s="104" t="s">
        <v>2961</v>
      </c>
      <c r="E2883" s="36">
        <v>1781</v>
      </c>
      <c r="F2883" s="36">
        <v>0</v>
      </c>
      <c r="G2883" s="36">
        <v>1</v>
      </c>
      <c r="H2883" s="36">
        <v>0</v>
      </c>
      <c r="I2883" s="36">
        <v>0</v>
      </c>
      <c r="J2883" s="36">
        <v>0</v>
      </c>
      <c r="K2883" s="58" t="str">
        <f t="shared" si="252"/>
        <v>0</v>
      </c>
      <c r="L2883" s="4"/>
    </row>
    <row r="2884" spans="1:57" ht="15.75">
      <c r="A2884" s="28">
        <v>62</v>
      </c>
      <c r="B2884" s="25"/>
      <c r="C2884" s="32">
        <f t="shared" si="251"/>
        <v>1</v>
      </c>
      <c r="D2884" s="104" t="s">
        <v>2962</v>
      </c>
      <c r="E2884" s="36">
        <v>22267</v>
      </c>
      <c r="F2884" s="36">
        <v>12</v>
      </c>
      <c r="G2884" s="36">
        <v>3</v>
      </c>
      <c r="H2884" s="36">
        <v>0</v>
      </c>
      <c r="I2884" s="36">
        <v>0</v>
      </c>
      <c r="J2884" s="36">
        <v>0</v>
      </c>
      <c r="K2884" s="58" t="str">
        <f t="shared" si="252"/>
        <v>0</v>
      </c>
      <c r="L2884" s="4"/>
    </row>
    <row r="2885" spans="1:57" ht="15.75">
      <c r="A2885" s="28">
        <v>62</v>
      </c>
      <c r="B2885" s="25"/>
      <c r="C2885" s="32">
        <f t="shared" si="251"/>
        <v>1</v>
      </c>
      <c r="D2885" s="104" t="s">
        <v>2963</v>
      </c>
      <c r="E2885" s="36">
        <v>3949</v>
      </c>
      <c r="F2885" s="36">
        <v>0</v>
      </c>
      <c r="G2885" s="36">
        <v>2</v>
      </c>
      <c r="H2885" s="36">
        <v>0</v>
      </c>
      <c r="I2885" s="36">
        <v>0</v>
      </c>
      <c r="J2885" s="36">
        <v>0</v>
      </c>
      <c r="K2885" s="58" t="str">
        <f t="shared" si="252"/>
        <v>0</v>
      </c>
      <c r="L2885" s="4"/>
    </row>
    <row r="2886" spans="1:57" ht="15.75">
      <c r="A2886" s="28">
        <v>62</v>
      </c>
      <c r="B2886" s="25"/>
      <c r="C2886" s="32">
        <f t="shared" si="251"/>
        <v>1</v>
      </c>
      <c r="D2886" s="104" t="s">
        <v>2964</v>
      </c>
      <c r="E2886" s="36">
        <v>9882</v>
      </c>
      <c r="F2886" s="36">
        <v>3</v>
      </c>
      <c r="G2886" s="36">
        <v>1</v>
      </c>
      <c r="H2886" s="36">
        <v>0</v>
      </c>
      <c r="I2886" s="36">
        <v>0</v>
      </c>
      <c r="J2886" s="36">
        <v>0</v>
      </c>
      <c r="K2886" s="58" t="str">
        <f t="shared" si="252"/>
        <v>0</v>
      </c>
      <c r="L2886" s="4"/>
    </row>
    <row r="2887" spans="1:57" ht="15">
      <c r="A2887" s="226" t="s">
        <v>2965</v>
      </c>
      <c r="B2887" s="226"/>
      <c r="C2887" s="226"/>
      <c r="D2887" s="44">
        <f>SUM(C2801:C2886)</f>
        <v>86</v>
      </c>
      <c r="E2887" s="45">
        <f t="shared" ref="E2887:J2887" si="253">SUM(E2801:E2886)</f>
        <v>738883</v>
      </c>
      <c r="F2887" s="45">
        <f t="shared" si="253"/>
        <v>350</v>
      </c>
      <c r="G2887" s="45">
        <f t="shared" si="253"/>
        <v>132</v>
      </c>
      <c r="H2887" s="45">
        <f t="shared" si="253"/>
        <v>13</v>
      </c>
      <c r="I2887" s="45">
        <f t="shared" si="253"/>
        <v>0</v>
      </c>
      <c r="J2887" s="45">
        <f t="shared" si="253"/>
        <v>0</v>
      </c>
      <c r="K2887" s="45">
        <f>K2801+K2802+K2803+K2804+K2805+K2806+K2807+K2808+K2809+K2810+K2811+K2812+K2813+K2814+K2815+K2816+K2817+K2818+K2819+K2820+K2821+K2822+K2823+K2824+K2825+K2826+K2827+K2828+K2829+K2830+K2831+K2832+K2833+K2834+K2835+K2836+K2837+K2838+K2839+K2840+K2841+K2842+K2843+K2844+K2845+K2846+K2847+K2848+K2849+K2850+K2851+K2852+K2853+K2854+K2855+K2856+K2857+K2858+K2859+K2860+K2861+K2862+K2863+K2864+K2865+K2866+K2867+K2868+K2869+K2870+K2871+K2879+K2880+K2881+K2882+K2883+K2884+K2885+K2886</f>
        <v>0</v>
      </c>
      <c r="L2887" s="4"/>
      <c r="M2887" s="46"/>
      <c r="N2887" s="46"/>
      <c r="O2887" s="46"/>
      <c r="P2887" s="46"/>
      <c r="Q2887" s="46"/>
      <c r="R2887" s="46"/>
      <c r="S2887" s="46"/>
      <c r="T2887" s="46"/>
      <c r="U2887" s="46"/>
      <c r="V2887" s="46"/>
      <c r="W2887" s="46"/>
      <c r="X2887" s="46"/>
      <c r="Y2887" s="46"/>
      <c r="Z2887" s="46"/>
      <c r="AA2887" s="46"/>
      <c r="AB2887" s="46"/>
      <c r="AC2887" s="46"/>
      <c r="AD2887" s="46"/>
      <c r="AE2887" s="46"/>
      <c r="AF2887" s="46"/>
      <c r="AG2887" s="46"/>
      <c r="AH2887" s="46"/>
      <c r="AI2887" s="46"/>
      <c r="AJ2887" s="46"/>
      <c r="AK2887" s="46"/>
      <c r="AL2887" s="46"/>
      <c r="AM2887" s="46"/>
      <c r="AN2887" s="46"/>
      <c r="AO2887" s="46"/>
      <c r="AP2887" s="46"/>
      <c r="AQ2887" s="46"/>
      <c r="AR2887" s="46"/>
      <c r="AS2887" s="46"/>
      <c r="AT2887" s="46"/>
      <c r="AU2887" s="46"/>
      <c r="AV2887" s="46"/>
      <c r="AW2887" s="46"/>
      <c r="AX2887" s="46"/>
      <c r="AY2887" s="46"/>
      <c r="AZ2887" s="46"/>
      <c r="BA2887" s="46"/>
      <c r="BB2887" s="46"/>
      <c r="BC2887" s="46"/>
      <c r="BD2887" s="46"/>
      <c r="BE2887" s="46"/>
    </row>
    <row r="2888" spans="1:57" ht="15.75">
      <c r="A2888" s="28"/>
      <c r="B2888" s="225" t="s">
        <v>97</v>
      </c>
      <c r="C2888" s="225"/>
      <c r="D2888" s="47"/>
      <c r="E2888" s="48"/>
      <c r="F2888" s="47"/>
      <c r="G2888" s="48"/>
      <c r="H2888" s="48"/>
      <c r="I2888" s="48"/>
      <c r="J2888" s="31"/>
      <c r="K2888" s="31"/>
      <c r="L2888" s="4"/>
    </row>
    <row r="2889" spans="1:57" ht="15.75">
      <c r="A2889" s="28">
        <v>63</v>
      </c>
      <c r="B2889" s="25"/>
      <c r="C2889" s="32">
        <f t="shared" ref="C2889:C2920" si="254">IF(D2889="",0,1)</f>
        <v>1</v>
      </c>
      <c r="D2889" s="34" t="s">
        <v>2966</v>
      </c>
      <c r="E2889" s="34">
        <v>2801</v>
      </c>
      <c r="F2889" s="35">
        <v>0</v>
      </c>
      <c r="G2889" s="35">
        <v>1</v>
      </c>
      <c r="H2889" s="35">
        <v>0</v>
      </c>
      <c r="I2889" s="38">
        <v>0</v>
      </c>
      <c r="J2889" s="39">
        <v>0</v>
      </c>
      <c r="K2889" s="58" t="str">
        <f t="shared" ref="K2889:K2920" si="255">IF(OR(I2889="",I2889&lt;1),"0","1")</f>
        <v>0</v>
      </c>
      <c r="L2889" s="4"/>
    </row>
    <row r="2890" spans="1:57" ht="15.75">
      <c r="A2890" s="28">
        <v>63</v>
      </c>
      <c r="B2890" s="25"/>
      <c r="C2890" s="32">
        <f t="shared" si="254"/>
        <v>1</v>
      </c>
      <c r="D2890" s="34" t="s">
        <v>2967</v>
      </c>
      <c r="E2890" s="34">
        <v>6700</v>
      </c>
      <c r="F2890" s="35">
        <v>0</v>
      </c>
      <c r="G2890" s="35">
        <v>1</v>
      </c>
      <c r="H2890" s="35">
        <v>2</v>
      </c>
      <c r="I2890" s="38">
        <v>0</v>
      </c>
      <c r="J2890" s="38">
        <v>0</v>
      </c>
      <c r="K2890" s="58" t="str">
        <f t="shared" si="255"/>
        <v>0</v>
      </c>
      <c r="L2890" s="4"/>
    </row>
    <row r="2891" spans="1:57" ht="15.75">
      <c r="A2891" s="28">
        <v>63</v>
      </c>
      <c r="B2891" s="25"/>
      <c r="C2891" s="32">
        <f t="shared" si="254"/>
        <v>1</v>
      </c>
      <c r="D2891" s="34" t="s">
        <v>2968</v>
      </c>
      <c r="E2891" s="34">
        <v>10500</v>
      </c>
      <c r="F2891" s="35">
        <v>4</v>
      </c>
      <c r="G2891" s="35">
        <v>0</v>
      </c>
      <c r="H2891" s="35">
        <v>0</v>
      </c>
      <c r="I2891" s="38">
        <v>0</v>
      </c>
      <c r="J2891" s="39">
        <v>0</v>
      </c>
      <c r="K2891" s="58" t="str">
        <f t="shared" si="255"/>
        <v>0</v>
      </c>
      <c r="L2891" s="4"/>
    </row>
    <row r="2892" spans="1:57" ht="15.75">
      <c r="A2892" s="28">
        <v>63</v>
      </c>
      <c r="B2892" s="25"/>
      <c r="C2892" s="32">
        <f t="shared" si="254"/>
        <v>1</v>
      </c>
      <c r="D2892" s="34" t="s">
        <v>2969</v>
      </c>
      <c r="E2892" s="34">
        <v>4046</v>
      </c>
      <c r="F2892" s="35">
        <v>2</v>
      </c>
      <c r="G2892" s="35">
        <v>0</v>
      </c>
      <c r="H2892" s="35">
        <v>0</v>
      </c>
      <c r="I2892" s="38">
        <v>0</v>
      </c>
      <c r="J2892" s="38">
        <v>0</v>
      </c>
      <c r="K2892" s="58" t="str">
        <f t="shared" si="255"/>
        <v>0</v>
      </c>
      <c r="L2892" s="4"/>
    </row>
    <row r="2893" spans="1:57" ht="15.75">
      <c r="A2893" s="28">
        <v>63</v>
      </c>
      <c r="B2893" s="25"/>
      <c r="C2893" s="32">
        <f t="shared" si="254"/>
        <v>1</v>
      </c>
      <c r="D2893" s="34" t="s">
        <v>2970</v>
      </c>
      <c r="E2893" s="34">
        <v>10830</v>
      </c>
      <c r="F2893" s="35">
        <v>5</v>
      </c>
      <c r="G2893" s="35">
        <v>0</v>
      </c>
      <c r="H2893" s="35">
        <v>0</v>
      </c>
      <c r="I2893" s="38">
        <v>0</v>
      </c>
      <c r="J2893" s="39">
        <v>0</v>
      </c>
      <c r="K2893" s="58" t="str">
        <f t="shared" si="255"/>
        <v>0</v>
      </c>
      <c r="L2893" s="4"/>
    </row>
    <row r="2894" spans="1:57" ht="15.75">
      <c r="A2894" s="28">
        <v>63</v>
      </c>
      <c r="B2894" s="25"/>
      <c r="C2894" s="32">
        <f t="shared" si="254"/>
        <v>1</v>
      </c>
      <c r="D2894" s="34" t="s">
        <v>2971</v>
      </c>
      <c r="E2894" s="34">
        <v>4825</v>
      </c>
      <c r="F2894" s="35">
        <v>1</v>
      </c>
      <c r="G2894" s="35">
        <v>0</v>
      </c>
      <c r="H2894" s="35">
        <v>0</v>
      </c>
      <c r="I2894" s="38">
        <v>0</v>
      </c>
      <c r="J2894" s="38">
        <v>0</v>
      </c>
      <c r="K2894" s="58" t="str">
        <f t="shared" si="255"/>
        <v>0</v>
      </c>
      <c r="L2894" s="4"/>
    </row>
    <row r="2895" spans="1:57" ht="15.75">
      <c r="A2895" s="28">
        <v>63</v>
      </c>
      <c r="B2895" s="25"/>
      <c r="C2895" s="32">
        <f t="shared" si="254"/>
        <v>1</v>
      </c>
      <c r="D2895" s="34" t="s">
        <v>2972</v>
      </c>
      <c r="E2895" s="34">
        <v>3897</v>
      </c>
      <c r="F2895" s="35">
        <v>0</v>
      </c>
      <c r="G2895" s="35">
        <v>0</v>
      </c>
      <c r="H2895" s="35">
        <v>1</v>
      </c>
      <c r="I2895" s="38">
        <v>0</v>
      </c>
      <c r="J2895" s="39">
        <v>0</v>
      </c>
      <c r="K2895" s="58" t="str">
        <f t="shared" si="255"/>
        <v>0</v>
      </c>
      <c r="L2895" s="4"/>
    </row>
    <row r="2896" spans="1:57" ht="15.75">
      <c r="A2896" s="28">
        <v>63</v>
      </c>
      <c r="B2896" s="25"/>
      <c r="C2896" s="32">
        <f t="shared" si="254"/>
        <v>1</v>
      </c>
      <c r="D2896" s="34" t="s">
        <v>2973</v>
      </c>
      <c r="E2896" s="34">
        <v>1829</v>
      </c>
      <c r="F2896" s="35">
        <v>1</v>
      </c>
      <c r="G2896" s="35">
        <v>0</v>
      </c>
      <c r="H2896" s="35">
        <v>0</v>
      </c>
      <c r="I2896" s="38">
        <v>0</v>
      </c>
      <c r="J2896" s="38">
        <v>0</v>
      </c>
      <c r="K2896" s="58" t="str">
        <f t="shared" si="255"/>
        <v>0</v>
      </c>
      <c r="L2896" s="4"/>
    </row>
    <row r="2897" spans="1:12" ht="15.75">
      <c r="A2897" s="28">
        <v>63</v>
      </c>
      <c r="B2897" s="25"/>
      <c r="C2897" s="32">
        <f t="shared" si="254"/>
        <v>1</v>
      </c>
      <c r="D2897" s="36" t="s">
        <v>2974</v>
      </c>
      <c r="E2897" s="36">
        <v>3300</v>
      </c>
      <c r="F2897" s="36">
        <v>1</v>
      </c>
      <c r="G2897" s="36">
        <v>0</v>
      </c>
      <c r="H2897" s="36">
        <v>0</v>
      </c>
      <c r="I2897" s="38">
        <v>0</v>
      </c>
      <c r="J2897" s="39">
        <v>0</v>
      </c>
      <c r="K2897" s="58" t="str">
        <f t="shared" si="255"/>
        <v>0</v>
      </c>
      <c r="L2897" s="4"/>
    </row>
    <row r="2898" spans="1:12" ht="15.75">
      <c r="A2898" s="28">
        <v>63</v>
      </c>
      <c r="B2898" s="25"/>
      <c r="C2898" s="32">
        <f t="shared" si="254"/>
        <v>1</v>
      </c>
      <c r="D2898" s="36" t="s">
        <v>2975</v>
      </c>
      <c r="E2898" s="36">
        <v>8915</v>
      </c>
      <c r="F2898" s="36">
        <v>3</v>
      </c>
      <c r="G2898" s="36">
        <v>2</v>
      </c>
      <c r="H2898" s="36">
        <v>0</v>
      </c>
      <c r="I2898" s="38">
        <v>0</v>
      </c>
      <c r="J2898" s="38">
        <v>0</v>
      </c>
      <c r="K2898" s="58" t="str">
        <f t="shared" si="255"/>
        <v>0</v>
      </c>
      <c r="L2898" s="4"/>
    </row>
    <row r="2899" spans="1:12" ht="15.75">
      <c r="A2899" s="28">
        <v>63</v>
      </c>
      <c r="B2899" s="25"/>
      <c r="C2899" s="32">
        <f t="shared" si="254"/>
        <v>1</v>
      </c>
      <c r="D2899" s="52" t="s">
        <v>2976</v>
      </c>
      <c r="E2899" s="52">
        <v>5483</v>
      </c>
      <c r="F2899" s="52">
        <v>2</v>
      </c>
      <c r="G2899" s="52">
        <v>0</v>
      </c>
      <c r="H2899" s="52">
        <v>0</v>
      </c>
      <c r="I2899" s="38">
        <v>0</v>
      </c>
      <c r="J2899" s="39">
        <v>0</v>
      </c>
      <c r="K2899" s="58" t="str">
        <f t="shared" si="255"/>
        <v>0</v>
      </c>
      <c r="L2899" s="4"/>
    </row>
    <row r="2900" spans="1:12" ht="15.75">
      <c r="A2900" s="28">
        <v>63</v>
      </c>
      <c r="B2900" s="25"/>
      <c r="C2900" s="32">
        <f t="shared" si="254"/>
        <v>1</v>
      </c>
      <c r="D2900" s="52" t="s">
        <v>2977</v>
      </c>
      <c r="E2900" s="52">
        <v>6400</v>
      </c>
      <c r="F2900" s="52">
        <v>5</v>
      </c>
      <c r="G2900" s="52">
        <v>0</v>
      </c>
      <c r="H2900" s="52">
        <v>0</v>
      </c>
      <c r="I2900" s="38">
        <v>0</v>
      </c>
      <c r="J2900" s="38">
        <v>0</v>
      </c>
      <c r="K2900" s="58" t="str">
        <f t="shared" si="255"/>
        <v>0</v>
      </c>
      <c r="L2900" s="4"/>
    </row>
    <row r="2901" spans="1:12" ht="15.75">
      <c r="A2901" s="28">
        <v>63</v>
      </c>
      <c r="B2901" s="25"/>
      <c r="C2901" s="32">
        <f t="shared" si="254"/>
        <v>1</v>
      </c>
      <c r="D2901" s="36" t="s">
        <v>2978</v>
      </c>
      <c r="E2901" s="36">
        <v>17849</v>
      </c>
      <c r="F2901" s="36">
        <v>6</v>
      </c>
      <c r="G2901" s="36">
        <v>4</v>
      </c>
      <c r="H2901" s="36">
        <v>0</v>
      </c>
      <c r="I2901" s="38">
        <v>0</v>
      </c>
      <c r="J2901" s="39">
        <v>0</v>
      </c>
      <c r="K2901" s="58" t="str">
        <f t="shared" si="255"/>
        <v>0</v>
      </c>
      <c r="L2901" s="4"/>
    </row>
    <row r="2902" spans="1:12" ht="15.75">
      <c r="A2902" s="28">
        <v>63</v>
      </c>
      <c r="B2902" s="25"/>
      <c r="C2902" s="32">
        <f t="shared" si="254"/>
        <v>1</v>
      </c>
      <c r="D2902" s="36" t="s">
        <v>2979</v>
      </c>
      <c r="E2902" s="36">
        <v>1427</v>
      </c>
      <c r="F2902" s="36">
        <v>0</v>
      </c>
      <c r="G2902" s="36">
        <v>1</v>
      </c>
      <c r="H2902" s="36">
        <v>0</v>
      </c>
      <c r="I2902" s="38">
        <v>0</v>
      </c>
      <c r="J2902" s="38">
        <v>0</v>
      </c>
      <c r="K2902" s="58" t="str">
        <f t="shared" si="255"/>
        <v>0</v>
      </c>
      <c r="L2902" s="4"/>
    </row>
    <row r="2903" spans="1:12" ht="15.75">
      <c r="A2903" s="28">
        <v>63</v>
      </c>
      <c r="B2903" s="25"/>
      <c r="C2903" s="32">
        <f t="shared" si="254"/>
        <v>1</v>
      </c>
      <c r="D2903" s="36" t="s">
        <v>2980</v>
      </c>
      <c r="E2903" s="36">
        <v>6152</v>
      </c>
      <c r="F2903" s="36">
        <v>1</v>
      </c>
      <c r="G2903" s="36">
        <v>0</v>
      </c>
      <c r="H2903" s="36">
        <v>0</v>
      </c>
      <c r="I2903" s="38">
        <v>0</v>
      </c>
      <c r="J2903" s="39">
        <v>0</v>
      </c>
      <c r="K2903" s="58" t="str">
        <f t="shared" si="255"/>
        <v>0</v>
      </c>
      <c r="L2903" s="4"/>
    </row>
    <row r="2904" spans="1:12" ht="15.75">
      <c r="A2904" s="28">
        <v>63</v>
      </c>
      <c r="B2904" s="25"/>
      <c r="C2904" s="32">
        <f t="shared" si="254"/>
        <v>1</v>
      </c>
      <c r="D2904" s="36" t="s">
        <v>2981</v>
      </c>
      <c r="E2904" s="36">
        <v>148000</v>
      </c>
      <c r="F2904" s="36">
        <v>47</v>
      </c>
      <c r="G2904" s="36">
        <v>22</v>
      </c>
      <c r="H2904" s="36">
        <v>0</v>
      </c>
      <c r="I2904" s="38">
        <v>0</v>
      </c>
      <c r="J2904" s="38">
        <v>0</v>
      </c>
      <c r="K2904" s="58" t="str">
        <f t="shared" si="255"/>
        <v>0</v>
      </c>
      <c r="L2904" s="4"/>
    </row>
    <row r="2905" spans="1:12" ht="15.75">
      <c r="A2905" s="28">
        <v>63</v>
      </c>
      <c r="B2905" s="25"/>
      <c r="C2905" s="32">
        <f t="shared" si="254"/>
        <v>1</v>
      </c>
      <c r="D2905" s="36" t="s">
        <v>2982</v>
      </c>
      <c r="E2905" s="36">
        <v>21000</v>
      </c>
      <c r="F2905" s="36">
        <v>10</v>
      </c>
      <c r="G2905" s="36">
        <v>4</v>
      </c>
      <c r="H2905" s="36">
        <v>0</v>
      </c>
      <c r="I2905" s="38">
        <v>0</v>
      </c>
      <c r="J2905" s="39">
        <v>0</v>
      </c>
      <c r="K2905" s="58" t="str">
        <f t="shared" si="255"/>
        <v>0</v>
      </c>
      <c r="L2905" s="4"/>
    </row>
    <row r="2906" spans="1:12" ht="15.75">
      <c r="A2906" s="28">
        <v>63</v>
      </c>
      <c r="B2906" s="25"/>
      <c r="C2906" s="32">
        <f t="shared" si="254"/>
        <v>1</v>
      </c>
      <c r="D2906" s="36" t="s">
        <v>2983</v>
      </c>
      <c r="E2906" s="36">
        <v>4300</v>
      </c>
      <c r="F2906" s="36">
        <v>1</v>
      </c>
      <c r="G2906" s="36">
        <v>0</v>
      </c>
      <c r="H2906" s="36">
        <v>0</v>
      </c>
      <c r="I2906" s="38">
        <v>0</v>
      </c>
      <c r="J2906" s="38">
        <v>0</v>
      </c>
      <c r="K2906" s="58" t="str">
        <f t="shared" si="255"/>
        <v>0</v>
      </c>
      <c r="L2906" s="4"/>
    </row>
    <row r="2907" spans="1:12" ht="15.75">
      <c r="A2907" s="28">
        <v>63</v>
      </c>
      <c r="B2907" s="25"/>
      <c r="C2907" s="32">
        <f t="shared" si="254"/>
        <v>1</v>
      </c>
      <c r="D2907" s="36" t="s">
        <v>2984</v>
      </c>
      <c r="E2907" s="36">
        <v>2565</v>
      </c>
      <c r="F2907" s="36">
        <v>0</v>
      </c>
      <c r="G2907" s="36">
        <v>0</v>
      </c>
      <c r="H2907" s="36">
        <v>1</v>
      </c>
      <c r="I2907" s="38">
        <v>0</v>
      </c>
      <c r="J2907" s="39">
        <v>0</v>
      </c>
      <c r="K2907" s="58" t="str">
        <f t="shared" si="255"/>
        <v>0</v>
      </c>
      <c r="L2907" s="4"/>
    </row>
    <row r="2908" spans="1:12" ht="15.75">
      <c r="A2908" s="28">
        <v>63</v>
      </c>
      <c r="B2908" s="25"/>
      <c r="C2908" s="32">
        <f t="shared" si="254"/>
        <v>1</v>
      </c>
      <c r="D2908" s="36" t="s">
        <v>2985</v>
      </c>
      <c r="E2908" s="36">
        <v>1382</v>
      </c>
      <c r="F2908" s="36">
        <v>0</v>
      </c>
      <c r="G2908" s="36">
        <v>0</v>
      </c>
      <c r="H2908" s="36">
        <v>1</v>
      </c>
      <c r="I2908" s="38">
        <v>0</v>
      </c>
      <c r="J2908" s="38">
        <v>0</v>
      </c>
      <c r="K2908" s="58" t="str">
        <f t="shared" si="255"/>
        <v>0</v>
      </c>
      <c r="L2908" s="4"/>
    </row>
    <row r="2909" spans="1:12" ht="15.75">
      <c r="A2909" s="28">
        <v>63</v>
      </c>
      <c r="B2909" s="25"/>
      <c r="C2909" s="32">
        <f t="shared" si="254"/>
        <v>1</v>
      </c>
      <c r="D2909" s="36" t="s">
        <v>2986</v>
      </c>
      <c r="E2909" s="36">
        <v>10365</v>
      </c>
      <c r="F2909" s="36">
        <v>5</v>
      </c>
      <c r="G2909" s="36">
        <v>0</v>
      </c>
      <c r="H2909" s="36">
        <v>0</v>
      </c>
      <c r="I2909" s="38">
        <v>0</v>
      </c>
      <c r="J2909" s="39">
        <v>0</v>
      </c>
      <c r="K2909" s="58" t="str">
        <f t="shared" si="255"/>
        <v>0</v>
      </c>
      <c r="L2909" s="4"/>
    </row>
    <row r="2910" spans="1:12" ht="15.75">
      <c r="A2910" s="28">
        <v>63</v>
      </c>
      <c r="B2910" s="25"/>
      <c r="C2910" s="32">
        <f t="shared" si="254"/>
        <v>1</v>
      </c>
      <c r="D2910" s="36" t="s">
        <v>2987</v>
      </c>
      <c r="E2910" s="36">
        <v>14822</v>
      </c>
      <c r="F2910" s="36">
        <v>5</v>
      </c>
      <c r="G2910" s="36">
        <v>0</v>
      </c>
      <c r="H2910" s="36">
        <v>0</v>
      </c>
      <c r="I2910" s="38">
        <v>0</v>
      </c>
      <c r="J2910" s="38">
        <v>0</v>
      </c>
      <c r="K2910" s="58" t="str">
        <f t="shared" si="255"/>
        <v>0</v>
      </c>
      <c r="L2910" s="4"/>
    </row>
    <row r="2911" spans="1:12" ht="15.75">
      <c r="A2911" s="28">
        <v>63</v>
      </c>
      <c r="B2911" s="25"/>
      <c r="C2911" s="32">
        <f t="shared" si="254"/>
        <v>1</v>
      </c>
      <c r="D2911" s="36" t="s">
        <v>2988</v>
      </c>
      <c r="E2911" s="36">
        <v>8900</v>
      </c>
      <c r="F2911" s="36">
        <v>4</v>
      </c>
      <c r="G2911" s="36">
        <v>0</v>
      </c>
      <c r="H2911" s="36">
        <v>0</v>
      </c>
      <c r="I2911" s="38">
        <v>0</v>
      </c>
      <c r="J2911" s="39">
        <v>0</v>
      </c>
      <c r="K2911" s="58" t="str">
        <f t="shared" si="255"/>
        <v>0</v>
      </c>
      <c r="L2911" s="4"/>
    </row>
    <row r="2912" spans="1:12" ht="15.75">
      <c r="A2912" s="28">
        <v>63</v>
      </c>
      <c r="B2912" s="25"/>
      <c r="C2912" s="32">
        <f t="shared" si="254"/>
        <v>1</v>
      </c>
      <c r="D2912" s="36" t="s">
        <v>2989</v>
      </c>
      <c r="E2912" s="36">
        <v>6350</v>
      </c>
      <c r="F2912" s="36">
        <v>2</v>
      </c>
      <c r="G2912" s="36">
        <v>0</v>
      </c>
      <c r="H2912" s="36">
        <v>0</v>
      </c>
      <c r="I2912" s="38">
        <v>0</v>
      </c>
      <c r="J2912" s="38">
        <v>0</v>
      </c>
      <c r="K2912" s="58" t="str">
        <f t="shared" si="255"/>
        <v>0</v>
      </c>
      <c r="L2912" s="4"/>
    </row>
    <row r="2913" spans="1:12" ht="15.75">
      <c r="A2913" s="28">
        <v>63</v>
      </c>
      <c r="B2913" s="25"/>
      <c r="C2913" s="32">
        <f t="shared" si="254"/>
        <v>1</v>
      </c>
      <c r="D2913" s="36" t="s">
        <v>2990</v>
      </c>
      <c r="E2913" s="36">
        <v>3976</v>
      </c>
      <c r="F2913" s="36">
        <v>1</v>
      </c>
      <c r="G2913" s="36">
        <v>0</v>
      </c>
      <c r="H2913" s="36">
        <v>0</v>
      </c>
      <c r="I2913" s="38">
        <v>0</v>
      </c>
      <c r="J2913" s="39">
        <v>0</v>
      </c>
      <c r="K2913" s="58" t="str">
        <f t="shared" si="255"/>
        <v>0</v>
      </c>
      <c r="L2913" s="4"/>
    </row>
    <row r="2914" spans="1:12" ht="15.75">
      <c r="A2914" s="28">
        <v>63</v>
      </c>
      <c r="B2914" s="25"/>
      <c r="C2914" s="32">
        <f t="shared" si="254"/>
        <v>1</v>
      </c>
      <c r="D2914" s="36" t="s">
        <v>2991</v>
      </c>
      <c r="E2914" s="36">
        <v>2545</v>
      </c>
      <c r="F2914" s="36">
        <v>1</v>
      </c>
      <c r="G2914" s="36">
        <v>0</v>
      </c>
      <c r="H2914" s="36">
        <v>0</v>
      </c>
      <c r="I2914" s="38">
        <v>0</v>
      </c>
      <c r="J2914" s="38">
        <v>0</v>
      </c>
      <c r="K2914" s="58" t="str">
        <f t="shared" si="255"/>
        <v>0</v>
      </c>
      <c r="L2914" s="4"/>
    </row>
    <row r="2915" spans="1:12" ht="15.75">
      <c r="A2915" s="28">
        <v>63</v>
      </c>
      <c r="B2915" s="25"/>
      <c r="C2915" s="32">
        <f t="shared" si="254"/>
        <v>1</v>
      </c>
      <c r="D2915" s="36" t="s">
        <v>2992</v>
      </c>
      <c r="E2915" s="36">
        <v>1297</v>
      </c>
      <c r="F2915" s="36">
        <v>2</v>
      </c>
      <c r="G2915" s="36">
        <v>1</v>
      </c>
      <c r="H2915" s="36">
        <v>0</v>
      </c>
      <c r="I2915" s="38">
        <v>0</v>
      </c>
      <c r="J2915" s="39">
        <v>0</v>
      </c>
      <c r="K2915" s="58" t="str">
        <f t="shared" si="255"/>
        <v>0</v>
      </c>
      <c r="L2915" s="4"/>
    </row>
    <row r="2916" spans="1:12" ht="15.75">
      <c r="A2916" s="28">
        <v>63</v>
      </c>
      <c r="B2916" s="25"/>
      <c r="C2916" s="32">
        <f t="shared" si="254"/>
        <v>1</v>
      </c>
      <c r="D2916" s="36" t="s">
        <v>2993</v>
      </c>
      <c r="E2916" s="36">
        <v>3974</v>
      </c>
      <c r="F2916" s="36">
        <v>1</v>
      </c>
      <c r="G2916" s="36">
        <v>0</v>
      </c>
      <c r="H2916" s="36">
        <v>0</v>
      </c>
      <c r="I2916" s="38">
        <v>0</v>
      </c>
      <c r="J2916" s="38">
        <v>0</v>
      </c>
      <c r="K2916" s="58" t="str">
        <f t="shared" si="255"/>
        <v>0</v>
      </c>
      <c r="L2916" s="4"/>
    </row>
    <row r="2917" spans="1:12" ht="15.75">
      <c r="A2917" s="28">
        <v>63</v>
      </c>
      <c r="B2917" s="25"/>
      <c r="C2917" s="32">
        <f t="shared" si="254"/>
        <v>1</v>
      </c>
      <c r="D2917" s="36" t="s">
        <v>2994</v>
      </c>
      <c r="E2917" s="36">
        <v>2254</v>
      </c>
      <c r="F2917" s="36">
        <v>0</v>
      </c>
      <c r="G2917" s="36">
        <v>1</v>
      </c>
      <c r="H2917" s="36">
        <v>0</v>
      </c>
      <c r="I2917" s="38">
        <v>0</v>
      </c>
      <c r="J2917" s="39">
        <v>0</v>
      </c>
      <c r="K2917" s="58" t="str">
        <f t="shared" si="255"/>
        <v>0</v>
      </c>
      <c r="L2917" s="4"/>
    </row>
    <row r="2918" spans="1:12" ht="15.75">
      <c r="A2918" s="28">
        <v>63</v>
      </c>
      <c r="B2918" s="25"/>
      <c r="C2918" s="32">
        <f t="shared" si="254"/>
        <v>1</v>
      </c>
      <c r="D2918" s="36" t="s">
        <v>2995</v>
      </c>
      <c r="E2918" s="36">
        <v>2870</v>
      </c>
      <c r="F2918" s="36">
        <v>0</v>
      </c>
      <c r="G2918" s="36">
        <v>1</v>
      </c>
      <c r="H2918" s="36">
        <v>0</v>
      </c>
      <c r="I2918" s="38">
        <v>0</v>
      </c>
      <c r="J2918" s="38">
        <v>0</v>
      </c>
      <c r="K2918" s="58" t="str">
        <f t="shared" si="255"/>
        <v>0</v>
      </c>
      <c r="L2918" s="4"/>
    </row>
    <row r="2919" spans="1:12" ht="15.75">
      <c r="A2919" s="28">
        <v>63</v>
      </c>
      <c r="B2919" s="25"/>
      <c r="C2919" s="32">
        <f t="shared" si="254"/>
        <v>1</v>
      </c>
      <c r="D2919" s="36" t="s">
        <v>2996</v>
      </c>
      <c r="E2919" s="36">
        <v>3500</v>
      </c>
      <c r="F2919" s="36">
        <v>1</v>
      </c>
      <c r="G2919" s="36">
        <v>0</v>
      </c>
      <c r="H2919" s="36">
        <v>0</v>
      </c>
      <c r="I2919" s="38">
        <v>0</v>
      </c>
      <c r="J2919" s="39">
        <v>0</v>
      </c>
      <c r="K2919" s="58" t="str">
        <f t="shared" si="255"/>
        <v>0</v>
      </c>
      <c r="L2919" s="4"/>
    </row>
    <row r="2920" spans="1:12" ht="15.75">
      <c r="A2920" s="28">
        <v>63</v>
      </c>
      <c r="B2920" s="25"/>
      <c r="C2920" s="32">
        <f t="shared" si="254"/>
        <v>1</v>
      </c>
      <c r="D2920" s="36" t="s">
        <v>2997</v>
      </c>
      <c r="E2920" s="36">
        <v>759</v>
      </c>
      <c r="F2920" s="36">
        <v>0</v>
      </c>
      <c r="G2920" s="36">
        <v>0</v>
      </c>
      <c r="H2920" s="36">
        <v>1</v>
      </c>
      <c r="I2920" s="38">
        <v>0</v>
      </c>
      <c r="J2920" s="38">
        <v>0</v>
      </c>
      <c r="K2920" s="58" t="str">
        <f t="shared" si="255"/>
        <v>0</v>
      </c>
      <c r="L2920" s="4"/>
    </row>
    <row r="2921" spans="1:12" ht="15.75">
      <c r="A2921" s="28">
        <v>63</v>
      </c>
      <c r="B2921" s="25"/>
      <c r="C2921" s="32">
        <f t="shared" ref="C2921:C2938" si="256">IF(D2921="",0,1)</f>
        <v>1</v>
      </c>
      <c r="D2921" s="36" t="s">
        <v>2998</v>
      </c>
      <c r="E2921" s="36">
        <v>12487</v>
      </c>
      <c r="F2921" s="36">
        <v>2</v>
      </c>
      <c r="G2921" s="36">
        <v>0</v>
      </c>
      <c r="H2921" s="36">
        <v>0</v>
      </c>
      <c r="I2921" s="38">
        <v>0</v>
      </c>
      <c r="J2921" s="39">
        <v>0</v>
      </c>
      <c r="K2921" s="58" t="str">
        <f t="shared" ref="K2921:K2938" si="257">IF(OR(I2921="",I2921&lt;1),"0","1")</f>
        <v>0</v>
      </c>
      <c r="L2921" s="4"/>
    </row>
    <row r="2922" spans="1:12" ht="15.75">
      <c r="A2922" s="28">
        <v>63</v>
      </c>
      <c r="B2922" s="25"/>
      <c r="C2922" s="32">
        <f t="shared" si="256"/>
        <v>1</v>
      </c>
      <c r="D2922" s="36" t="s">
        <v>2999</v>
      </c>
      <c r="E2922" s="36">
        <v>2790</v>
      </c>
      <c r="F2922" s="36">
        <v>0</v>
      </c>
      <c r="G2922" s="36">
        <v>0</v>
      </c>
      <c r="H2922" s="36">
        <v>2</v>
      </c>
      <c r="I2922" s="38">
        <v>0</v>
      </c>
      <c r="J2922" s="38">
        <v>0</v>
      </c>
      <c r="K2922" s="58" t="str">
        <f t="shared" si="257"/>
        <v>0</v>
      </c>
      <c r="L2922" s="4"/>
    </row>
    <row r="2923" spans="1:12" ht="15.75">
      <c r="A2923" s="28">
        <v>63</v>
      </c>
      <c r="B2923" s="25"/>
      <c r="C2923" s="32">
        <f t="shared" si="256"/>
        <v>1</v>
      </c>
      <c r="D2923" s="36" t="s">
        <v>3000</v>
      </c>
      <c r="E2923" s="36">
        <v>19004</v>
      </c>
      <c r="F2923" s="36">
        <v>11</v>
      </c>
      <c r="G2923" s="36">
        <v>1</v>
      </c>
      <c r="H2923" s="36">
        <v>0</v>
      </c>
      <c r="I2923" s="38">
        <v>0</v>
      </c>
      <c r="J2923" s="39">
        <v>0</v>
      </c>
      <c r="K2923" s="58" t="str">
        <f t="shared" si="257"/>
        <v>0</v>
      </c>
      <c r="L2923" s="4"/>
    </row>
    <row r="2924" spans="1:12" ht="15.75">
      <c r="A2924" s="28">
        <v>63</v>
      </c>
      <c r="B2924" s="25"/>
      <c r="C2924" s="32">
        <f t="shared" si="256"/>
        <v>1</v>
      </c>
      <c r="D2924" s="36" t="s">
        <v>3001</v>
      </c>
      <c r="E2924" s="36">
        <v>3500</v>
      </c>
      <c r="F2924" s="36">
        <v>1</v>
      </c>
      <c r="G2924" s="36">
        <v>0</v>
      </c>
      <c r="H2924" s="36">
        <v>0</v>
      </c>
      <c r="I2924" s="38">
        <v>0</v>
      </c>
      <c r="J2924" s="38">
        <v>0</v>
      </c>
      <c r="K2924" s="58" t="str">
        <f t="shared" si="257"/>
        <v>0</v>
      </c>
      <c r="L2924" s="4"/>
    </row>
    <row r="2925" spans="1:12" ht="15.75">
      <c r="A2925" s="28">
        <v>63</v>
      </c>
      <c r="B2925" s="25"/>
      <c r="C2925" s="32">
        <f t="shared" si="256"/>
        <v>1</v>
      </c>
      <c r="D2925" s="36" t="s">
        <v>3002</v>
      </c>
      <c r="E2925" s="36">
        <v>8000</v>
      </c>
      <c r="F2925" s="36">
        <v>2</v>
      </c>
      <c r="G2925" s="36">
        <v>0</v>
      </c>
      <c r="H2925" s="36">
        <v>0</v>
      </c>
      <c r="I2925" s="38">
        <v>0</v>
      </c>
      <c r="J2925" s="39">
        <v>0</v>
      </c>
      <c r="K2925" s="58" t="str">
        <f t="shared" si="257"/>
        <v>0</v>
      </c>
      <c r="L2925" s="4"/>
    </row>
    <row r="2926" spans="1:12" ht="15.75">
      <c r="A2926" s="28">
        <v>63</v>
      </c>
      <c r="B2926" s="25"/>
      <c r="C2926" s="32">
        <f t="shared" si="256"/>
        <v>1</v>
      </c>
      <c r="D2926" s="36" t="s">
        <v>3003</v>
      </c>
      <c r="E2926" s="36">
        <v>4651</v>
      </c>
      <c r="F2926" s="36">
        <v>4</v>
      </c>
      <c r="G2926" s="36">
        <v>0</v>
      </c>
      <c r="H2926" s="36">
        <v>0</v>
      </c>
      <c r="I2926" s="38">
        <v>0</v>
      </c>
      <c r="J2926" s="38">
        <v>0</v>
      </c>
      <c r="K2926" s="58" t="str">
        <f t="shared" si="257"/>
        <v>0</v>
      </c>
      <c r="L2926" s="4"/>
    </row>
    <row r="2927" spans="1:12" ht="15.75">
      <c r="A2927" s="28">
        <v>63</v>
      </c>
      <c r="B2927" s="25"/>
      <c r="C2927" s="32">
        <f t="shared" si="256"/>
        <v>1</v>
      </c>
      <c r="D2927" s="36" t="s">
        <v>3004</v>
      </c>
      <c r="E2927" s="36">
        <v>521</v>
      </c>
      <c r="F2927" s="36">
        <v>0</v>
      </c>
      <c r="G2927" s="36">
        <v>0</v>
      </c>
      <c r="H2927" s="36">
        <v>1</v>
      </c>
      <c r="I2927" s="38">
        <v>0</v>
      </c>
      <c r="J2927" s="39">
        <v>0</v>
      </c>
      <c r="K2927" s="58" t="str">
        <f t="shared" si="257"/>
        <v>0</v>
      </c>
      <c r="L2927" s="4"/>
    </row>
    <row r="2928" spans="1:12" ht="15.75">
      <c r="A2928" s="28">
        <v>63</v>
      </c>
      <c r="B2928" s="25"/>
      <c r="C2928" s="32">
        <f t="shared" si="256"/>
        <v>1</v>
      </c>
      <c r="D2928" s="36" t="s">
        <v>3005</v>
      </c>
      <c r="E2928" s="36">
        <v>1785</v>
      </c>
      <c r="F2928" s="36">
        <v>0</v>
      </c>
      <c r="G2928" s="36">
        <v>0</v>
      </c>
      <c r="H2928" s="36">
        <v>1</v>
      </c>
      <c r="I2928" s="38">
        <v>0</v>
      </c>
      <c r="J2928" s="38">
        <v>0</v>
      </c>
      <c r="K2928" s="58" t="str">
        <f t="shared" si="257"/>
        <v>0</v>
      </c>
      <c r="L2928" s="4"/>
    </row>
    <row r="2929" spans="1:57" ht="15.75">
      <c r="A2929" s="28">
        <v>63</v>
      </c>
      <c r="B2929" s="25"/>
      <c r="C2929" s="32">
        <f t="shared" si="256"/>
        <v>1</v>
      </c>
      <c r="D2929" s="36" t="s">
        <v>3006</v>
      </c>
      <c r="E2929" s="36">
        <v>3680</v>
      </c>
      <c r="F2929" s="36">
        <v>1</v>
      </c>
      <c r="G2929" s="36">
        <v>0</v>
      </c>
      <c r="H2929" s="36">
        <v>0</v>
      </c>
      <c r="I2929" s="38">
        <v>0</v>
      </c>
      <c r="J2929" s="39">
        <v>0</v>
      </c>
      <c r="K2929" s="58" t="str">
        <f t="shared" si="257"/>
        <v>0</v>
      </c>
      <c r="L2929" s="4"/>
    </row>
    <row r="2930" spans="1:57" ht="15.75">
      <c r="A2930" s="28">
        <v>63</v>
      </c>
      <c r="B2930" s="25"/>
      <c r="C2930" s="32">
        <f t="shared" si="256"/>
        <v>1</v>
      </c>
      <c r="D2930" s="36" t="s">
        <v>3007</v>
      </c>
      <c r="E2930" s="36">
        <v>2017</v>
      </c>
      <c r="F2930" s="36">
        <v>0</v>
      </c>
      <c r="G2930" s="36">
        <v>1</v>
      </c>
      <c r="H2930" s="36">
        <v>0</v>
      </c>
      <c r="I2930" s="38">
        <v>0</v>
      </c>
      <c r="J2930" s="38">
        <v>0</v>
      </c>
      <c r="K2930" s="58" t="str">
        <f t="shared" si="257"/>
        <v>0</v>
      </c>
      <c r="L2930" s="4"/>
    </row>
    <row r="2931" spans="1:57" ht="15.75">
      <c r="A2931" s="28">
        <v>63</v>
      </c>
      <c r="B2931" s="25"/>
      <c r="C2931" s="32">
        <f t="shared" si="256"/>
        <v>1</v>
      </c>
      <c r="D2931" s="36" t="s">
        <v>3008</v>
      </c>
      <c r="E2931" s="36">
        <v>1340</v>
      </c>
      <c r="F2931" s="36">
        <v>1</v>
      </c>
      <c r="G2931" s="36">
        <v>0</v>
      </c>
      <c r="H2931" s="36">
        <v>0</v>
      </c>
      <c r="I2931" s="38">
        <v>0</v>
      </c>
      <c r="J2931" s="39">
        <v>0</v>
      </c>
      <c r="K2931" s="58" t="str">
        <f t="shared" si="257"/>
        <v>0</v>
      </c>
      <c r="L2931" s="4"/>
    </row>
    <row r="2932" spans="1:57" ht="15.75">
      <c r="A2932" s="28">
        <v>63</v>
      </c>
      <c r="B2932" s="25"/>
      <c r="C2932" s="32">
        <f t="shared" si="256"/>
        <v>1</v>
      </c>
      <c r="D2932" s="36" t="s">
        <v>3009</v>
      </c>
      <c r="E2932" s="36">
        <v>378</v>
      </c>
      <c r="F2932" s="36">
        <v>0</v>
      </c>
      <c r="G2932" s="36">
        <v>0</v>
      </c>
      <c r="H2932" s="36">
        <v>1</v>
      </c>
      <c r="I2932" s="38">
        <v>0</v>
      </c>
      <c r="J2932" s="38">
        <v>0</v>
      </c>
      <c r="K2932" s="58" t="str">
        <f t="shared" si="257"/>
        <v>0</v>
      </c>
      <c r="L2932" s="4"/>
    </row>
    <row r="2933" spans="1:57" ht="15.75">
      <c r="A2933" s="28">
        <v>63</v>
      </c>
      <c r="B2933" s="25"/>
      <c r="C2933" s="32">
        <f t="shared" si="256"/>
        <v>1</v>
      </c>
      <c r="D2933" s="36" t="s">
        <v>3010</v>
      </c>
      <c r="E2933" s="36">
        <v>2475</v>
      </c>
      <c r="F2933" s="36">
        <v>0</v>
      </c>
      <c r="G2933" s="36">
        <v>0</v>
      </c>
      <c r="H2933" s="36">
        <v>0</v>
      </c>
      <c r="I2933" s="38">
        <v>0</v>
      </c>
      <c r="J2933" s="39">
        <v>0</v>
      </c>
      <c r="K2933" s="58" t="str">
        <f t="shared" si="257"/>
        <v>0</v>
      </c>
      <c r="L2933" s="4"/>
    </row>
    <row r="2934" spans="1:57" ht="15.75">
      <c r="A2934" s="28">
        <v>63</v>
      </c>
      <c r="B2934" s="25"/>
      <c r="C2934" s="32">
        <f t="shared" si="256"/>
        <v>1</v>
      </c>
      <c r="D2934" s="36" t="s">
        <v>3011</v>
      </c>
      <c r="E2934" s="36">
        <v>808</v>
      </c>
      <c r="F2934" s="36">
        <v>0</v>
      </c>
      <c r="G2934" s="36">
        <v>0</v>
      </c>
      <c r="H2934" s="36">
        <v>0</v>
      </c>
      <c r="I2934" s="38">
        <v>0</v>
      </c>
      <c r="J2934" s="38">
        <v>0</v>
      </c>
      <c r="K2934" s="58" t="str">
        <f t="shared" si="257"/>
        <v>0</v>
      </c>
      <c r="L2934" s="4"/>
    </row>
    <row r="2935" spans="1:57" ht="15.75">
      <c r="A2935" s="28">
        <v>63</v>
      </c>
      <c r="B2935" s="25"/>
      <c r="C2935" s="32">
        <f t="shared" si="256"/>
        <v>1</v>
      </c>
      <c r="D2935" s="36" t="s">
        <v>3012</v>
      </c>
      <c r="E2935" s="36">
        <v>12086</v>
      </c>
      <c r="F2935" s="36">
        <v>5</v>
      </c>
      <c r="G2935" s="36">
        <v>0</v>
      </c>
      <c r="H2935" s="36">
        <v>0</v>
      </c>
      <c r="I2935" s="38">
        <v>0</v>
      </c>
      <c r="J2935" s="39">
        <v>0</v>
      </c>
      <c r="K2935" s="58" t="str">
        <f t="shared" si="257"/>
        <v>0</v>
      </c>
      <c r="L2935" s="4"/>
    </row>
    <row r="2936" spans="1:57" ht="15.75">
      <c r="A2936" s="28">
        <v>63</v>
      </c>
      <c r="B2936" s="25"/>
      <c r="C2936" s="32">
        <f t="shared" si="256"/>
        <v>1</v>
      </c>
      <c r="D2936" s="36" t="s">
        <v>3013</v>
      </c>
      <c r="E2936" s="36">
        <v>5200</v>
      </c>
      <c r="F2936" s="36">
        <v>1</v>
      </c>
      <c r="G2936" s="36">
        <v>1</v>
      </c>
      <c r="H2936" s="36">
        <v>1</v>
      </c>
      <c r="I2936" s="38">
        <v>0</v>
      </c>
      <c r="J2936" s="38">
        <v>0</v>
      </c>
      <c r="K2936" s="58" t="str">
        <f t="shared" si="257"/>
        <v>0</v>
      </c>
      <c r="L2936" s="4"/>
    </row>
    <row r="2937" spans="1:57" ht="15.75">
      <c r="A2937" s="28">
        <v>63</v>
      </c>
      <c r="B2937" s="25"/>
      <c r="C2937" s="32">
        <f t="shared" si="256"/>
        <v>1</v>
      </c>
      <c r="D2937" s="36" t="s">
        <v>3014</v>
      </c>
      <c r="E2937" s="36">
        <v>412</v>
      </c>
      <c r="F2937" s="36">
        <v>0</v>
      </c>
      <c r="G2937" s="36">
        <v>0</v>
      </c>
      <c r="H2937" s="36">
        <v>1</v>
      </c>
      <c r="I2937" s="38">
        <v>0</v>
      </c>
      <c r="J2937" s="39">
        <v>0</v>
      </c>
      <c r="K2937" s="58" t="str">
        <f t="shared" si="257"/>
        <v>0</v>
      </c>
      <c r="L2937" s="4"/>
    </row>
    <row r="2938" spans="1:57" ht="15.75">
      <c r="A2938" s="28">
        <v>63</v>
      </c>
      <c r="B2938" s="25"/>
      <c r="C2938" s="32">
        <f t="shared" si="256"/>
        <v>1</v>
      </c>
      <c r="D2938" s="36" t="s">
        <v>3015</v>
      </c>
      <c r="E2938" s="36">
        <v>4418</v>
      </c>
      <c r="F2938" s="36">
        <v>4</v>
      </c>
      <c r="G2938" s="36">
        <v>0</v>
      </c>
      <c r="H2938" s="36">
        <v>0</v>
      </c>
      <c r="I2938" s="38">
        <v>0</v>
      </c>
      <c r="J2938" s="38">
        <v>0</v>
      </c>
      <c r="K2938" s="58" t="str">
        <f t="shared" si="257"/>
        <v>0</v>
      </c>
      <c r="L2938" s="4"/>
    </row>
    <row r="2939" spans="1:57" ht="15">
      <c r="A2939" s="226" t="s">
        <v>3016</v>
      </c>
      <c r="B2939" s="226"/>
      <c r="C2939" s="226"/>
      <c r="D2939" s="44">
        <f>SUM(C2889:C2938)</f>
        <v>50</v>
      </c>
      <c r="E2939" s="45">
        <f t="shared" ref="E2939:J2939" si="258">SUM(E2889:E2938)</f>
        <v>419365</v>
      </c>
      <c r="F2939" s="45">
        <f t="shared" si="258"/>
        <v>143</v>
      </c>
      <c r="G2939" s="45">
        <f t="shared" si="258"/>
        <v>41</v>
      </c>
      <c r="H2939" s="45">
        <f t="shared" si="258"/>
        <v>13</v>
      </c>
      <c r="I2939" s="45">
        <f t="shared" si="258"/>
        <v>0</v>
      </c>
      <c r="J2939" s="45">
        <f t="shared" si="258"/>
        <v>0</v>
      </c>
      <c r="K2939" s="45">
        <f>K2889+K2890+K2891+K2892+K2893+K2894+K2895+K2896+K2897+K2898+K2899+K2900+K2901+K2902+K2903+K2904+K2905+K2906+K2907+K2908+K2909+K2910+K2911+K2912+K2913+K2914+K2915+K2916+K2917+K2918+K2919+K2920+K2921+K2922+K2923+K2924+K2925+K2926+K2927+K2928+K2929+K2930+K2931+K2932+K2933+K2934+K2935+K2936+K2937+K2938</f>
        <v>0</v>
      </c>
      <c r="L2939" s="4"/>
      <c r="M2939" s="46"/>
      <c r="N2939" s="46"/>
      <c r="O2939" s="46"/>
      <c r="P2939" s="46"/>
      <c r="Q2939" s="46"/>
      <c r="R2939" s="46"/>
      <c r="S2939" s="46"/>
      <c r="T2939" s="46"/>
      <c r="U2939" s="46"/>
      <c r="V2939" s="46"/>
      <c r="W2939" s="46"/>
      <c r="X2939" s="46"/>
      <c r="Y2939" s="46"/>
      <c r="Z2939" s="46"/>
      <c r="AA2939" s="46"/>
      <c r="AB2939" s="46"/>
      <c r="AC2939" s="46"/>
      <c r="AD2939" s="46"/>
      <c r="AE2939" s="46"/>
      <c r="AF2939" s="46"/>
      <c r="AG2939" s="46"/>
      <c r="AH2939" s="46"/>
      <c r="AI2939" s="46"/>
      <c r="AJ2939" s="46"/>
      <c r="AK2939" s="46"/>
      <c r="AL2939" s="46"/>
      <c r="AM2939" s="46"/>
      <c r="AN2939" s="46"/>
      <c r="AO2939" s="46"/>
      <c r="AP2939" s="46"/>
      <c r="AQ2939" s="46"/>
      <c r="AR2939" s="46"/>
      <c r="AS2939" s="46"/>
      <c r="AT2939" s="46"/>
      <c r="AU2939" s="46"/>
      <c r="AV2939" s="46"/>
      <c r="AW2939" s="46"/>
      <c r="AX2939" s="46"/>
      <c r="AY2939" s="46"/>
      <c r="AZ2939" s="46"/>
      <c r="BA2939" s="46"/>
      <c r="BB2939" s="46"/>
      <c r="BC2939" s="46"/>
      <c r="BD2939" s="46"/>
      <c r="BE2939" s="46"/>
    </row>
    <row r="2940" spans="1:57" ht="15.75">
      <c r="A2940" s="28"/>
      <c r="B2940" s="225" t="s">
        <v>98</v>
      </c>
      <c r="C2940" s="225"/>
      <c r="D2940" s="47"/>
      <c r="E2940" s="48"/>
      <c r="F2940" s="47"/>
      <c r="G2940" s="48"/>
      <c r="H2940" s="48"/>
      <c r="I2940" s="48"/>
      <c r="J2940" s="31"/>
      <c r="K2940" s="31"/>
      <c r="L2940" s="4"/>
    </row>
    <row r="2941" spans="1:57" ht="15.75">
      <c r="A2941" s="28">
        <v>64</v>
      </c>
      <c r="B2941" s="25"/>
      <c r="C2941" s="32">
        <f t="shared" ref="C2941:C2978" si="259">IF(D2941="",0,1)</f>
        <v>1</v>
      </c>
      <c r="D2941" s="49" t="s">
        <v>3017</v>
      </c>
      <c r="E2941" s="78">
        <v>40770</v>
      </c>
      <c r="F2941" s="38">
        <v>17</v>
      </c>
      <c r="G2941" s="38">
        <v>5</v>
      </c>
      <c r="H2941" s="38">
        <v>0</v>
      </c>
      <c r="I2941" s="38">
        <v>0</v>
      </c>
      <c r="J2941" s="39">
        <v>0</v>
      </c>
      <c r="K2941" s="57" t="str">
        <f t="shared" ref="K2941:K2978" si="260">IF(OR(I2941="",I2941&lt;1),"0","1")</f>
        <v>0</v>
      </c>
      <c r="L2941" s="4"/>
    </row>
    <row r="2942" spans="1:57" ht="15.75">
      <c r="A2942" s="28">
        <v>64</v>
      </c>
      <c r="B2942" s="25"/>
      <c r="C2942" s="32">
        <f t="shared" si="259"/>
        <v>1</v>
      </c>
      <c r="D2942" s="49" t="s">
        <v>3018</v>
      </c>
      <c r="E2942" s="78">
        <v>3435</v>
      </c>
      <c r="F2942" s="38">
        <v>1</v>
      </c>
      <c r="G2942" s="38">
        <v>0</v>
      </c>
      <c r="H2942" s="38">
        <v>0</v>
      </c>
      <c r="I2942" s="38">
        <v>0</v>
      </c>
      <c r="J2942" s="39">
        <v>0</v>
      </c>
      <c r="K2942" s="57" t="str">
        <f t="shared" si="260"/>
        <v>0</v>
      </c>
      <c r="L2942" s="4"/>
    </row>
    <row r="2943" spans="1:57" ht="15.75">
      <c r="A2943" s="28">
        <v>64</v>
      </c>
      <c r="B2943" s="25"/>
      <c r="C2943" s="32">
        <f t="shared" si="259"/>
        <v>1</v>
      </c>
      <c r="D2943" s="49" t="s">
        <v>3019</v>
      </c>
      <c r="E2943" s="78">
        <v>2226</v>
      </c>
      <c r="F2943" s="38">
        <v>0</v>
      </c>
      <c r="G2943" s="38">
        <v>1</v>
      </c>
      <c r="H2943" s="38">
        <v>1</v>
      </c>
      <c r="I2943" s="38">
        <v>0</v>
      </c>
      <c r="J2943" s="39">
        <v>0</v>
      </c>
      <c r="K2943" s="57" t="str">
        <f t="shared" si="260"/>
        <v>0</v>
      </c>
      <c r="L2943" s="4"/>
    </row>
    <row r="2944" spans="1:57" ht="15.75">
      <c r="A2944" s="28">
        <v>64</v>
      </c>
      <c r="B2944" s="25"/>
      <c r="C2944" s="32">
        <f t="shared" si="259"/>
        <v>1</v>
      </c>
      <c r="D2944" s="49" t="s">
        <v>3020</v>
      </c>
      <c r="E2944" s="78">
        <v>4472</v>
      </c>
      <c r="F2944" s="38">
        <v>2</v>
      </c>
      <c r="G2944" s="38">
        <v>0</v>
      </c>
      <c r="H2944" s="38">
        <v>0</v>
      </c>
      <c r="I2944" s="38">
        <v>0</v>
      </c>
      <c r="J2944" s="39">
        <v>0</v>
      </c>
      <c r="K2944" s="57" t="str">
        <f t="shared" si="260"/>
        <v>0</v>
      </c>
      <c r="L2944" s="4"/>
    </row>
    <row r="2945" spans="1:12" ht="15.75">
      <c r="A2945" s="28">
        <v>64</v>
      </c>
      <c r="B2945" s="25"/>
      <c r="C2945" s="32">
        <f t="shared" si="259"/>
        <v>1</v>
      </c>
      <c r="D2945" s="49" t="s">
        <v>3021</v>
      </c>
      <c r="E2945" s="78">
        <v>3326</v>
      </c>
      <c r="F2945" s="38">
        <v>0</v>
      </c>
      <c r="G2945" s="38">
        <v>2</v>
      </c>
      <c r="H2945" s="38">
        <v>0</v>
      </c>
      <c r="I2945" s="38">
        <v>0</v>
      </c>
      <c r="J2945" s="39">
        <v>0</v>
      </c>
      <c r="K2945" s="57" t="str">
        <f t="shared" si="260"/>
        <v>0</v>
      </c>
      <c r="L2945" s="4"/>
    </row>
    <row r="2946" spans="1:12" ht="15.75">
      <c r="A2946" s="28">
        <v>64</v>
      </c>
      <c r="B2946" s="25"/>
      <c r="C2946" s="32">
        <f t="shared" si="259"/>
        <v>1</v>
      </c>
      <c r="D2946" s="49" t="s">
        <v>3022</v>
      </c>
      <c r="E2946" s="78">
        <v>52569</v>
      </c>
      <c r="F2946" s="38">
        <v>36</v>
      </c>
      <c r="G2946" s="38">
        <v>5</v>
      </c>
      <c r="H2946" s="38">
        <v>2</v>
      </c>
      <c r="I2946" s="38">
        <v>2</v>
      </c>
      <c r="J2946" s="39">
        <v>2</v>
      </c>
      <c r="K2946" s="57" t="str">
        <f t="shared" si="260"/>
        <v>1</v>
      </c>
      <c r="L2946" s="4"/>
    </row>
    <row r="2947" spans="1:12" ht="15.75">
      <c r="A2947" s="28">
        <v>64</v>
      </c>
      <c r="B2947" s="25"/>
      <c r="C2947" s="32">
        <f t="shared" si="259"/>
        <v>1</v>
      </c>
      <c r="D2947" s="49" t="s">
        <v>3023</v>
      </c>
      <c r="E2947" s="78">
        <v>25532</v>
      </c>
      <c r="F2947" s="38">
        <v>29</v>
      </c>
      <c r="G2947" s="38">
        <v>6</v>
      </c>
      <c r="H2947" s="38">
        <v>0</v>
      </c>
      <c r="I2947" s="38">
        <v>1</v>
      </c>
      <c r="J2947" s="39">
        <v>1</v>
      </c>
      <c r="K2947" s="57" t="str">
        <f t="shared" si="260"/>
        <v>1</v>
      </c>
      <c r="L2947" s="4"/>
    </row>
    <row r="2948" spans="1:12" ht="15.75">
      <c r="A2948" s="28">
        <v>64</v>
      </c>
      <c r="B2948" s="25"/>
      <c r="C2948" s="32">
        <f t="shared" si="259"/>
        <v>1</v>
      </c>
      <c r="D2948" s="49" t="s">
        <v>3024</v>
      </c>
      <c r="E2948" s="78">
        <v>6892</v>
      </c>
      <c r="F2948" s="38">
        <v>2</v>
      </c>
      <c r="G2948" s="38">
        <v>0</v>
      </c>
      <c r="H2948" s="38">
        <v>0</v>
      </c>
      <c r="I2948" s="38">
        <v>0</v>
      </c>
      <c r="J2948" s="39">
        <v>0</v>
      </c>
      <c r="K2948" s="57" t="str">
        <f t="shared" si="260"/>
        <v>0</v>
      </c>
      <c r="L2948" s="4"/>
    </row>
    <row r="2949" spans="1:12" ht="15.75">
      <c r="A2949" s="28">
        <v>64</v>
      </c>
      <c r="B2949" s="25"/>
      <c r="C2949" s="32">
        <f t="shared" si="259"/>
        <v>1</v>
      </c>
      <c r="D2949" s="39" t="s">
        <v>3025</v>
      </c>
      <c r="E2949" s="79">
        <v>12628</v>
      </c>
      <c r="F2949" s="39">
        <v>4</v>
      </c>
      <c r="G2949" s="39">
        <v>0</v>
      </c>
      <c r="H2949" s="39">
        <v>0</v>
      </c>
      <c r="I2949" s="39">
        <v>0</v>
      </c>
      <c r="J2949" s="39">
        <v>0</v>
      </c>
      <c r="K2949" s="57" t="str">
        <f t="shared" si="260"/>
        <v>0</v>
      </c>
      <c r="L2949" s="4"/>
    </row>
    <row r="2950" spans="1:12" ht="15.75">
      <c r="A2950" s="28">
        <v>64</v>
      </c>
      <c r="B2950" s="25"/>
      <c r="C2950" s="32">
        <f t="shared" si="259"/>
        <v>1</v>
      </c>
      <c r="D2950" s="39" t="s">
        <v>3026</v>
      </c>
      <c r="E2950" s="79">
        <v>4590</v>
      </c>
      <c r="F2950" s="39">
        <v>1</v>
      </c>
      <c r="G2950" s="39">
        <v>0</v>
      </c>
      <c r="H2950" s="39">
        <v>0</v>
      </c>
      <c r="I2950" s="39">
        <v>0</v>
      </c>
      <c r="J2950" s="39">
        <v>0</v>
      </c>
      <c r="K2950" s="57" t="str">
        <f t="shared" si="260"/>
        <v>0</v>
      </c>
      <c r="L2950" s="4"/>
    </row>
    <row r="2951" spans="1:12" ht="15.75">
      <c r="A2951" s="28">
        <v>64</v>
      </c>
      <c r="B2951" s="25"/>
      <c r="C2951" s="32">
        <f t="shared" si="259"/>
        <v>1</v>
      </c>
      <c r="D2951" s="39" t="s">
        <v>3027</v>
      </c>
      <c r="E2951" s="79">
        <v>8500</v>
      </c>
      <c r="F2951" s="39">
        <v>2</v>
      </c>
      <c r="G2951" s="39">
        <v>0</v>
      </c>
      <c r="H2951" s="39">
        <v>0</v>
      </c>
      <c r="I2951" s="39">
        <v>0</v>
      </c>
      <c r="J2951" s="39">
        <v>0</v>
      </c>
      <c r="K2951" s="57" t="str">
        <f t="shared" si="260"/>
        <v>0</v>
      </c>
      <c r="L2951" s="4"/>
    </row>
    <row r="2952" spans="1:12" ht="15.75">
      <c r="A2952" s="28">
        <v>64</v>
      </c>
      <c r="B2952" s="25"/>
      <c r="C2952" s="32">
        <f t="shared" si="259"/>
        <v>1</v>
      </c>
      <c r="D2952" s="39" t="s">
        <v>3028</v>
      </c>
      <c r="E2952" s="79">
        <v>6708</v>
      </c>
      <c r="F2952" s="39">
        <v>1</v>
      </c>
      <c r="G2952" s="39">
        <v>1</v>
      </c>
      <c r="H2952" s="39">
        <v>0</v>
      </c>
      <c r="I2952" s="39">
        <v>0</v>
      </c>
      <c r="J2952" s="39">
        <v>0</v>
      </c>
      <c r="K2952" s="57" t="str">
        <f t="shared" si="260"/>
        <v>0</v>
      </c>
      <c r="L2952" s="4"/>
    </row>
    <row r="2953" spans="1:12" ht="15.75">
      <c r="A2953" s="28">
        <v>64</v>
      </c>
      <c r="B2953" s="25"/>
      <c r="C2953" s="32">
        <f t="shared" si="259"/>
        <v>1</v>
      </c>
      <c r="D2953" s="39" t="s">
        <v>3029</v>
      </c>
      <c r="E2953" s="79">
        <v>6540</v>
      </c>
      <c r="F2953" s="39">
        <v>3</v>
      </c>
      <c r="G2953" s="39">
        <v>1</v>
      </c>
      <c r="H2953" s="39">
        <v>0</v>
      </c>
      <c r="I2953" s="39">
        <v>0</v>
      </c>
      <c r="J2953" s="39">
        <v>0</v>
      </c>
      <c r="K2953" s="57" t="str">
        <f t="shared" si="260"/>
        <v>0</v>
      </c>
      <c r="L2953" s="4"/>
    </row>
    <row r="2954" spans="1:12" ht="15.75">
      <c r="A2954" s="28">
        <v>64</v>
      </c>
      <c r="B2954" s="25"/>
      <c r="C2954" s="32">
        <f t="shared" si="259"/>
        <v>1</v>
      </c>
      <c r="D2954" s="39" t="s">
        <v>3030</v>
      </c>
      <c r="E2954" s="39">
        <v>194</v>
      </c>
      <c r="F2954" s="39">
        <v>1</v>
      </c>
      <c r="G2954" s="39">
        <v>0</v>
      </c>
      <c r="H2954" s="39">
        <v>0</v>
      </c>
      <c r="I2954" s="39">
        <v>0</v>
      </c>
      <c r="J2954" s="39">
        <v>0</v>
      </c>
      <c r="K2954" s="57" t="str">
        <f t="shared" si="260"/>
        <v>0</v>
      </c>
      <c r="L2954" s="4"/>
    </row>
    <row r="2955" spans="1:12" ht="15.75">
      <c r="A2955" s="28">
        <v>64</v>
      </c>
      <c r="B2955" s="25"/>
      <c r="C2955" s="32">
        <f t="shared" si="259"/>
        <v>1</v>
      </c>
      <c r="D2955" s="39" t="s">
        <v>3031</v>
      </c>
      <c r="E2955" s="39">
        <v>5565</v>
      </c>
      <c r="F2955" s="39">
        <v>2</v>
      </c>
      <c r="G2955" s="39">
        <v>0</v>
      </c>
      <c r="H2955" s="39">
        <v>0</v>
      </c>
      <c r="I2955" s="39">
        <v>0</v>
      </c>
      <c r="J2955" s="39">
        <v>0</v>
      </c>
      <c r="K2955" s="57" t="str">
        <f t="shared" si="260"/>
        <v>0</v>
      </c>
      <c r="L2955" s="4"/>
    </row>
    <row r="2956" spans="1:12" ht="15.75">
      <c r="A2956" s="28">
        <v>64</v>
      </c>
      <c r="B2956" s="25"/>
      <c r="C2956" s="32">
        <f t="shared" si="259"/>
        <v>1</v>
      </c>
      <c r="D2956" s="39" t="s">
        <v>3032</v>
      </c>
      <c r="E2956" s="39">
        <v>3598</v>
      </c>
      <c r="F2956" s="39">
        <v>1</v>
      </c>
      <c r="G2956" s="39">
        <v>0</v>
      </c>
      <c r="H2956" s="39">
        <v>0</v>
      </c>
      <c r="I2956" s="39">
        <v>0</v>
      </c>
      <c r="J2956" s="39">
        <v>0</v>
      </c>
      <c r="K2956" s="57" t="str">
        <f t="shared" si="260"/>
        <v>0</v>
      </c>
      <c r="L2956" s="4"/>
    </row>
    <row r="2957" spans="1:12" ht="15.75">
      <c r="A2957" s="28">
        <v>64</v>
      </c>
      <c r="B2957" s="25"/>
      <c r="C2957" s="32">
        <f t="shared" si="259"/>
        <v>1</v>
      </c>
      <c r="D2957" s="39" t="s">
        <v>3033</v>
      </c>
      <c r="E2957" s="79">
        <v>1356</v>
      </c>
      <c r="F2957" s="39">
        <v>1</v>
      </c>
      <c r="G2957" s="39">
        <v>0</v>
      </c>
      <c r="H2957" s="39">
        <v>0</v>
      </c>
      <c r="I2957" s="39">
        <v>0</v>
      </c>
      <c r="J2957" s="39">
        <v>0</v>
      </c>
      <c r="K2957" s="57" t="str">
        <f t="shared" si="260"/>
        <v>0</v>
      </c>
      <c r="L2957" s="4"/>
    </row>
    <row r="2958" spans="1:12" ht="15.75">
      <c r="A2958" s="28">
        <v>64</v>
      </c>
      <c r="B2958" s="25"/>
      <c r="C2958" s="32">
        <f t="shared" si="259"/>
        <v>1</v>
      </c>
      <c r="D2958" s="39" t="s">
        <v>3034</v>
      </c>
      <c r="E2958" s="79">
        <v>7173</v>
      </c>
      <c r="F2958" s="39">
        <v>2</v>
      </c>
      <c r="G2958" s="39">
        <v>0</v>
      </c>
      <c r="H2958" s="39">
        <v>0</v>
      </c>
      <c r="I2958" s="39">
        <v>0</v>
      </c>
      <c r="J2958" s="39">
        <v>0</v>
      </c>
      <c r="K2958" s="57" t="str">
        <f t="shared" si="260"/>
        <v>0</v>
      </c>
      <c r="L2958" s="4"/>
    </row>
    <row r="2959" spans="1:12" ht="15.75">
      <c r="A2959" s="28">
        <v>64</v>
      </c>
      <c r="B2959" s="25"/>
      <c r="C2959" s="32">
        <f t="shared" si="259"/>
        <v>1</v>
      </c>
      <c r="D2959" s="39" t="s">
        <v>3035</v>
      </c>
      <c r="E2959" s="79">
        <v>16805</v>
      </c>
      <c r="F2959" s="39">
        <v>7</v>
      </c>
      <c r="G2959" s="39">
        <v>4</v>
      </c>
      <c r="H2959" s="39">
        <v>0</v>
      </c>
      <c r="I2959" s="39">
        <v>0</v>
      </c>
      <c r="J2959" s="39">
        <v>0</v>
      </c>
      <c r="K2959" s="57" t="str">
        <f t="shared" si="260"/>
        <v>0</v>
      </c>
      <c r="L2959" s="4"/>
    </row>
    <row r="2960" spans="1:12" ht="15.75">
      <c r="A2960" s="28">
        <v>64</v>
      </c>
      <c r="B2960" s="25"/>
      <c r="C2960" s="32">
        <f t="shared" si="259"/>
        <v>1</v>
      </c>
      <c r="D2960" s="39" t="s">
        <v>3036</v>
      </c>
      <c r="E2960" s="79">
        <v>7102</v>
      </c>
      <c r="F2960" s="39">
        <v>2</v>
      </c>
      <c r="G2960" s="39">
        <v>0</v>
      </c>
      <c r="H2960" s="39">
        <v>0</v>
      </c>
      <c r="I2960" s="39">
        <v>0</v>
      </c>
      <c r="J2960" s="39">
        <v>0</v>
      </c>
      <c r="K2960" s="57" t="str">
        <f t="shared" si="260"/>
        <v>0</v>
      </c>
      <c r="L2960" s="4"/>
    </row>
    <row r="2961" spans="1:12" ht="15.75">
      <c r="A2961" s="28">
        <v>64</v>
      </c>
      <c r="B2961" s="25"/>
      <c r="C2961" s="32">
        <f t="shared" si="259"/>
        <v>1</v>
      </c>
      <c r="D2961" s="39" t="s">
        <v>3037</v>
      </c>
      <c r="E2961" s="79">
        <v>1190</v>
      </c>
      <c r="F2961" s="39">
        <v>0</v>
      </c>
      <c r="G2961" s="39">
        <v>0</v>
      </c>
      <c r="H2961" s="39">
        <v>1</v>
      </c>
      <c r="I2961" s="39">
        <v>0</v>
      </c>
      <c r="J2961" s="39">
        <v>0</v>
      </c>
      <c r="K2961" s="57" t="str">
        <f t="shared" si="260"/>
        <v>0</v>
      </c>
      <c r="L2961" s="4"/>
    </row>
    <row r="2962" spans="1:12" ht="15.75">
      <c r="A2962" s="28">
        <v>64</v>
      </c>
      <c r="B2962" s="25"/>
      <c r="C2962" s="32">
        <f t="shared" si="259"/>
        <v>1</v>
      </c>
      <c r="D2962" s="39" t="s">
        <v>3038</v>
      </c>
      <c r="E2962" s="79">
        <v>9665</v>
      </c>
      <c r="F2962" s="39">
        <v>3</v>
      </c>
      <c r="G2962" s="39">
        <v>0</v>
      </c>
      <c r="H2962" s="39">
        <v>0</v>
      </c>
      <c r="I2962" s="39">
        <v>0</v>
      </c>
      <c r="J2962" s="39">
        <v>0</v>
      </c>
      <c r="K2962" s="57" t="str">
        <f t="shared" si="260"/>
        <v>0</v>
      </c>
      <c r="L2962" s="4"/>
    </row>
    <row r="2963" spans="1:12" ht="15.75">
      <c r="A2963" s="28">
        <v>64</v>
      </c>
      <c r="B2963" s="25"/>
      <c r="C2963" s="32">
        <f t="shared" si="259"/>
        <v>1</v>
      </c>
      <c r="D2963" s="39" t="s">
        <v>3039</v>
      </c>
      <c r="E2963" s="79">
        <v>13720</v>
      </c>
      <c r="F2963" s="39">
        <v>4</v>
      </c>
      <c r="G2963" s="39">
        <v>0</v>
      </c>
      <c r="H2963" s="39">
        <v>0</v>
      </c>
      <c r="I2963" s="39">
        <v>0</v>
      </c>
      <c r="J2963" s="39">
        <v>0</v>
      </c>
      <c r="K2963" s="57" t="str">
        <f t="shared" si="260"/>
        <v>0</v>
      </c>
      <c r="L2963" s="4"/>
    </row>
    <row r="2964" spans="1:12" ht="15.75">
      <c r="A2964" s="28">
        <v>64</v>
      </c>
      <c r="B2964" s="25"/>
      <c r="C2964" s="32">
        <f t="shared" si="259"/>
        <v>1</v>
      </c>
      <c r="D2964" s="39" t="s">
        <v>3040</v>
      </c>
      <c r="E2964" s="79">
        <v>2950</v>
      </c>
      <c r="F2964" s="39">
        <v>1</v>
      </c>
      <c r="G2964" s="39">
        <v>0</v>
      </c>
      <c r="H2964" s="39">
        <v>0</v>
      </c>
      <c r="I2964" s="39">
        <v>0</v>
      </c>
      <c r="J2964" s="39">
        <v>0</v>
      </c>
      <c r="K2964" s="57" t="str">
        <f t="shared" si="260"/>
        <v>0</v>
      </c>
      <c r="L2964" s="4"/>
    </row>
    <row r="2965" spans="1:12" ht="15.75">
      <c r="A2965" s="28">
        <v>64</v>
      </c>
      <c r="B2965" s="25"/>
      <c r="C2965" s="32">
        <f t="shared" si="259"/>
        <v>1</v>
      </c>
      <c r="D2965" s="39" t="s">
        <v>3041</v>
      </c>
      <c r="E2965" s="79">
        <v>4428</v>
      </c>
      <c r="F2965" s="39">
        <v>1</v>
      </c>
      <c r="G2965" s="39">
        <v>0</v>
      </c>
      <c r="H2965" s="39">
        <v>0</v>
      </c>
      <c r="I2965" s="39">
        <v>0</v>
      </c>
      <c r="J2965" s="39">
        <v>0</v>
      </c>
      <c r="K2965" s="57" t="str">
        <f t="shared" si="260"/>
        <v>0</v>
      </c>
      <c r="L2965" s="4"/>
    </row>
    <row r="2966" spans="1:12" ht="15.75">
      <c r="A2966" s="28">
        <v>64</v>
      </c>
      <c r="B2966" s="25"/>
      <c r="C2966" s="32">
        <f t="shared" si="259"/>
        <v>1</v>
      </c>
      <c r="D2966" s="39" t="s">
        <v>3042</v>
      </c>
      <c r="E2966" s="79">
        <v>4294</v>
      </c>
      <c r="F2966" s="39">
        <v>3</v>
      </c>
      <c r="G2966" s="39">
        <v>0</v>
      </c>
      <c r="H2966" s="39">
        <v>0</v>
      </c>
      <c r="I2966" s="39">
        <v>0</v>
      </c>
      <c r="J2966" s="39">
        <v>0</v>
      </c>
      <c r="K2966" s="57" t="str">
        <f t="shared" si="260"/>
        <v>0</v>
      </c>
      <c r="L2966" s="4"/>
    </row>
    <row r="2967" spans="1:12" ht="15.75">
      <c r="A2967" s="28">
        <v>64</v>
      </c>
      <c r="B2967" s="25"/>
      <c r="C2967" s="32">
        <f t="shared" si="259"/>
        <v>1</v>
      </c>
      <c r="D2967" s="39" t="s">
        <v>3043</v>
      </c>
      <c r="E2967" s="79">
        <v>10629</v>
      </c>
      <c r="F2967" s="39">
        <v>2</v>
      </c>
      <c r="G2967" s="39">
        <v>0</v>
      </c>
      <c r="H2967" s="39">
        <v>0</v>
      </c>
      <c r="I2967" s="39">
        <v>0</v>
      </c>
      <c r="J2967" s="39">
        <v>0</v>
      </c>
      <c r="K2967" s="57" t="str">
        <f t="shared" si="260"/>
        <v>0</v>
      </c>
      <c r="L2967" s="4"/>
    </row>
    <row r="2968" spans="1:12" ht="15.75">
      <c r="A2968" s="28">
        <v>64</v>
      </c>
      <c r="B2968" s="25"/>
      <c r="C2968" s="32">
        <f t="shared" si="259"/>
        <v>1</v>
      </c>
      <c r="D2968" s="39" t="s">
        <v>3044</v>
      </c>
      <c r="E2968" s="79">
        <v>10515</v>
      </c>
      <c r="F2968" s="39">
        <v>3</v>
      </c>
      <c r="G2968" s="39">
        <v>0</v>
      </c>
      <c r="H2968" s="39">
        <v>0</v>
      </c>
      <c r="I2968" s="39">
        <v>0</v>
      </c>
      <c r="J2968" s="39">
        <v>0</v>
      </c>
      <c r="K2968" s="57" t="str">
        <f t="shared" si="260"/>
        <v>0</v>
      </c>
      <c r="L2968" s="4"/>
    </row>
    <row r="2969" spans="1:12" ht="15.75">
      <c r="A2969" s="28">
        <v>64</v>
      </c>
      <c r="B2969" s="25"/>
      <c r="C2969" s="32">
        <f t="shared" si="259"/>
        <v>1</v>
      </c>
      <c r="D2969" s="39" t="s">
        <v>3045</v>
      </c>
      <c r="E2969" s="79">
        <v>855</v>
      </c>
      <c r="F2969" s="39">
        <v>1</v>
      </c>
      <c r="G2969" s="39">
        <v>0</v>
      </c>
      <c r="H2969" s="39">
        <v>0</v>
      </c>
      <c r="I2969" s="39">
        <v>0</v>
      </c>
      <c r="J2969" s="39">
        <v>0</v>
      </c>
      <c r="K2969" s="57" t="str">
        <f t="shared" si="260"/>
        <v>0</v>
      </c>
      <c r="L2969" s="4"/>
    </row>
    <row r="2970" spans="1:12" ht="15.75">
      <c r="A2970" s="28">
        <v>64</v>
      </c>
      <c r="B2970" s="25"/>
      <c r="C2970" s="32">
        <f t="shared" si="259"/>
        <v>1</v>
      </c>
      <c r="D2970" s="39" t="s">
        <v>3046</v>
      </c>
      <c r="E2970" s="79">
        <v>76275</v>
      </c>
      <c r="F2970" s="39">
        <v>47</v>
      </c>
      <c r="G2970" s="39">
        <v>15</v>
      </c>
      <c r="H2970" s="39">
        <v>1</v>
      </c>
      <c r="I2970" s="39">
        <v>2</v>
      </c>
      <c r="J2970" s="39">
        <v>2</v>
      </c>
      <c r="K2970" s="57" t="str">
        <f t="shared" si="260"/>
        <v>1</v>
      </c>
      <c r="L2970" s="4"/>
    </row>
    <row r="2971" spans="1:12" ht="15.75">
      <c r="A2971" s="28">
        <v>64</v>
      </c>
      <c r="B2971" s="25"/>
      <c r="C2971" s="32">
        <f t="shared" si="259"/>
        <v>1</v>
      </c>
      <c r="D2971" s="39" t="s">
        <v>3047</v>
      </c>
      <c r="E2971" s="79">
        <v>14618</v>
      </c>
      <c r="F2971" s="39">
        <v>8</v>
      </c>
      <c r="G2971" s="39">
        <v>5</v>
      </c>
      <c r="H2971" s="39">
        <v>0</v>
      </c>
      <c r="I2971" s="39">
        <v>1</v>
      </c>
      <c r="J2971" s="39">
        <v>1</v>
      </c>
      <c r="K2971" s="57" t="str">
        <f t="shared" si="260"/>
        <v>1</v>
      </c>
      <c r="L2971" s="4"/>
    </row>
    <row r="2972" spans="1:12" ht="15.75">
      <c r="A2972" s="28">
        <v>64</v>
      </c>
      <c r="B2972" s="25"/>
      <c r="C2972" s="32">
        <f t="shared" si="259"/>
        <v>1</v>
      </c>
      <c r="D2972" s="39" t="s">
        <v>3048</v>
      </c>
      <c r="E2972" s="79">
        <v>1827</v>
      </c>
      <c r="F2972" s="39">
        <v>0</v>
      </c>
      <c r="G2972" s="39">
        <v>0</v>
      </c>
      <c r="H2972" s="39">
        <v>1</v>
      </c>
      <c r="I2972" s="39">
        <v>0</v>
      </c>
      <c r="J2972" s="39">
        <v>0</v>
      </c>
      <c r="K2972" s="57" t="str">
        <f t="shared" si="260"/>
        <v>0</v>
      </c>
      <c r="L2972" s="4"/>
    </row>
    <row r="2973" spans="1:12" ht="15.75">
      <c r="A2973" s="28">
        <v>64</v>
      </c>
      <c r="B2973" s="25"/>
      <c r="C2973" s="32">
        <f t="shared" si="259"/>
        <v>1</v>
      </c>
      <c r="D2973" s="39" t="s">
        <v>3049</v>
      </c>
      <c r="E2973" s="79">
        <v>1907</v>
      </c>
      <c r="F2973" s="39">
        <v>1</v>
      </c>
      <c r="G2973" s="39">
        <v>0</v>
      </c>
      <c r="H2973" s="39">
        <v>0</v>
      </c>
      <c r="I2973" s="39">
        <v>0</v>
      </c>
      <c r="J2973" s="39">
        <v>0</v>
      </c>
      <c r="K2973" s="57" t="str">
        <f t="shared" si="260"/>
        <v>0</v>
      </c>
      <c r="L2973" s="4"/>
    </row>
    <row r="2974" spans="1:12" ht="15.75">
      <c r="A2974" s="28">
        <v>64</v>
      </c>
      <c r="B2974" s="25"/>
      <c r="C2974" s="32">
        <f t="shared" si="259"/>
        <v>1</v>
      </c>
      <c r="D2974" s="39" t="s">
        <v>3050</v>
      </c>
      <c r="E2974" s="79">
        <v>7000</v>
      </c>
      <c r="F2974" s="39">
        <v>1</v>
      </c>
      <c r="G2974" s="39">
        <v>2</v>
      </c>
      <c r="H2974" s="39">
        <v>0</v>
      </c>
      <c r="I2974" s="39">
        <v>0</v>
      </c>
      <c r="J2974" s="39">
        <v>0</v>
      </c>
      <c r="K2974" s="57" t="str">
        <f t="shared" si="260"/>
        <v>0</v>
      </c>
      <c r="L2974" s="4"/>
    </row>
    <row r="2975" spans="1:12" ht="15.75">
      <c r="A2975" s="28">
        <v>64</v>
      </c>
      <c r="B2975" s="25"/>
      <c r="C2975" s="32">
        <f t="shared" si="259"/>
        <v>1</v>
      </c>
      <c r="D2975" s="39" t="s">
        <v>3051</v>
      </c>
      <c r="E2975" s="79">
        <v>4589</v>
      </c>
      <c r="F2975" s="39">
        <v>2</v>
      </c>
      <c r="G2975" s="39">
        <v>0</v>
      </c>
      <c r="H2975" s="39">
        <v>0</v>
      </c>
      <c r="I2975" s="39">
        <v>0</v>
      </c>
      <c r="J2975" s="39">
        <v>0</v>
      </c>
      <c r="K2975" s="57" t="str">
        <f t="shared" si="260"/>
        <v>0</v>
      </c>
      <c r="L2975" s="4"/>
    </row>
    <row r="2976" spans="1:12" ht="15.75">
      <c r="A2976" s="28">
        <v>64</v>
      </c>
      <c r="B2976" s="25"/>
      <c r="C2976" s="32">
        <f t="shared" si="259"/>
        <v>1</v>
      </c>
      <c r="D2976" s="39" t="s">
        <v>3052</v>
      </c>
      <c r="E2976" s="79">
        <v>10611</v>
      </c>
      <c r="F2976" s="39">
        <v>3</v>
      </c>
      <c r="G2976" s="39">
        <v>0</v>
      </c>
      <c r="H2976" s="39">
        <v>0</v>
      </c>
      <c r="I2976" s="39">
        <v>0</v>
      </c>
      <c r="J2976" s="39">
        <v>0</v>
      </c>
      <c r="K2976" s="57" t="str">
        <f t="shared" si="260"/>
        <v>0</v>
      </c>
      <c r="L2976" s="4"/>
    </row>
    <row r="2977" spans="1:57" ht="15.75">
      <c r="A2977" s="28">
        <v>64</v>
      </c>
      <c r="B2977" s="25"/>
      <c r="C2977" s="32">
        <f t="shared" si="259"/>
        <v>1</v>
      </c>
      <c r="D2977" s="39" t="s">
        <v>3053</v>
      </c>
      <c r="E2977" s="79">
        <v>7500</v>
      </c>
      <c r="F2977" s="39">
        <v>1</v>
      </c>
      <c r="G2977" s="39">
        <v>1</v>
      </c>
      <c r="H2977" s="39">
        <v>0</v>
      </c>
      <c r="I2977" s="39">
        <v>0</v>
      </c>
      <c r="J2977" s="39">
        <v>0</v>
      </c>
      <c r="K2977" s="57" t="str">
        <f t="shared" si="260"/>
        <v>0</v>
      </c>
      <c r="L2977" s="4"/>
    </row>
    <row r="2978" spans="1:57" ht="25.5">
      <c r="A2978" s="28">
        <v>64</v>
      </c>
      <c r="B2978" s="25"/>
      <c r="C2978" s="32">
        <f t="shared" si="259"/>
        <v>1</v>
      </c>
      <c r="D2978" s="39" t="s">
        <v>3054</v>
      </c>
      <c r="E2978" s="79">
        <v>145247</v>
      </c>
      <c r="F2978" s="39">
        <v>6</v>
      </c>
      <c r="G2978" s="39">
        <v>0</v>
      </c>
      <c r="H2978" s="39">
        <v>0</v>
      </c>
      <c r="I2978" s="39">
        <v>1</v>
      </c>
      <c r="J2978" s="39">
        <v>1</v>
      </c>
      <c r="K2978" s="57" t="str">
        <f t="shared" si="260"/>
        <v>1</v>
      </c>
      <c r="L2978" s="4"/>
    </row>
    <row r="2979" spans="1:57" ht="15">
      <c r="A2979" s="226" t="s">
        <v>3055</v>
      </c>
      <c r="B2979" s="226"/>
      <c r="C2979" s="226"/>
      <c r="D2979" s="44">
        <f>SUM(C2941:C2978)</f>
        <v>38</v>
      </c>
      <c r="E2979" s="45">
        <f t="shared" ref="E2979:J2979" si="261">SUM(E2941:E2978)</f>
        <v>547801</v>
      </c>
      <c r="F2979" s="45">
        <f t="shared" si="261"/>
        <v>201</v>
      </c>
      <c r="G2979" s="45">
        <f t="shared" si="261"/>
        <v>48</v>
      </c>
      <c r="H2979" s="45">
        <f t="shared" si="261"/>
        <v>6</v>
      </c>
      <c r="I2979" s="45">
        <f t="shared" si="261"/>
        <v>7</v>
      </c>
      <c r="J2979" s="45">
        <f t="shared" si="261"/>
        <v>7</v>
      </c>
      <c r="K2979" s="45">
        <f>K2941+K2942+K2943+K2944+K2945+K2946+K2947+K2948+K2949+K2950+K2951+K2952+K2953+K2954+K2955+K2956+K2957+K2958+K2959+K2960+K2961+K2962+K2963+K2964+K2965+K2966+K2967+K2968+K2969+K2970+K2971+K2972+K2973+K2974+K2975+K2976+K2977+K2978</f>
        <v>5</v>
      </c>
      <c r="L2979" s="4"/>
      <c r="M2979" s="46"/>
      <c r="N2979" s="46"/>
      <c r="O2979" s="46"/>
      <c r="P2979" s="46"/>
      <c r="Q2979" s="46"/>
      <c r="R2979" s="46"/>
      <c r="S2979" s="46"/>
      <c r="T2979" s="46"/>
      <c r="U2979" s="46"/>
      <c r="V2979" s="46"/>
      <c r="W2979" s="46"/>
      <c r="X2979" s="46"/>
      <c r="Y2979" s="46"/>
      <c r="Z2979" s="46"/>
      <c r="AA2979" s="46"/>
      <c r="AB2979" s="46"/>
      <c r="AC2979" s="46"/>
      <c r="AD2979" s="46"/>
      <c r="AE2979" s="46"/>
      <c r="AF2979" s="46"/>
      <c r="AG2979" s="46"/>
      <c r="AH2979" s="46"/>
      <c r="AI2979" s="46"/>
      <c r="AJ2979" s="46"/>
      <c r="AK2979" s="46"/>
      <c r="AL2979" s="46"/>
      <c r="AM2979" s="46"/>
      <c r="AN2979" s="46"/>
      <c r="AO2979" s="46"/>
      <c r="AP2979" s="46"/>
      <c r="AQ2979" s="46"/>
      <c r="AR2979" s="46"/>
      <c r="AS2979" s="46"/>
      <c r="AT2979" s="46"/>
      <c r="AU2979" s="46"/>
      <c r="AV2979" s="46"/>
      <c r="AW2979" s="46"/>
      <c r="AX2979" s="46"/>
      <c r="AY2979" s="46"/>
      <c r="AZ2979" s="46"/>
      <c r="BA2979" s="46"/>
      <c r="BB2979" s="46"/>
      <c r="BC2979" s="46"/>
      <c r="BD2979" s="46"/>
      <c r="BE2979" s="46"/>
    </row>
    <row r="2980" spans="1:57" ht="15.75">
      <c r="A2980" s="28"/>
      <c r="B2980" s="225" t="s">
        <v>99</v>
      </c>
      <c r="C2980" s="225"/>
      <c r="D2980" s="47"/>
      <c r="E2980" s="48"/>
      <c r="F2980" s="47"/>
      <c r="G2980" s="48"/>
      <c r="H2980" s="48"/>
      <c r="I2980" s="48"/>
      <c r="J2980" s="31"/>
      <c r="K2980" s="31"/>
      <c r="L2980" s="4"/>
    </row>
    <row r="2981" spans="1:57" ht="15.75">
      <c r="A2981" s="28">
        <v>65</v>
      </c>
      <c r="B2981" s="25"/>
      <c r="C2981" s="32">
        <f t="shared" ref="C2981:C2997" si="262">IF(D2981="",0,1)</f>
        <v>1</v>
      </c>
      <c r="D2981" s="49" t="s">
        <v>3056</v>
      </c>
      <c r="E2981" s="49">
        <v>249</v>
      </c>
      <c r="F2981" s="38">
        <v>0</v>
      </c>
      <c r="G2981" s="38">
        <v>3</v>
      </c>
      <c r="H2981" s="38">
        <v>0</v>
      </c>
      <c r="I2981" s="38">
        <v>0</v>
      </c>
      <c r="J2981" s="38">
        <v>0</v>
      </c>
      <c r="K2981" s="37" t="str">
        <f t="shared" ref="K2981:K2997" si="263">IF(OR(I2981="",I2981&lt;1),"0","1")</f>
        <v>0</v>
      </c>
      <c r="L2981" s="4"/>
    </row>
    <row r="2982" spans="1:57" ht="15.75">
      <c r="A2982" s="28">
        <v>65</v>
      </c>
      <c r="B2982" s="25"/>
      <c r="C2982" s="32">
        <f t="shared" si="262"/>
        <v>1</v>
      </c>
      <c r="D2982" s="49" t="s">
        <v>3057</v>
      </c>
      <c r="E2982" s="49">
        <v>8071</v>
      </c>
      <c r="F2982" s="38">
        <v>3</v>
      </c>
      <c r="G2982" s="38">
        <v>0</v>
      </c>
      <c r="H2982" s="38">
        <v>0</v>
      </c>
      <c r="I2982" s="38">
        <v>0</v>
      </c>
      <c r="J2982" s="38">
        <v>0</v>
      </c>
      <c r="K2982" s="37" t="str">
        <f t="shared" si="263"/>
        <v>0</v>
      </c>
      <c r="L2982" s="4"/>
    </row>
    <row r="2983" spans="1:57" ht="15.75">
      <c r="A2983" s="28">
        <v>65</v>
      </c>
      <c r="B2983" s="25"/>
      <c r="C2983" s="32">
        <f t="shared" si="262"/>
        <v>1</v>
      </c>
      <c r="D2983" s="49" t="s">
        <v>3058</v>
      </c>
      <c r="E2983" s="49">
        <v>8000</v>
      </c>
      <c r="F2983" s="38">
        <v>5</v>
      </c>
      <c r="G2983" s="38">
        <v>1</v>
      </c>
      <c r="H2983" s="38">
        <v>0</v>
      </c>
      <c r="I2983" s="38">
        <v>0</v>
      </c>
      <c r="J2983" s="38">
        <v>0</v>
      </c>
      <c r="K2983" s="37" t="str">
        <f t="shared" si="263"/>
        <v>0</v>
      </c>
      <c r="L2983" s="4"/>
    </row>
    <row r="2984" spans="1:57" ht="15.75">
      <c r="A2984" s="28">
        <v>65</v>
      </c>
      <c r="B2984" s="25"/>
      <c r="C2984" s="32">
        <f t="shared" si="262"/>
        <v>1</v>
      </c>
      <c r="D2984" s="49" t="s">
        <v>3059</v>
      </c>
      <c r="E2984" s="49">
        <v>5200</v>
      </c>
      <c r="F2984" s="38">
        <v>2</v>
      </c>
      <c r="G2984" s="38">
        <v>0</v>
      </c>
      <c r="H2984" s="38">
        <v>0</v>
      </c>
      <c r="I2984" s="38">
        <v>0</v>
      </c>
      <c r="J2984" s="38">
        <v>0</v>
      </c>
      <c r="K2984" s="37" t="str">
        <f t="shared" si="263"/>
        <v>0</v>
      </c>
      <c r="L2984" s="4"/>
    </row>
    <row r="2985" spans="1:57" ht="15.75">
      <c r="A2985" s="28">
        <v>65</v>
      </c>
      <c r="B2985" s="25"/>
      <c r="C2985" s="32">
        <f t="shared" si="262"/>
        <v>1</v>
      </c>
      <c r="D2985" s="49" t="s">
        <v>3060</v>
      </c>
      <c r="E2985" s="49">
        <v>1327</v>
      </c>
      <c r="F2985" s="38">
        <v>0</v>
      </c>
      <c r="G2985" s="38">
        <v>2</v>
      </c>
      <c r="H2985" s="38">
        <v>0</v>
      </c>
      <c r="I2985" s="38">
        <v>0</v>
      </c>
      <c r="J2985" s="38">
        <v>0</v>
      </c>
      <c r="K2985" s="37" t="str">
        <f t="shared" si="263"/>
        <v>0</v>
      </c>
      <c r="L2985" s="4"/>
    </row>
    <row r="2986" spans="1:57" ht="15.75">
      <c r="A2986" s="28">
        <v>65</v>
      </c>
      <c r="B2986" s="25"/>
      <c r="C2986" s="32">
        <f t="shared" si="262"/>
        <v>1</v>
      </c>
      <c r="D2986" s="49" t="s">
        <v>3061</v>
      </c>
      <c r="E2986" s="49">
        <v>897</v>
      </c>
      <c r="F2986" s="38">
        <v>3</v>
      </c>
      <c r="G2986" s="38">
        <v>0</v>
      </c>
      <c r="H2986" s="38">
        <v>0</v>
      </c>
      <c r="I2986" s="38">
        <v>0</v>
      </c>
      <c r="J2986" s="38">
        <v>0</v>
      </c>
      <c r="K2986" s="37" t="str">
        <f t="shared" si="263"/>
        <v>0</v>
      </c>
      <c r="L2986" s="4"/>
    </row>
    <row r="2987" spans="1:57" ht="15.75">
      <c r="A2987" s="28">
        <v>65</v>
      </c>
      <c r="B2987" s="25"/>
      <c r="C2987" s="32">
        <f t="shared" si="262"/>
        <v>1</v>
      </c>
      <c r="D2987" s="49" t="s">
        <v>3062</v>
      </c>
      <c r="E2987" s="49">
        <v>3000</v>
      </c>
      <c r="F2987" s="38">
        <v>1</v>
      </c>
      <c r="G2987" s="38">
        <v>0</v>
      </c>
      <c r="H2987" s="38">
        <v>0</v>
      </c>
      <c r="I2987" s="38">
        <v>0</v>
      </c>
      <c r="J2987" s="38">
        <v>0</v>
      </c>
      <c r="K2987" s="37" t="str">
        <f t="shared" si="263"/>
        <v>0</v>
      </c>
      <c r="L2987" s="4"/>
    </row>
    <row r="2988" spans="1:57" ht="15.75">
      <c r="A2988" s="28">
        <v>65</v>
      </c>
      <c r="B2988" s="25"/>
      <c r="C2988" s="32">
        <f t="shared" si="262"/>
        <v>1</v>
      </c>
      <c r="D2988" s="49" t="s">
        <v>3063</v>
      </c>
      <c r="E2988" s="49">
        <v>4076</v>
      </c>
      <c r="F2988" s="38">
        <v>1</v>
      </c>
      <c r="G2988" s="38">
        <v>1</v>
      </c>
      <c r="H2988" s="38">
        <v>0</v>
      </c>
      <c r="I2988" s="38">
        <v>0</v>
      </c>
      <c r="J2988" s="38">
        <v>0</v>
      </c>
      <c r="K2988" s="37" t="str">
        <f t="shared" si="263"/>
        <v>0</v>
      </c>
      <c r="L2988" s="4"/>
    </row>
    <row r="2989" spans="1:57" ht="15.75">
      <c r="A2989" s="28">
        <v>65</v>
      </c>
      <c r="B2989" s="25"/>
      <c r="C2989" s="32">
        <f t="shared" si="262"/>
        <v>1</v>
      </c>
      <c r="D2989" s="39" t="s">
        <v>3064</v>
      </c>
      <c r="E2989" s="39">
        <v>5812</v>
      </c>
      <c r="F2989" s="39">
        <v>4</v>
      </c>
      <c r="G2989" s="39">
        <v>0</v>
      </c>
      <c r="H2989" s="39">
        <v>0</v>
      </c>
      <c r="I2989" s="39">
        <v>0</v>
      </c>
      <c r="J2989" s="39">
        <v>0</v>
      </c>
      <c r="K2989" s="37" t="str">
        <f t="shared" si="263"/>
        <v>0</v>
      </c>
      <c r="L2989" s="4"/>
    </row>
    <row r="2990" spans="1:57" ht="15.75">
      <c r="A2990" s="28">
        <v>65</v>
      </c>
      <c r="B2990" s="25"/>
      <c r="C2990" s="32">
        <f t="shared" si="262"/>
        <v>1</v>
      </c>
      <c r="D2990" s="39" t="s">
        <v>3065</v>
      </c>
      <c r="E2990" s="39">
        <v>299</v>
      </c>
      <c r="F2990" s="39">
        <v>1</v>
      </c>
      <c r="G2990" s="39">
        <v>0</v>
      </c>
      <c r="H2990" s="39">
        <v>0</v>
      </c>
      <c r="I2990" s="39">
        <v>0</v>
      </c>
      <c r="J2990" s="39">
        <v>0</v>
      </c>
      <c r="K2990" s="37" t="str">
        <f t="shared" si="263"/>
        <v>0</v>
      </c>
      <c r="L2990" s="4"/>
    </row>
    <row r="2991" spans="1:57" ht="15.75">
      <c r="A2991" s="28">
        <v>65</v>
      </c>
      <c r="B2991" s="25"/>
      <c r="C2991" s="32">
        <f t="shared" si="262"/>
        <v>1</v>
      </c>
      <c r="D2991" s="39" t="s">
        <v>3066</v>
      </c>
      <c r="E2991" s="39">
        <v>12913</v>
      </c>
      <c r="F2991" s="39">
        <v>11</v>
      </c>
      <c r="G2991" s="39">
        <v>0</v>
      </c>
      <c r="H2991" s="39">
        <v>0</v>
      </c>
      <c r="I2991" s="39">
        <v>0</v>
      </c>
      <c r="J2991" s="39">
        <v>0</v>
      </c>
      <c r="K2991" s="37" t="str">
        <f t="shared" si="263"/>
        <v>0</v>
      </c>
      <c r="L2991" s="4"/>
    </row>
    <row r="2992" spans="1:57" ht="15.75">
      <c r="A2992" s="28">
        <v>65</v>
      </c>
      <c r="B2992" s="25"/>
      <c r="C2992" s="32">
        <f t="shared" si="262"/>
        <v>1</v>
      </c>
      <c r="D2992" s="39" t="s">
        <v>3067</v>
      </c>
      <c r="E2992" s="39">
        <v>2294</v>
      </c>
      <c r="F2992" s="39">
        <v>1</v>
      </c>
      <c r="G2992" s="39">
        <v>0</v>
      </c>
      <c r="H2992" s="39">
        <v>0</v>
      </c>
      <c r="I2992" s="39">
        <v>0</v>
      </c>
      <c r="J2992" s="39">
        <v>0</v>
      </c>
      <c r="K2992" s="37" t="str">
        <f t="shared" si="263"/>
        <v>0</v>
      </c>
      <c r="L2992" s="4"/>
    </row>
    <row r="2993" spans="1:57" ht="15.75">
      <c r="A2993" s="28">
        <v>65</v>
      </c>
      <c r="B2993" s="25"/>
      <c r="C2993" s="32">
        <f t="shared" si="262"/>
        <v>1</v>
      </c>
      <c r="D2993" s="39" t="s">
        <v>3068</v>
      </c>
      <c r="E2993" s="39">
        <v>3351</v>
      </c>
      <c r="F2993" s="39">
        <v>1</v>
      </c>
      <c r="G2993" s="39">
        <v>0</v>
      </c>
      <c r="H2993" s="39">
        <v>0</v>
      </c>
      <c r="I2993" s="39">
        <v>0</v>
      </c>
      <c r="J2993" s="39">
        <v>0</v>
      </c>
      <c r="K2993" s="37" t="str">
        <f t="shared" si="263"/>
        <v>0</v>
      </c>
      <c r="L2993" s="4"/>
    </row>
    <row r="2994" spans="1:57" ht="15.75">
      <c r="A2994" s="28">
        <v>65</v>
      </c>
      <c r="B2994" s="25"/>
      <c r="C2994" s="32">
        <f t="shared" si="262"/>
        <v>1</v>
      </c>
      <c r="D2994" s="39" t="s">
        <v>3069</v>
      </c>
      <c r="E2994" s="39">
        <v>869</v>
      </c>
      <c r="F2994" s="39">
        <v>0</v>
      </c>
      <c r="G2994" s="39">
        <v>2</v>
      </c>
      <c r="H2994" s="39">
        <v>0</v>
      </c>
      <c r="I2994" s="39">
        <v>0</v>
      </c>
      <c r="J2994" s="39">
        <v>0</v>
      </c>
      <c r="K2994" s="37" t="str">
        <f t="shared" si="263"/>
        <v>0</v>
      </c>
      <c r="L2994" s="4"/>
    </row>
    <row r="2995" spans="1:57" ht="15.75">
      <c r="A2995" s="28">
        <v>65</v>
      </c>
      <c r="B2995" s="25"/>
      <c r="C2995" s="32">
        <f t="shared" si="262"/>
        <v>1</v>
      </c>
      <c r="D2995" s="39" t="s">
        <v>3070</v>
      </c>
      <c r="E2995" s="39">
        <v>5061</v>
      </c>
      <c r="F2995" s="39">
        <v>2</v>
      </c>
      <c r="G2995" s="39">
        <v>0</v>
      </c>
      <c r="H2995" s="39">
        <v>0</v>
      </c>
      <c r="I2995" s="39">
        <v>0</v>
      </c>
      <c r="J2995" s="39">
        <v>0</v>
      </c>
      <c r="K2995" s="37" t="str">
        <f t="shared" si="263"/>
        <v>0</v>
      </c>
      <c r="L2995" s="4"/>
    </row>
    <row r="2996" spans="1:57" ht="15.75">
      <c r="A2996" s="28">
        <v>65</v>
      </c>
      <c r="B2996" s="25"/>
      <c r="C2996" s="32">
        <f t="shared" si="262"/>
        <v>1</v>
      </c>
      <c r="D2996" s="39" t="s">
        <v>3071</v>
      </c>
      <c r="E2996" s="39">
        <v>40041</v>
      </c>
      <c r="F2996" s="39">
        <v>26</v>
      </c>
      <c r="G2996" s="39">
        <v>22</v>
      </c>
      <c r="H2996" s="39">
        <v>0</v>
      </c>
      <c r="I2996" s="39">
        <v>0</v>
      </c>
      <c r="J2996" s="39">
        <v>0</v>
      </c>
      <c r="K2996" s="37" t="str">
        <f t="shared" si="263"/>
        <v>0</v>
      </c>
      <c r="L2996" s="4"/>
    </row>
    <row r="2997" spans="1:57" ht="15.75">
      <c r="A2997" s="28">
        <v>65</v>
      </c>
      <c r="B2997" s="25"/>
      <c r="C2997" s="32">
        <f t="shared" si="262"/>
        <v>1</v>
      </c>
      <c r="D2997" s="39" t="s">
        <v>3072</v>
      </c>
      <c r="E2997" s="39">
        <v>5000</v>
      </c>
      <c r="F2997" s="39">
        <v>1</v>
      </c>
      <c r="G2997" s="39">
        <v>1</v>
      </c>
      <c r="H2997" s="39">
        <v>0</v>
      </c>
      <c r="I2997" s="39">
        <v>0</v>
      </c>
      <c r="J2997" s="39">
        <v>0</v>
      </c>
      <c r="K2997" s="37" t="str">
        <f t="shared" si="263"/>
        <v>0</v>
      </c>
      <c r="L2997" s="4"/>
    </row>
    <row r="2998" spans="1:57" ht="15">
      <c r="A2998" s="226" t="s">
        <v>3073</v>
      </c>
      <c r="B2998" s="226"/>
      <c r="C2998" s="226"/>
      <c r="D2998" s="44">
        <f>SUM(C2981:C2997)</f>
        <v>17</v>
      </c>
      <c r="E2998" s="45">
        <f t="shared" ref="E2998:J2998" si="264">SUM(E2981:E2997)</f>
        <v>106460</v>
      </c>
      <c r="F2998" s="45">
        <f t="shared" si="264"/>
        <v>62</v>
      </c>
      <c r="G2998" s="45">
        <f t="shared" si="264"/>
        <v>32</v>
      </c>
      <c r="H2998" s="45">
        <f t="shared" si="264"/>
        <v>0</v>
      </c>
      <c r="I2998" s="45">
        <f t="shared" si="264"/>
        <v>0</v>
      </c>
      <c r="J2998" s="45">
        <f t="shared" si="264"/>
        <v>0</v>
      </c>
      <c r="K2998" s="45">
        <f>K2981+K2982+K2983+K2984+K2985+K2986+K2987+K2988+K2989+K2990+K2991+K2992+K2993+K2994+K2995+K2996+K2997</f>
        <v>0</v>
      </c>
      <c r="L2998" s="4"/>
      <c r="M2998" s="46"/>
      <c r="N2998" s="46"/>
      <c r="O2998" s="46"/>
      <c r="P2998" s="46"/>
      <c r="Q2998" s="46"/>
      <c r="R2998" s="46"/>
      <c r="S2998" s="46"/>
      <c r="T2998" s="46"/>
      <c r="U2998" s="46"/>
      <c r="V2998" s="46"/>
      <c r="W2998" s="46"/>
      <c r="X2998" s="46"/>
      <c r="Y2998" s="46"/>
      <c r="Z2998" s="46"/>
      <c r="AA2998" s="46"/>
      <c r="AB2998" s="46"/>
      <c r="AC2998" s="46"/>
      <c r="AD2998" s="46"/>
      <c r="AE2998" s="46"/>
      <c r="AF2998" s="46"/>
      <c r="AG2998" s="46"/>
      <c r="AH2998" s="46"/>
      <c r="AI2998" s="46"/>
      <c r="AJ2998" s="46"/>
      <c r="AK2998" s="46"/>
      <c r="AL2998" s="46"/>
      <c r="AM2998" s="46"/>
      <c r="AN2998" s="46"/>
      <c r="AO2998" s="46"/>
      <c r="AP2998" s="46"/>
      <c r="AQ2998" s="46"/>
      <c r="AR2998" s="46"/>
      <c r="AS2998" s="46"/>
      <c r="AT2998" s="46"/>
      <c r="AU2998" s="46"/>
      <c r="AV2998" s="46"/>
      <c r="AW2998" s="46"/>
      <c r="AX2998" s="46"/>
      <c r="AY2998" s="46"/>
      <c r="AZ2998" s="46"/>
      <c r="BA2998" s="46"/>
      <c r="BB2998" s="46"/>
      <c r="BC2998" s="46"/>
      <c r="BD2998" s="46"/>
      <c r="BE2998" s="46"/>
    </row>
    <row r="2999" spans="1:57" ht="15.75">
      <c r="A2999" s="28"/>
      <c r="B2999" s="225" t="s">
        <v>100</v>
      </c>
      <c r="C2999" s="225"/>
      <c r="D2999" s="47"/>
      <c r="E2999" s="48"/>
      <c r="F2999" s="47"/>
      <c r="G2999" s="48"/>
      <c r="H2999" s="48"/>
      <c r="I2999" s="48"/>
      <c r="J2999" s="31"/>
      <c r="K2999" s="31"/>
      <c r="L2999" s="4"/>
    </row>
    <row r="3000" spans="1:57" ht="15.75">
      <c r="A3000" s="28">
        <v>66</v>
      </c>
      <c r="B3000" s="25"/>
      <c r="C3000" s="32">
        <f t="shared" ref="C3000:C3031" si="265">IF(D3000="",0,1)</f>
        <v>1</v>
      </c>
      <c r="D3000" s="77" t="s">
        <v>3074</v>
      </c>
      <c r="E3000" s="105">
        <v>3542</v>
      </c>
      <c r="F3000" s="106">
        <v>7</v>
      </c>
      <c r="G3000" s="106">
        <v>1</v>
      </c>
      <c r="H3000" s="106">
        <v>0</v>
      </c>
      <c r="I3000" s="106">
        <v>0</v>
      </c>
      <c r="J3000" s="106">
        <v>0</v>
      </c>
      <c r="K3000" s="37" t="str">
        <f t="shared" ref="K3000:K3031" si="266">IF(OR(I3000="",I3000&lt;1),"0","1")</f>
        <v>0</v>
      </c>
      <c r="L3000" s="4"/>
    </row>
    <row r="3001" spans="1:57" ht="15.75">
      <c r="A3001" s="28">
        <v>66</v>
      </c>
      <c r="B3001" s="25"/>
      <c r="C3001" s="32">
        <f t="shared" si="265"/>
        <v>1</v>
      </c>
      <c r="D3001" s="77" t="s">
        <v>3075</v>
      </c>
      <c r="E3001" s="105">
        <v>10508</v>
      </c>
      <c r="F3001" s="106">
        <v>24</v>
      </c>
      <c r="G3001" s="106">
        <v>4</v>
      </c>
      <c r="H3001" s="106">
        <v>0</v>
      </c>
      <c r="I3001" s="106">
        <v>0</v>
      </c>
      <c r="J3001" s="106">
        <v>0</v>
      </c>
      <c r="K3001" s="37" t="str">
        <f t="shared" si="266"/>
        <v>0</v>
      </c>
      <c r="L3001" s="4"/>
    </row>
    <row r="3002" spans="1:57" ht="15.75">
      <c r="A3002" s="28">
        <v>66</v>
      </c>
      <c r="B3002" s="25"/>
      <c r="C3002" s="32">
        <f t="shared" si="265"/>
        <v>1</v>
      </c>
      <c r="D3002" s="77" t="s">
        <v>3076</v>
      </c>
      <c r="E3002" s="105">
        <v>2698</v>
      </c>
      <c r="F3002" s="77">
        <v>3</v>
      </c>
      <c r="G3002" s="77">
        <v>0</v>
      </c>
      <c r="H3002" s="106">
        <v>0</v>
      </c>
      <c r="I3002" s="106">
        <v>0</v>
      </c>
      <c r="J3002" s="106">
        <v>0</v>
      </c>
      <c r="K3002" s="37" t="str">
        <f t="shared" si="266"/>
        <v>0</v>
      </c>
      <c r="L3002" s="4"/>
    </row>
    <row r="3003" spans="1:57" ht="15.75">
      <c r="A3003" s="28">
        <v>66</v>
      </c>
      <c r="B3003" s="25"/>
      <c r="C3003" s="32">
        <f t="shared" si="265"/>
        <v>1</v>
      </c>
      <c r="D3003" s="77" t="s">
        <v>3077</v>
      </c>
      <c r="E3003" s="105">
        <v>4342</v>
      </c>
      <c r="F3003" s="106">
        <v>3</v>
      </c>
      <c r="G3003" s="106">
        <v>0</v>
      </c>
      <c r="H3003" s="106">
        <v>0</v>
      </c>
      <c r="I3003" s="106">
        <v>0</v>
      </c>
      <c r="J3003" s="106">
        <v>0</v>
      </c>
      <c r="K3003" s="37" t="str">
        <f t="shared" si="266"/>
        <v>0</v>
      </c>
      <c r="L3003" s="4"/>
    </row>
    <row r="3004" spans="1:57" ht="15.75">
      <c r="A3004" s="28">
        <v>66</v>
      </c>
      <c r="B3004" s="25"/>
      <c r="C3004" s="32">
        <f t="shared" si="265"/>
        <v>1</v>
      </c>
      <c r="D3004" s="77" t="s">
        <v>3078</v>
      </c>
      <c r="E3004" s="105">
        <v>3495</v>
      </c>
      <c r="F3004" s="77">
        <v>1</v>
      </c>
      <c r="G3004" s="77">
        <v>0</v>
      </c>
      <c r="H3004" s="106">
        <v>0</v>
      </c>
      <c r="I3004" s="106">
        <v>0</v>
      </c>
      <c r="J3004" s="106">
        <v>0</v>
      </c>
      <c r="K3004" s="37" t="str">
        <f t="shared" si="266"/>
        <v>0</v>
      </c>
      <c r="L3004" s="4"/>
    </row>
    <row r="3005" spans="1:57" ht="15.75">
      <c r="A3005" s="28">
        <v>66</v>
      </c>
      <c r="B3005" s="25"/>
      <c r="C3005" s="32">
        <f t="shared" si="265"/>
        <v>1</v>
      </c>
      <c r="D3005" s="77" t="s">
        <v>3079</v>
      </c>
      <c r="E3005" s="105">
        <v>2662</v>
      </c>
      <c r="F3005" s="106">
        <v>2</v>
      </c>
      <c r="G3005" s="106">
        <v>0</v>
      </c>
      <c r="H3005" s="106">
        <v>0</v>
      </c>
      <c r="I3005" s="106">
        <v>0</v>
      </c>
      <c r="J3005" s="106">
        <v>0</v>
      </c>
      <c r="K3005" s="37" t="str">
        <f t="shared" si="266"/>
        <v>0</v>
      </c>
      <c r="L3005" s="4"/>
    </row>
    <row r="3006" spans="1:57" ht="15.75">
      <c r="A3006" s="28">
        <v>66</v>
      </c>
      <c r="B3006" s="25"/>
      <c r="C3006" s="32">
        <f t="shared" si="265"/>
        <v>1</v>
      </c>
      <c r="D3006" s="77" t="s">
        <v>3080</v>
      </c>
      <c r="E3006" s="105">
        <v>1293</v>
      </c>
      <c r="F3006" s="106">
        <v>0</v>
      </c>
      <c r="G3006" s="106">
        <v>1</v>
      </c>
      <c r="H3006" s="106">
        <v>0</v>
      </c>
      <c r="I3006" s="106">
        <v>0</v>
      </c>
      <c r="J3006" s="106">
        <v>0</v>
      </c>
      <c r="K3006" s="37" t="str">
        <f t="shared" si="266"/>
        <v>0</v>
      </c>
      <c r="L3006" s="4"/>
    </row>
    <row r="3007" spans="1:57" ht="15.75">
      <c r="A3007" s="28">
        <v>66</v>
      </c>
      <c r="B3007" s="25"/>
      <c r="C3007" s="32">
        <f t="shared" si="265"/>
        <v>1</v>
      </c>
      <c r="D3007" s="77" t="s">
        <v>3081</v>
      </c>
      <c r="E3007" s="105">
        <v>4815</v>
      </c>
      <c r="F3007" s="106">
        <v>7</v>
      </c>
      <c r="G3007" s="106">
        <v>2</v>
      </c>
      <c r="H3007" s="106">
        <v>0</v>
      </c>
      <c r="I3007" s="106">
        <v>0</v>
      </c>
      <c r="J3007" s="106">
        <v>0</v>
      </c>
      <c r="K3007" s="37" t="str">
        <f t="shared" si="266"/>
        <v>0</v>
      </c>
      <c r="L3007" s="4"/>
    </row>
    <row r="3008" spans="1:57" ht="15.75">
      <c r="A3008" s="28">
        <v>66</v>
      </c>
      <c r="B3008" s="25"/>
      <c r="C3008" s="32">
        <f t="shared" si="265"/>
        <v>1</v>
      </c>
      <c r="D3008" s="77" t="s">
        <v>3082</v>
      </c>
      <c r="E3008" s="105">
        <v>844</v>
      </c>
      <c r="F3008" s="106">
        <v>0</v>
      </c>
      <c r="G3008" s="106">
        <v>1</v>
      </c>
      <c r="H3008" s="106">
        <v>0</v>
      </c>
      <c r="I3008" s="106">
        <v>0</v>
      </c>
      <c r="J3008" s="106">
        <v>0</v>
      </c>
      <c r="K3008" s="37" t="str">
        <f t="shared" si="266"/>
        <v>0</v>
      </c>
      <c r="L3008" s="4"/>
    </row>
    <row r="3009" spans="1:12" ht="15.75">
      <c r="A3009" s="28">
        <v>66</v>
      </c>
      <c r="B3009" s="25"/>
      <c r="C3009" s="32">
        <f t="shared" si="265"/>
        <v>1</v>
      </c>
      <c r="D3009" s="77" t="s">
        <v>3083</v>
      </c>
      <c r="E3009" s="105">
        <v>7531</v>
      </c>
      <c r="F3009" s="106">
        <v>4</v>
      </c>
      <c r="G3009" s="106">
        <v>2</v>
      </c>
      <c r="H3009" s="106">
        <v>0</v>
      </c>
      <c r="I3009" s="106">
        <v>0</v>
      </c>
      <c r="J3009" s="106">
        <v>0</v>
      </c>
      <c r="K3009" s="37" t="str">
        <f t="shared" si="266"/>
        <v>0</v>
      </c>
      <c r="L3009" s="4"/>
    </row>
    <row r="3010" spans="1:12" ht="15.75">
      <c r="A3010" s="28">
        <v>66</v>
      </c>
      <c r="B3010" s="25"/>
      <c r="C3010" s="32">
        <f t="shared" si="265"/>
        <v>1</v>
      </c>
      <c r="D3010" s="77" t="s">
        <v>3084</v>
      </c>
      <c r="E3010" s="105">
        <v>1564</v>
      </c>
      <c r="F3010" s="106">
        <v>1</v>
      </c>
      <c r="G3010" s="106">
        <v>0</v>
      </c>
      <c r="H3010" s="106">
        <v>0</v>
      </c>
      <c r="I3010" s="106">
        <v>0</v>
      </c>
      <c r="J3010" s="106">
        <v>0</v>
      </c>
      <c r="K3010" s="37" t="str">
        <f t="shared" si="266"/>
        <v>0</v>
      </c>
      <c r="L3010" s="4"/>
    </row>
    <row r="3011" spans="1:12" ht="15.75">
      <c r="A3011" s="28">
        <v>66</v>
      </c>
      <c r="B3011" s="25"/>
      <c r="C3011" s="32">
        <f t="shared" si="265"/>
        <v>1</v>
      </c>
      <c r="D3011" s="77" t="s">
        <v>3085</v>
      </c>
      <c r="E3011" s="105">
        <v>10507</v>
      </c>
      <c r="F3011" s="106">
        <v>3</v>
      </c>
      <c r="G3011" s="106">
        <v>0</v>
      </c>
      <c r="H3011" s="106">
        <v>0</v>
      </c>
      <c r="I3011" s="106">
        <v>0</v>
      </c>
      <c r="J3011" s="106">
        <v>0</v>
      </c>
      <c r="K3011" s="37" t="str">
        <f t="shared" si="266"/>
        <v>0</v>
      </c>
      <c r="L3011" s="4"/>
    </row>
    <row r="3012" spans="1:12" ht="15.75">
      <c r="A3012" s="28">
        <v>66</v>
      </c>
      <c r="B3012" s="25"/>
      <c r="C3012" s="32">
        <f t="shared" si="265"/>
        <v>1</v>
      </c>
      <c r="D3012" s="77" t="s">
        <v>3086</v>
      </c>
      <c r="E3012" s="105">
        <v>215</v>
      </c>
      <c r="F3012" s="106">
        <v>0</v>
      </c>
      <c r="G3012" s="106">
        <v>0</v>
      </c>
      <c r="H3012" s="106">
        <v>1</v>
      </c>
      <c r="I3012" s="106">
        <v>0</v>
      </c>
      <c r="J3012" s="106">
        <v>0</v>
      </c>
      <c r="K3012" s="37" t="str">
        <f t="shared" si="266"/>
        <v>0</v>
      </c>
      <c r="L3012" s="4"/>
    </row>
    <row r="3013" spans="1:12" ht="15.75">
      <c r="A3013" s="28">
        <v>66</v>
      </c>
      <c r="B3013" s="25"/>
      <c r="C3013" s="32">
        <f t="shared" si="265"/>
        <v>1</v>
      </c>
      <c r="D3013" s="77" t="s">
        <v>3087</v>
      </c>
      <c r="E3013" s="105">
        <v>12535</v>
      </c>
      <c r="F3013" s="77">
        <v>27</v>
      </c>
      <c r="G3013" s="77">
        <v>6</v>
      </c>
      <c r="H3013" s="106">
        <v>0</v>
      </c>
      <c r="I3013" s="106">
        <v>0</v>
      </c>
      <c r="J3013" s="106">
        <v>0</v>
      </c>
      <c r="K3013" s="37" t="str">
        <f t="shared" si="266"/>
        <v>0</v>
      </c>
      <c r="L3013" s="4"/>
    </row>
    <row r="3014" spans="1:12" ht="15.75">
      <c r="A3014" s="28">
        <v>66</v>
      </c>
      <c r="B3014" s="25"/>
      <c r="C3014" s="32">
        <f t="shared" si="265"/>
        <v>1</v>
      </c>
      <c r="D3014" s="77" t="s">
        <v>3088</v>
      </c>
      <c r="E3014" s="105">
        <v>6459</v>
      </c>
      <c r="F3014" s="106">
        <v>3</v>
      </c>
      <c r="G3014" s="106">
        <v>2</v>
      </c>
      <c r="H3014" s="106">
        <v>0</v>
      </c>
      <c r="I3014" s="106">
        <v>0</v>
      </c>
      <c r="J3014" s="106">
        <v>0</v>
      </c>
      <c r="K3014" s="37" t="str">
        <f t="shared" si="266"/>
        <v>0</v>
      </c>
      <c r="L3014" s="4"/>
    </row>
    <row r="3015" spans="1:12" ht="15.75">
      <c r="A3015" s="28">
        <v>66</v>
      </c>
      <c r="B3015" s="25"/>
      <c r="C3015" s="32">
        <f t="shared" si="265"/>
        <v>1</v>
      </c>
      <c r="D3015" s="77" t="s">
        <v>3089</v>
      </c>
      <c r="E3015" s="105">
        <v>960</v>
      </c>
      <c r="F3015" s="77">
        <v>0</v>
      </c>
      <c r="G3015" s="77">
        <v>0</v>
      </c>
      <c r="H3015" s="106">
        <v>1</v>
      </c>
      <c r="I3015" s="106">
        <v>0</v>
      </c>
      <c r="J3015" s="106">
        <v>0</v>
      </c>
      <c r="K3015" s="37" t="str">
        <f t="shared" si="266"/>
        <v>0</v>
      </c>
      <c r="L3015" s="4"/>
    </row>
    <row r="3016" spans="1:12" ht="15.75">
      <c r="A3016" s="28">
        <v>66</v>
      </c>
      <c r="B3016" s="25"/>
      <c r="C3016" s="32">
        <f t="shared" si="265"/>
        <v>1</v>
      </c>
      <c r="D3016" s="77" t="s">
        <v>3090</v>
      </c>
      <c r="E3016" s="105">
        <v>1361</v>
      </c>
      <c r="F3016" s="77">
        <v>2</v>
      </c>
      <c r="G3016" s="77">
        <v>0</v>
      </c>
      <c r="H3016" s="106">
        <v>0</v>
      </c>
      <c r="I3016" s="106">
        <v>0</v>
      </c>
      <c r="J3016" s="106">
        <v>0</v>
      </c>
      <c r="K3016" s="37" t="str">
        <f t="shared" si="266"/>
        <v>0</v>
      </c>
      <c r="L3016" s="4"/>
    </row>
    <row r="3017" spans="1:12" ht="15.75">
      <c r="A3017" s="28">
        <v>66</v>
      </c>
      <c r="B3017" s="25"/>
      <c r="C3017" s="32">
        <f t="shared" si="265"/>
        <v>1</v>
      </c>
      <c r="D3017" s="77" t="s">
        <v>3091</v>
      </c>
      <c r="E3017" s="105">
        <v>8090</v>
      </c>
      <c r="F3017" s="106">
        <v>6</v>
      </c>
      <c r="G3017" s="106">
        <v>2</v>
      </c>
      <c r="H3017" s="106">
        <v>0</v>
      </c>
      <c r="I3017" s="106">
        <v>0</v>
      </c>
      <c r="J3017" s="106">
        <v>0</v>
      </c>
      <c r="K3017" s="37" t="str">
        <f t="shared" si="266"/>
        <v>0</v>
      </c>
      <c r="L3017" s="4"/>
    </row>
    <row r="3018" spans="1:12" ht="15.75">
      <c r="A3018" s="28">
        <v>66</v>
      </c>
      <c r="B3018" s="25"/>
      <c r="C3018" s="32">
        <f t="shared" si="265"/>
        <v>1</v>
      </c>
      <c r="D3018" s="77" t="s">
        <v>3092</v>
      </c>
      <c r="E3018" s="105">
        <v>4524</v>
      </c>
      <c r="F3018" s="106">
        <v>2</v>
      </c>
      <c r="G3018" s="106">
        <v>0</v>
      </c>
      <c r="H3018" s="106">
        <v>0</v>
      </c>
      <c r="I3018" s="106">
        <v>0</v>
      </c>
      <c r="J3018" s="106">
        <v>0</v>
      </c>
      <c r="K3018" s="37" t="str">
        <f t="shared" si="266"/>
        <v>0</v>
      </c>
      <c r="L3018" s="4"/>
    </row>
    <row r="3019" spans="1:12" ht="15.75">
      <c r="A3019" s="28">
        <v>66</v>
      </c>
      <c r="B3019" s="25"/>
      <c r="C3019" s="32">
        <f t="shared" si="265"/>
        <v>1</v>
      </c>
      <c r="D3019" s="77" t="s">
        <v>3093</v>
      </c>
      <c r="E3019" s="105">
        <v>2435</v>
      </c>
      <c r="F3019" s="106">
        <v>9</v>
      </c>
      <c r="G3019" s="106">
        <v>0</v>
      </c>
      <c r="H3019" s="106">
        <v>0</v>
      </c>
      <c r="I3019" s="106">
        <v>0</v>
      </c>
      <c r="J3019" s="106">
        <v>0</v>
      </c>
      <c r="K3019" s="37" t="str">
        <f t="shared" si="266"/>
        <v>0</v>
      </c>
      <c r="L3019" s="4"/>
    </row>
    <row r="3020" spans="1:12" ht="15.75">
      <c r="A3020" s="28">
        <v>66</v>
      </c>
      <c r="B3020" s="25"/>
      <c r="C3020" s="32">
        <f t="shared" si="265"/>
        <v>1</v>
      </c>
      <c r="D3020" s="77" t="s">
        <v>3094</v>
      </c>
      <c r="E3020" s="105">
        <v>2355</v>
      </c>
      <c r="F3020" s="77">
        <v>0</v>
      </c>
      <c r="G3020" s="77">
        <v>1</v>
      </c>
      <c r="H3020" s="106">
        <v>0</v>
      </c>
      <c r="I3020" s="106">
        <v>0</v>
      </c>
      <c r="J3020" s="106">
        <v>0</v>
      </c>
      <c r="K3020" s="37" t="str">
        <f t="shared" si="266"/>
        <v>0</v>
      </c>
      <c r="L3020" s="4"/>
    </row>
    <row r="3021" spans="1:12" ht="15.75">
      <c r="A3021" s="28">
        <v>66</v>
      </c>
      <c r="B3021" s="25"/>
      <c r="C3021" s="32">
        <f t="shared" si="265"/>
        <v>1</v>
      </c>
      <c r="D3021" s="77" t="s">
        <v>3095</v>
      </c>
      <c r="E3021" s="105">
        <v>9364</v>
      </c>
      <c r="F3021" s="106">
        <v>10</v>
      </c>
      <c r="G3021" s="106">
        <v>1</v>
      </c>
      <c r="H3021" s="106">
        <v>0</v>
      </c>
      <c r="I3021" s="106">
        <v>0</v>
      </c>
      <c r="J3021" s="106">
        <v>0</v>
      </c>
      <c r="K3021" s="37" t="str">
        <f t="shared" si="266"/>
        <v>0</v>
      </c>
      <c r="L3021" s="4"/>
    </row>
    <row r="3022" spans="1:12" ht="15.75">
      <c r="A3022" s="28">
        <v>66</v>
      </c>
      <c r="B3022" s="25"/>
      <c r="C3022" s="32">
        <f t="shared" si="265"/>
        <v>1</v>
      </c>
      <c r="D3022" s="77" t="s">
        <v>3096</v>
      </c>
      <c r="E3022" s="105">
        <v>3610</v>
      </c>
      <c r="F3022" s="106">
        <v>2</v>
      </c>
      <c r="G3022" s="106">
        <v>1</v>
      </c>
      <c r="H3022" s="77">
        <v>0</v>
      </c>
      <c r="I3022" s="106">
        <v>0</v>
      </c>
      <c r="J3022" s="106">
        <v>0</v>
      </c>
      <c r="K3022" s="37" t="str">
        <f t="shared" si="266"/>
        <v>0</v>
      </c>
      <c r="L3022" s="4"/>
    </row>
    <row r="3023" spans="1:12" ht="15.75">
      <c r="A3023" s="28">
        <v>66</v>
      </c>
      <c r="B3023" s="25"/>
      <c r="C3023" s="32">
        <f t="shared" si="265"/>
        <v>1</v>
      </c>
      <c r="D3023" s="77" t="s">
        <v>3097</v>
      </c>
      <c r="E3023" s="105">
        <v>2067</v>
      </c>
      <c r="F3023" s="106">
        <v>1</v>
      </c>
      <c r="G3023" s="106">
        <v>1</v>
      </c>
      <c r="H3023" s="106">
        <v>0</v>
      </c>
      <c r="I3023" s="106">
        <v>0</v>
      </c>
      <c r="J3023" s="106">
        <v>0</v>
      </c>
      <c r="K3023" s="37" t="str">
        <f t="shared" si="266"/>
        <v>0</v>
      </c>
      <c r="L3023" s="4"/>
    </row>
    <row r="3024" spans="1:12" ht="15.75">
      <c r="A3024" s="28">
        <v>66</v>
      </c>
      <c r="B3024" s="25"/>
      <c r="C3024" s="32">
        <f t="shared" si="265"/>
        <v>1</v>
      </c>
      <c r="D3024" s="77" t="s">
        <v>3098</v>
      </c>
      <c r="E3024" s="105">
        <v>2023</v>
      </c>
      <c r="F3024" s="106">
        <v>2</v>
      </c>
      <c r="G3024" s="106">
        <v>4</v>
      </c>
      <c r="H3024" s="106">
        <v>0</v>
      </c>
      <c r="I3024" s="106">
        <v>0</v>
      </c>
      <c r="J3024" s="106">
        <v>0</v>
      </c>
      <c r="K3024" s="37" t="str">
        <f t="shared" si="266"/>
        <v>0</v>
      </c>
      <c r="L3024" s="4"/>
    </row>
    <row r="3025" spans="1:12" ht="15.75">
      <c r="A3025" s="28">
        <v>66</v>
      </c>
      <c r="B3025" s="25"/>
      <c r="C3025" s="32">
        <f t="shared" si="265"/>
        <v>1</v>
      </c>
      <c r="D3025" s="77" t="s">
        <v>3099</v>
      </c>
      <c r="E3025" s="105">
        <v>5576</v>
      </c>
      <c r="F3025" s="106">
        <v>6</v>
      </c>
      <c r="G3025" s="106">
        <v>3</v>
      </c>
      <c r="H3025" s="106">
        <v>0</v>
      </c>
      <c r="I3025" s="106">
        <v>0</v>
      </c>
      <c r="J3025" s="106">
        <v>0</v>
      </c>
      <c r="K3025" s="37" t="str">
        <f t="shared" si="266"/>
        <v>0</v>
      </c>
      <c r="L3025" s="4"/>
    </row>
    <row r="3026" spans="1:12" ht="15.75">
      <c r="A3026" s="28">
        <v>66</v>
      </c>
      <c r="B3026" s="25"/>
      <c r="C3026" s="32">
        <f t="shared" si="265"/>
        <v>1</v>
      </c>
      <c r="D3026" s="77" t="s">
        <v>3100</v>
      </c>
      <c r="E3026" s="105">
        <v>2181</v>
      </c>
      <c r="F3026" s="106">
        <v>0</v>
      </c>
      <c r="G3026" s="106">
        <v>0</v>
      </c>
      <c r="H3026" s="106">
        <v>1</v>
      </c>
      <c r="I3026" s="106">
        <v>0</v>
      </c>
      <c r="J3026" s="106">
        <v>0</v>
      </c>
      <c r="K3026" s="37" t="str">
        <f t="shared" si="266"/>
        <v>0</v>
      </c>
      <c r="L3026" s="4"/>
    </row>
    <row r="3027" spans="1:12" ht="15.75">
      <c r="A3027" s="28">
        <v>66</v>
      </c>
      <c r="B3027" s="25"/>
      <c r="C3027" s="32">
        <f t="shared" si="265"/>
        <v>1</v>
      </c>
      <c r="D3027" s="77" t="s">
        <v>3101</v>
      </c>
      <c r="E3027" s="105">
        <v>1050</v>
      </c>
      <c r="F3027" s="106">
        <v>0</v>
      </c>
      <c r="G3027" s="106">
        <v>1</v>
      </c>
      <c r="H3027" s="106">
        <v>0</v>
      </c>
      <c r="I3027" s="106">
        <v>0</v>
      </c>
      <c r="J3027" s="106">
        <v>0</v>
      </c>
      <c r="K3027" s="37" t="str">
        <f t="shared" si="266"/>
        <v>0</v>
      </c>
      <c r="L3027" s="4"/>
    </row>
    <row r="3028" spans="1:12" ht="15.75">
      <c r="A3028" s="28">
        <v>66</v>
      </c>
      <c r="B3028" s="25"/>
      <c r="C3028" s="32">
        <f t="shared" si="265"/>
        <v>1</v>
      </c>
      <c r="D3028" s="77" t="s">
        <v>3102</v>
      </c>
      <c r="E3028" s="105">
        <v>5811</v>
      </c>
      <c r="F3028" s="106">
        <v>14</v>
      </c>
      <c r="G3028" s="106">
        <v>2</v>
      </c>
      <c r="H3028" s="106">
        <v>0</v>
      </c>
      <c r="I3028" s="106">
        <v>0</v>
      </c>
      <c r="J3028" s="106">
        <v>0</v>
      </c>
      <c r="K3028" s="37" t="str">
        <f t="shared" si="266"/>
        <v>0</v>
      </c>
      <c r="L3028" s="4"/>
    </row>
    <row r="3029" spans="1:12" ht="15.75">
      <c r="A3029" s="28">
        <v>66</v>
      </c>
      <c r="B3029" s="25"/>
      <c r="C3029" s="32">
        <f t="shared" si="265"/>
        <v>1</v>
      </c>
      <c r="D3029" s="77" t="s">
        <v>3103</v>
      </c>
      <c r="E3029" s="105">
        <v>5333</v>
      </c>
      <c r="F3029" s="106">
        <v>6</v>
      </c>
      <c r="G3029" s="106">
        <v>1</v>
      </c>
      <c r="H3029" s="106">
        <v>0</v>
      </c>
      <c r="I3029" s="106">
        <v>0</v>
      </c>
      <c r="J3029" s="106">
        <v>0</v>
      </c>
      <c r="K3029" s="37" t="str">
        <f t="shared" si="266"/>
        <v>0</v>
      </c>
      <c r="L3029" s="4"/>
    </row>
    <row r="3030" spans="1:12" ht="15.75">
      <c r="A3030" s="28">
        <v>66</v>
      </c>
      <c r="B3030" s="25"/>
      <c r="C3030" s="32">
        <f t="shared" si="265"/>
        <v>1</v>
      </c>
      <c r="D3030" s="107" t="s">
        <v>3104</v>
      </c>
      <c r="E3030" s="105">
        <v>552</v>
      </c>
      <c r="F3030" s="106">
        <v>2</v>
      </c>
      <c r="G3030" s="106">
        <v>1</v>
      </c>
      <c r="H3030" s="106">
        <v>0</v>
      </c>
      <c r="I3030" s="106">
        <v>0</v>
      </c>
      <c r="J3030" s="106">
        <v>0</v>
      </c>
      <c r="K3030" s="37" t="str">
        <f t="shared" si="266"/>
        <v>0</v>
      </c>
      <c r="L3030" s="4"/>
    </row>
    <row r="3031" spans="1:12" ht="15.75">
      <c r="A3031" s="28">
        <v>66</v>
      </c>
      <c r="B3031" s="25"/>
      <c r="C3031" s="32">
        <f t="shared" si="265"/>
        <v>1</v>
      </c>
      <c r="D3031" s="77" t="s">
        <v>3105</v>
      </c>
      <c r="E3031" s="105">
        <v>7867</v>
      </c>
      <c r="F3031" s="106">
        <v>7</v>
      </c>
      <c r="G3031" s="106">
        <v>2</v>
      </c>
      <c r="H3031" s="106">
        <v>0</v>
      </c>
      <c r="I3031" s="106">
        <v>1</v>
      </c>
      <c r="J3031" s="106">
        <v>2</v>
      </c>
      <c r="K3031" s="37" t="str">
        <f t="shared" si="266"/>
        <v>1</v>
      </c>
      <c r="L3031" s="4"/>
    </row>
    <row r="3032" spans="1:12" ht="15.75">
      <c r="A3032" s="28">
        <v>66</v>
      </c>
      <c r="B3032" s="25"/>
      <c r="C3032" s="32">
        <f t="shared" ref="C3032:C3063" si="267">IF(D3032="",0,1)</f>
        <v>1</v>
      </c>
      <c r="D3032" s="77" t="s">
        <v>1279</v>
      </c>
      <c r="E3032" s="105">
        <v>561</v>
      </c>
      <c r="F3032" s="106">
        <v>1</v>
      </c>
      <c r="G3032" s="106">
        <v>2</v>
      </c>
      <c r="H3032" s="106">
        <v>0</v>
      </c>
      <c r="I3032" s="106">
        <v>0</v>
      </c>
      <c r="J3032" s="106">
        <v>0</v>
      </c>
      <c r="K3032" s="37" t="str">
        <f t="shared" ref="K3032:K3063" si="268">IF(OR(I3032="",I3032&lt;1),"0","1")</f>
        <v>0</v>
      </c>
      <c r="L3032" s="4"/>
    </row>
    <row r="3033" spans="1:12" ht="15.75">
      <c r="A3033" s="28">
        <v>66</v>
      </c>
      <c r="B3033" s="25"/>
      <c r="C3033" s="32">
        <f t="shared" si="267"/>
        <v>1</v>
      </c>
      <c r="D3033" s="77" t="s">
        <v>3106</v>
      </c>
      <c r="E3033" s="105">
        <v>994</v>
      </c>
      <c r="F3033" s="106">
        <v>1</v>
      </c>
      <c r="G3033" s="106">
        <v>0</v>
      </c>
      <c r="H3033" s="106">
        <v>0</v>
      </c>
      <c r="I3033" s="106">
        <v>0</v>
      </c>
      <c r="J3033" s="106">
        <v>0</v>
      </c>
      <c r="K3033" s="37" t="str">
        <f t="shared" si="268"/>
        <v>0</v>
      </c>
      <c r="L3033" s="4"/>
    </row>
    <row r="3034" spans="1:12" ht="15.75">
      <c r="A3034" s="28">
        <v>66</v>
      </c>
      <c r="B3034" s="25"/>
      <c r="C3034" s="32">
        <f t="shared" si="267"/>
        <v>1</v>
      </c>
      <c r="D3034" s="77" t="s">
        <v>3107</v>
      </c>
      <c r="E3034" s="105">
        <v>2617</v>
      </c>
      <c r="F3034" s="77">
        <v>2</v>
      </c>
      <c r="G3034" s="77">
        <v>0</v>
      </c>
      <c r="H3034" s="106">
        <v>0</v>
      </c>
      <c r="I3034" s="106">
        <v>0</v>
      </c>
      <c r="J3034" s="106">
        <v>0</v>
      </c>
      <c r="K3034" s="37" t="str">
        <f t="shared" si="268"/>
        <v>0</v>
      </c>
      <c r="L3034" s="4"/>
    </row>
    <row r="3035" spans="1:12" ht="15.75">
      <c r="A3035" s="28">
        <v>66</v>
      </c>
      <c r="B3035" s="25"/>
      <c r="C3035" s="32">
        <f t="shared" si="267"/>
        <v>1</v>
      </c>
      <c r="D3035" s="77" t="s">
        <v>3108</v>
      </c>
      <c r="E3035" s="105">
        <v>4333</v>
      </c>
      <c r="F3035" s="106">
        <v>2</v>
      </c>
      <c r="G3035" s="106">
        <v>2</v>
      </c>
      <c r="H3035" s="106">
        <v>0</v>
      </c>
      <c r="I3035" s="106">
        <v>0</v>
      </c>
      <c r="J3035" s="106">
        <v>0</v>
      </c>
      <c r="K3035" s="37" t="str">
        <f t="shared" si="268"/>
        <v>0</v>
      </c>
      <c r="L3035" s="4"/>
    </row>
    <row r="3036" spans="1:12" ht="15.75">
      <c r="A3036" s="28">
        <v>66</v>
      </c>
      <c r="B3036" s="25"/>
      <c r="C3036" s="32">
        <f t="shared" si="267"/>
        <v>1</v>
      </c>
      <c r="D3036" s="77" t="s">
        <v>3109</v>
      </c>
      <c r="E3036" s="105">
        <v>157</v>
      </c>
      <c r="F3036" s="106">
        <v>0</v>
      </c>
      <c r="G3036" s="106">
        <v>1</v>
      </c>
      <c r="H3036" s="106">
        <v>0</v>
      </c>
      <c r="I3036" s="106">
        <v>0</v>
      </c>
      <c r="J3036" s="106">
        <v>0</v>
      </c>
      <c r="K3036" s="37" t="str">
        <f t="shared" si="268"/>
        <v>0</v>
      </c>
      <c r="L3036" s="4"/>
    </row>
    <row r="3037" spans="1:12" ht="15.75">
      <c r="A3037" s="28">
        <v>66</v>
      </c>
      <c r="B3037" s="25"/>
      <c r="C3037" s="32">
        <f t="shared" si="267"/>
        <v>1</v>
      </c>
      <c r="D3037" s="77" t="s">
        <v>3110</v>
      </c>
      <c r="E3037" s="105">
        <v>1686</v>
      </c>
      <c r="F3037" s="106">
        <v>1</v>
      </c>
      <c r="G3037" s="106">
        <v>0</v>
      </c>
      <c r="H3037" s="106">
        <v>0</v>
      </c>
      <c r="I3037" s="106">
        <v>0</v>
      </c>
      <c r="J3037" s="106">
        <v>0</v>
      </c>
      <c r="K3037" s="37" t="str">
        <f t="shared" si="268"/>
        <v>0</v>
      </c>
      <c r="L3037" s="4"/>
    </row>
    <row r="3038" spans="1:12" ht="15.75">
      <c r="A3038" s="28">
        <v>66</v>
      </c>
      <c r="B3038" s="25"/>
      <c r="C3038" s="32">
        <f t="shared" si="267"/>
        <v>1</v>
      </c>
      <c r="D3038" s="77" t="s">
        <v>3111</v>
      </c>
      <c r="E3038" s="105">
        <v>356</v>
      </c>
      <c r="F3038" s="106">
        <v>0</v>
      </c>
      <c r="G3038" s="106">
        <v>1</v>
      </c>
      <c r="H3038" s="106">
        <v>0</v>
      </c>
      <c r="I3038" s="106">
        <v>0</v>
      </c>
      <c r="J3038" s="106">
        <v>0</v>
      </c>
      <c r="K3038" s="37" t="str">
        <f t="shared" si="268"/>
        <v>0</v>
      </c>
      <c r="L3038" s="4"/>
    </row>
    <row r="3039" spans="1:12" ht="15.75">
      <c r="A3039" s="28">
        <v>66</v>
      </c>
      <c r="B3039" s="25"/>
      <c r="C3039" s="32">
        <f t="shared" si="267"/>
        <v>1</v>
      </c>
      <c r="D3039" s="77" t="s">
        <v>3112</v>
      </c>
      <c r="E3039" s="105">
        <v>1611</v>
      </c>
      <c r="F3039" s="106">
        <v>1</v>
      </c>
      <c r="G3039" s="106">
        <v>0</v>
      </c>
      <c r="H3039" s="106">
        <v>0</v>
      </c>
      <c r="I3039" s="106">
        <v>0</v>
      </c>
      <c r="J3039" s="106">
        <v>0</v>
      </c>
      <c r="K3039" s="37" t="str">
        <f t="shared" si="268"/>
        <v>0</v>
      </c>
      <c r="L3039" s="4"/>
    </row>
    <row r="3040" spans="1:12" ht="15.75">
      <c r="A3040" s="28">
        <v>66</v>
      </c>
      <c r="B3040" s="25"/>
      <c r="C3040" s="32">
        <f t="shared" si="267"/>
        <v>1</v>
      </c>
      <c r="D3040" s="77" t="s">
        <v>3113</v>
      </c>
      <c r="E3040" s="105">
        <v>3139</v>
      </c>
      <c r="F3040" s="77">
        <v>2</v>
      </c>
      <c r="G3040" s="77">
        <v>2</v>
      </c>
      <c r="H3040" s="77">
        <v>0</v>
      </c>
      <c r="I3040" s="106">
        <v>0</v>
      </c>
      <c r="J3040" s="106">
        <v>0</v>
      </c>
      <c r="K3040" s="37" t="str">
        <f t="shared" si="268"/>
        <v>0</v>
      </c>
      <c r="L3040" s="4"/>
    </row>
    <row r="3041" spans="1:12" ht="15.75">
      <c r="A3041" s="28">
        <v>66</v>
      </c>
      <c r="B3041" s="25"/>
      <c r="C3041" s="32">
        <f t="shared" si="267"/>
        <v>1</v>
      </c>
      <c r="D3041" s="77" t="s">
        <v>3114</v>
      </c>
      <c r="E3041" s="105">
        <v>120771</v>
      </c>
      <c r="F3041" s="77">
        <v>184</v>
      </c>
      <c r="G3041" s="77">
        <v>12</v>
      </c>
      <c r="H3041" s="77">
        <v>0</v>
      </c>
      <c r="I3041" s="106">
        <v>7</v>
      </c>
      <c r="J3041" s="106">
        <v>6</v>
      </c>
      <c r="K3041" s="37" t="str">
        <f t="shared" si="268"/>
        <v>1</v>
      </c>
      <c r="L3041" s="4"/>
    </row>
    <row r="3042" spans="1:12" ht="15.75">
      <c r="A3042" s="28">
        <v>66</v>
      </c>
      <c r="B3042" s="25"/>
      <c r="C3042" s="32">
        <f t="shared" si="267"/>
        <v>1</v>
      </c>
      <c r="D3042" s="77" t="s">
        <v>3115</v>
      </c>
      <c r="E3042" s="105">
        <v>1552</v>
      </c>
      <c r="F3042" s="77">
        <v>0</v>
      </c>
      <c r="G3042" s="77">
        <v>1</v>
      </c>
      <c r="H3042" s="77">
        <v>0</v>
      </c>
      <c r="I3042" s="106">
        <v>0</v>
      </c>
      <c r="J3042" s="106">
        <v>0</v>
      </c>
      <c r="K3042" s="37" t="str">
        <f t="shared" si="268"/>
        <v>0</v>
      </c>
      <c r="L3042" s="4"/>
    </row>
    <row r="3043" spans="1:12" ht="15.75">
      <c r="A3043" s="28">
        <v>66</v>
      </c>
      <c r="B3043" s="25"/>
      <c r="C3043" s="32">
        <f t="shared" si="267"/>
        <v>1</v>
      </c>
      <c r="D3043" s="77" t="s">
        <v>3116</v>
      </c>
      <c r="E3043" s="105">
        <v>3867</v>
      </c>
      <c r="F3043" s="77">
        <v>2</v>
      </c>
      <c r="G3043" s="77">
        <v>0</v>
      </c>
      <c r="H3043" s="77">
        <v>0</v>
      </c>
      <c r="I3043" s="106">
        <v>0</v>
      </c>
      <c r="J3043" s="106">
        <v>0</v>
      </c>
      <c r="K3043" s="37" t="str">
        <f t="shared" si="268"/>
        <v>0</v>
      </c>
      <c r="L3043" s="4"/>
    </row>
    <row r="3044" spans="1:12" ht="15.75">
      <c r="A3044" s="28">
        <v>66</v>
      </c>
      <c r="B3044" s="25"/>
      <c r="C3044" s="32">
        <f t="shared" si="267"/>
        <v>1</v>
      </c>
      <c r="D3044" s="77" t="s">
        <v>3117</v>
      </c>
      <c r="E3044" s="105">
        <v>9945</v>
      </c>
      <c r="F3044" s="77">
        <v>7</v>
      </c>
      <c r="G3044" s="77">
        <v>2</v>
      </c>
      <c r="H3044" s="77">
        <v>0</v>
      </c>
      <c r="I3044" s="106">
        <v>1</v>
      </c>
      <c r="J3044" s="106">
        <v>1</v>
      </c>
      <c r="K3044" s="37" t="str">
        <f t="shared" si="268"/>
        <v>1</v>
      </c>
      <c r="L3044" s="4"/>
    </row>
    <row r="3045" spans="1:12" ht="15.75">
      <c r="A3045" s="28">
        <v>66</v>
      </c>
      <c r="B3045" s="25"/>
      <c r="C3045" s="32">
        <f t="shared" si="267"/>
        <v>1</v>
      </c>
      <c r="D3045" s="77" t="s">
        <v>3118</v>
      </c>
      <c r="E3045" s="105">
        <v>5314</v>
      </c>
      <c r="F3045" s="77">
        <v>4</v>
      </c>
      <c r="G3045" s="77">
        <v>0</v>
      </c>
      <c r="H3045" s="77">
        <v>0</v>
      </c>
      <c r="I3045" s="106">
        <v>0</v>
      </c>
      <c r="J3045" s="106">
        <v>0</v>
      </c>
      <c r="K3045" s="37" t="str">
        <f t="shared" si="268"/>
        <v>0</v>
      </c>
      <c r="L3045" s="4"/>
    </row>
    <row r="3046" spans="1:12" ht="15.75">
      <c r="A3046" s="28">
        <v>66</v>
      </c>
      <c r="B3046" s="25"/>
      <c r="C3046" s="32">
        <f t="shared" si="267"/>
        <v>1</v>
      </c>
      <c r="D3046" s="77" t="s">
        <v>3119</v>
      </c>
      <c r="E3046" s="105">
        <v>2885</v>
      </c>
      <c r="F3046" s="77">
        <v>2</v>
      </c>
      <c r="G3046" s="77">
        <v>0</v>
      </c>
      <c r="H3046" s="77">
        <v>0</v>
      </c>
      <c r="I3046" s="106">
        <v>0</v>
      </c>
      <c r="J3046" s="106">
        <v>0</v>
      </c>
      <c r="K3046" s="37" t="str">
        <f t="shared" si="268"/>
        <v>0</v>
      </c>
      <c r="L3046" s="4"/>
    </row>
    <row r="3047" spans="1:12" ht="15.75">
      <c r="A3047" s="28">
        <v>66</v>
      </c>
      <c r="B3047" s="25"/>
      <c r="C3047" s="32">
        <f t="shared" si="267"/>
        <v>1</v>
      </c>
      <c r="D3047" s="77" t="s">
        <v>3120</v>
      </c>
      <c r="E3047" s="105">
        <v>4093</v>
      </c>
      <c r="F3047" s="77">
        <v>6</v>
      </c>
      <c r="G3047" s="77">
        <v>2</v>
      </c>
      <c r="H3047" s="77">
        <v>0</v>
      </c>
      <c r="I3047" s="106">
        <v>0</v>
      </c>
      <c r="J3047" s="106">
        <v>0</v>
      </c>
      <c r="K3047" s="37" t="str">
        <f t="shared" si="268"/>
        <v>0</v>
      </c>
      <c r="L3047" s="4"/>
    </row>
    <row r="3048" spans="1:12" ht="15.75">
      <c r="A3048" s="28">
        <v>66</v>
      </c>
      <c r="B3048" s="25"/>
      <c r="C3048" s="32">
        <f t="shared" si="267"/>
        <v>1</v>
      </c>
      <c r="D3048" s="77" t="s">
        <v>3121</v>
      </c>
      <c r="E3048" s="105">
        <v>122</v>
      </c>
      <c r="F3048" s="77">
        <v>0</v>
      </c>
      <c r="G3048" s="77">
        <v>0</v>
      </c>
      <c r="H3048" s="77">
        <v>1</v>
      </c>
      <c r="I3048" s="106">
        <v>0</v>
      </c>
      <c r="J3048" s="106">
        <v>0</v>
      </c>
      <c r="K3048" s="37" t="str">
        <f t="shared" si="268"/>
        <v>0</v>
      </c>
      <c r="L3048" s="4"/>
    </row>
    <row r="3049" spans="1:12" ht="15.75">
      <c r="A3049" s="28">
        <v>66</v>
      </c>
      <c r="B3049" s="25"/>
      <c r="C3049" s="32">
        <f t="shared" si="267"/>
        <v>1</v>
      </c>
      <c r="D3049" s="77" t="s">
        <v>3122</v>
      </c>
      <c r="E3049" s="105">
        <v>6367</v>
      </c>
      <c r="F3049" s="77">
        <v>7</v>
      </c>
      <c r="G3049" s="77">
        <v>2</v>
      </c>
      <c r="H3049" s="77">
        <v>0</v>
      </c>
      <c r="I3049" s="106">
        <v>0</v>
      </c>
      <c r="J3049" s="106">
        <v>0</v>
      </c>
      <c r="K3049" s="37" t="str">
        <f t="shared" si="268"/>
        <v>0</v>
      </c>
      <c r="L3049" s="4"/>
    </row>
    <row r="3050" spans="1:12" ht="15.75">
      <c r="A3050" s="28">
        <v>66</v>
      </c>
      <c r="B3050" s="25"/>
      <c r="C3050" s="32">
        <f t="shared" si="267"/>
        <v>1</v>
      </c>
      <c r="D3050" s="77" t="s">
        <v>3123</v>
      </c>
      <c r="E3050" s="105">
        <v>1194</v>
      </c>
      <c r="F3050" s="77">
        <v>0</v>
      </c>
      <c r="G3050" s="77">
        <v>1</v>
      </c>
      <c r="H3050" s="77">
        <v>0</v>
      </c>
      <c r="I3050" s="106">
        <v>0</v>
      </c>
      <c r="J3050" s="106">
        <v>0</v>
      </c>
      <c r="K3050" s="37" t="str">
        <f t="shared" si="268"/>
        <v>0</v>
      </c>
      <c r="L3050" s="4"/>
    </row>
    <row r="3051" spans="1:12" ht="15.75">
      <c r="A3051" s="28">
        <v>66</v>
      </c>
      <c r="B3051" s="25"/>
      <c r="C3051" s="32">
        <f t="shared" si="267"/>
        <v>1</v>
      </c>
      <c r="D3051" s="77" t="s">
        <v>3124</v>
      </c>
      <c r="E3051" s="105">
        <v>9030</v>
      </c>
      <c r="F3051" s="77">
        <v>6</v>
      </c>
      <c r="G3051" s="77">
        <v>2</v>
      </c>
      <c r="H3051" s="77">
        <v>0</v>
      </c>
      <c r="I3051" s="106">
        <v>0</v>
      </c>
      <c r="J3051" s="106">
        <v>0</v>
      </c>
      <c r="K3051" s="37" t="str">
        <f t="shared" si="268"/>
        <v>0</v>
      </c>
      <c r="L3051" s="4"/>
    </row>
    <row r="3052" spans="1:12" ht="15.75">
      <c r="A3052" s="28">
        <v>66</v>
      </c>
      <c r="B3052" s="25"/>
      <c r="C3052" s="32">
        <f t="shared" si="267"/>
        <v>1</v>
      </c>
      <c r="D3052" s="77" t="s">
        <v>3125</v>
      </c>
      <c r="E3052" s="105">
        <v>3474</v>
      </c>
      <c r="F3052" s="77">
        <v>2</v>
      </c>
      <c r="G3052" s="77">
        <v>1</v>
      </c>
      <c r="H3052" s="77">
        <v>0</v>
      </c>
      <c r="I3052" s="106">
        <v>0</v>
      </c>
      <c r="J3052" s="106">
        <v>0</v>
      </c>
      <c r="K3052" s="37" t="str">
        <f t="shared" si="268"/>
        <v>0</v>
      </c>
      <c r="L3052" s="4"/>
    </row>
    <row r="3053" spans="1:12" ht="15.75">
      <c r="A3053" s="28">
        <v>66</v>
      </c>
      <c r="B3053" s="25"/>
      <c r="C3053" s="32">
        <f t="shared" si="267"/>
        <v>1</v>
      </c>
      <c r="D3053" s="77" t="s">
        <v>3126</v>
      </c>
      <c r="E3053" s="105">
        <v>11190</v>
      </c>
      <c r="F3053" s="77">
        <v>27</v>
      </c>
      <c r="G3053" s="77">
        <v>2</v>
      </c>
      <c r="H3053" s="77">
        <v>0</v>
      </c>
      <c r="I3053" s="106">
        <v>1</v>
      </c>
      <c r="J3053" s="106">
        <v>1</v>
      </c>
      <c r="K3053" s="37" t="str">
        <f t="shared" si="268"/>
        <v>1</v>
      </c>
      <c r="L3053" s="4"/>
    </row>
    <row r="3054" spans="1:12" ht="15.75">
      <c r="A3054" s="28">
        <v>66</v>
      </c>
      <c r="B3054" s="25"/>
      <c r="C3054" s="32">
        <f t="shared" si="267"/>
        <v>1</v>
      </c>
      <c r="D3054" s="77" t="s">
        <v>3127</v>
      </c>
      <c r="E3054" s="105">
        <v>11879</v>
      </c>
      <c r="F3054" s="77">
        <v>12</v>
      </c>
      <c r="G3054" s="77">
        <v>0</v>
      </c>
      <c r="H3054" s="77">
        <v>1</v>
      </c>
      <c r="I3054" s="106">
        <v>0</v>
      </c>
      <c r="J3054" s="106">
        <v>0</v>
      </c>
      <c r="K3054" s="37" t="str">
        <f t="shared" si="268"/>
        <v>0</v>
      </c>
      <c r="L3054" s="4"/>
    </row>
    <row r="3055" spans="1:12" ht="15.75">
      <c r="A3055" s="28">
        <v>66</v>
      </c>
      <c r="B3055" s="25"/>
      <c r="C3055" s="32">
        <f t="shared" si="267"/>
        <v>1</v>
      </c>
      <c r="D3055" s="77" t="s">
        <v>3128</v>
      </c>
      <c r="E3055" s="105">
        <v>2919</v>
      </c>
      <c r="F3055" s="106">
        <v>1</v>
      </c>
      <c r="G3055" s="106">
        <v>2</v>
      </c>
      <c r="H3055" s="106">
        <v>0</v>
      </c>
      <c r="I3055" s="106">
        <v>0</v>
      </c>
      <c r="J3055" s="106">
        <v>0</v>
      </c>
      <c r="K3055" s="37" t="str">
        <f t="shared" si="268"/>
        <v>0</v>
      </c>
      <c r="L3055" s="4"/>
    </row>
    <row r="3056" spans="1:12" ht="15.75">
      <c r="A3056" s="28">
        <v>66</v>
      </c>
      <c r="B3056" s="25"/>
      <c r="C3056" s="32">
        <f t="shared" si="267"/>
        <v>1</v>
      </c>
      <c r="D3056" s="77" t="s">
        <v>3129</v>
      </c>
      <c r="E3056" s="105">
        <v>2867</v>
      </c>
      <c r="F3056" s="106">
        <v>1</v>
      </c>
      <c r="G3056" s="106">
        <v>1</v>
      </c>
      <c r="H3056" s="106">
        <v>0</v>
      </c>
      <c r="I3056" s="106">
        <v>0</v>
      </c>
      <c r="J3056" s="106">
        <v>0</v>
      </c>
      <c r="K3056" s="37" t="str">
        <f t="shared" si="268"/>
        <v>0</v>
      </c>
      <c r="L3056" s="4"/>
    </row>
    <row r="3057" spans="1:12" ht="15.75">
      <c r="A3057" s="28">
        <v>66</v>
      </c>
      <c r="B3057" s="25"/>
      <c r="C3057" s="32">
        <f t="shared" si="267"/>
        <v>1</v>
      </c>
      <c r="D3057" s="77" t="s">
        <v>3130</v>
      </c>
      <c r="E3057" s="105">
        <v>3229</v>
      </c>
      <c r="F3057" s="106">
        <v>1</v>
      </c>
      <c r="G3057" s="106">
        <v>0</v>
      </c>
      <c r="H3057" s="106">
        <v>1</v>
      </c>
      <c r="I3057" s="106">
        <v>0</v>
      </c>
      <c r="J3057" s="106">
        <v>0</v>
      </c>
      <c r="K3057" s="37" t="str">
        <f t="shared" si="268"/>
        <v>0</v>
      </c>
      <c r="L3057" s="4"/>
    </row>
    <row r="3058" spans="1:12" ht="15.75">
      <c r="A3058" s="28">
        <v>66</v>
      </c>
      <c r="B3058" s="25"/>
      <c r="C3058" s="32">
        <f t="shared" si="267"/>
        <v>1</v>
      </c>
      <c r="D3058" s="77" t="s">
        <v>3131</v>
      </c>
      <c r="E3058" s="105">
        <v>1558</v>
      </c>
      <c r="F3058" s="106">
        <v>1</v>
      </c>
      <c r="G3058" s="106">
        <v>0</v>
      </c>
      <c r="H3058" s="106">
        <v>0</v>
      </c>
      <c r="I3058" s="106">
        <v>0</v>
      </c>
      <c r="J3058" s="106">
        <v>0</v>
      </c>
      <c r="K3058" s="37" t="str">
        <f t="shared" si="268"/>
        <v>0</v>
      </c>
      <c r="L3058" s="4"/>
    </row>
    <row r="3059" spans="1:12" ht="15.75">
      <c r="A3059" s="28">
        <v>66</v>
      </c>
      <c r="B3059" s="25"/>
      <c r="C3059" s="32">
        <f t="shared" si="267"/>
        <v>1</v>
      </c>
      <c r="D3059" s="77" t="s">
        <v>3132</v>
      </c>
      <c r="E3059" s="105">
        <v>2318</v>
      </c>
      <c r="F3059" s="106">
        <v>0</v>
      </c>
      <c r="G3059" s="106">
        <v>3</v>
      </c>
      <c r="H3059" s="106">
        <v>0</v>
      </c>
      <c r="I3059" s="106">
        <v>0</v>
      </c>
      <c r="J3059" s="106">
        <v>0</v>
      </c>
      <c r="K3059" s="37" t="str">
        <f t="shared" si="268"/>
        <v>0</v>
      </c>
      <c r="L3059" s="4"/>
    </row>
    <row r="3060" spans="1:12" ht="15.75">
      <c r="A3060" s="28">
        <v>66</v>
      </c>
      <c r="B3060" s="25"/>
      <c r="C3060" s="32">
        <f t="shared" si="267"/>
        <v>1</v>
      </c>
      <c r="D3060" s="77" t="s">
        <v>3133</v>
      </c>
      <c r="E3060" s="105">
        <v>1057</v>
      </c>
      <c r="F3060" s="106">
        <v>0</v>
      </c>
      <c r="G3060" s="106">
        <v>1</v>
      </c>
      <c r="H3060" s="106">
        <v>0</v>
      </c>
      <c r="I3060" s="106">
        <v>0</v>
      </c>
      <c r="J3060" s="106">
        <v>0</v>
      </c>
      <c r="K3060" s="37" t="str">
        <f t="shared" si="268"/>
        <v>0</v>
      </c>
      <c r="L3060" s="4"/>
    </row>
    <row r="3061" spans="1:12" ht="15.75">
      <c r="A3061" s="28">
        <v>66</v>
      </c>
      <c r="B3061" s="25"/>
      <c r="C3061" s="32">
        <f t="shared" si="267"/>
        <v>1</v>
      </c>
      <c r="D3061" s="77" t="s">
        <v>3134</v>
      </c>
      <c r="E3061" s="105">
        <v>10173</v>
      </c>
      <c r="F3061" s="106">
        <v>8</v>
      </c>
      <c r="G3061" s="106">
        <v>2</v>
      </c>
      <c r="H3061" s="106">
        <v>0</v>
      </c>
      <c r="I3061" s="106">
        <v>0</v>
      </c>
      <c r="J3061" s="106">
        <v>0</v>
      </c>
      <c r="K3061" s="37" t="str">
        <f t="shared" si="268"/>
        <v>0</v>
      </c>
      <c r="L3061" s="4"/>
    </row>
    <row r="3062" spans="1:12" ht="15.75">
      <c r="A3062" s="28">
        <v>66</v>
      </c>
      <c r="B3062" s="25"/>
      <c r="C3062" s="32">
        <f t="shared" si="267"/>
        <v>1</v>
      </c>
      <c r="D3062" s="77" t="s">
        <v>3135</v>
      </c>
      <c r="E3062" s="105">
        <v>1808</v>
      </c>
      <c r="F3062" s="77">
        <v>0</v>
      </c>
      <c r="G3062" s="77">
        <v>1</v>
      </c>
      <c r="H3062" s="106">
        <v>0</v>
      </c>
      <c r="I3062" s="106">
        <v>0</v>
      </c>
      <c r="J3062" s="106">
        <v>0</v>
      </c>
      <c r="K3062" s="37" t="str">
        <f t="shared" si="268"/>
        <v>0</v>
      </c>
      <c r="L3062" s="4"/>
    </row>
    <row r="3063" spans="1:12" ht="15.75">
      <c r="A3063" s="28">
        <v>66</v>
      </c>
      <c r="B3063" s="25"/>
      <c r="C3063" s="32">
        <f t="shared" si="267"/>
        <v>1</v>
      </c>
      <c r="D3063" s="77" t="s">
        <v>1324</v>
      </c>
      <c r="E3063" s="105">
        <v>2827</v>
      </c>
      <c r="F3063" s="106">
        <v>4</v>
      </c>
      <c r="G3063" s="106">
        <v>0</v>
      </c>
      <c r="H3063" s="106">
        <v>0</v>
      </c>
      <c r="I3063" s="106">
        <v>0</v>
      </c>
      <c r="J3063" s="106">
        <v>0</v>
      </c>
      <c r="K3063" s="37" t="str">
        <f t="shared" si="268"/>
        <v>0</v>
      </c>
      <c r="L3063" s="4"/>
    </row>
    <row r="3064" spans="1:12" ht="15.75">
      <c r="A3064" s="28">
        <v>66</v>
      </c>
      <c r="B3064" s="25"/>
      <c r="C3064" s="32">
        <f t="shared" ref="C3064:C3075" si="269">IF(D3064="",0,1)</f>
        <v>1</v>
      </c>
      <c r="D3064" s="77" t="s">
        <v>3136</v>
      </c>
      <c r="E3064" s="105">
        <v>4883</v>
      </c>
      <c r="F3064" s="106">
        <v>5</v>
      </c>
      <c r="G3064" s="106">
        <v>0</v>
      </c>
      <c r="H3064" s="106">
        <v>0</v>
      </c>
      <c r="I3064" s="106">
        <v>0</v>
      </c>
      <c r="J3064" s="106">
        <v>0</v>
      </c>
      <c r="K3064" s="37" t="str">
        <f t="shared" ref="K3064:K3075" si="270">IF(OR(I3064="",I3064&lt;1),"0","1")</f>
        <v>0</v>
      </c>
      <c r="L3064" s="4"/>
    </row>
    <row r="3065" spans="1:12" ht="15.75">
      <c r="A3065" s="28">
        <v>66</v>
      </c>
      <c r="B3065" s="25"/>
      <c r="C3065" s="32">
        <f t="shared" si="269"/>
        <v>1</v>
      </c>
      <c r="D3065" s="77" t="s">
        <v>3137</v>
      </c>
      <c r="E3065" s="105">
        <v>5669</v>
      </c>
      <c r="F3065" s="106">
        <v>4</v>
      </c>
      <c r="G3065" s="106">
        <v>0</v>
      </c>
      <c r="H3065" s="106">
        <v>0</v>
      </c>
      <c r="I3065" s="106">
        <v>0</v>
      </c>
      <c r="J3065" s="106">
        <v>0</v>
      </c>
      <c r="K3065" s="37" t="str">
        <f t="shared" si="270"/>
        <v>0</v>
      </c>
      <c r="L3065" s="4"/>
    </row>
    <row r="3066" spans="1:12" ht="15.75">
      <c r="A3066" s="28">
        <v>66</v>
      </c>
      <c r="B3066" s="25"/>
      <c r="C3066" s="32">
        <f t="shared" si="269"/>
        <v>1</v>
      </c>
      <c r="D3066" s="77" t="s">
        <v>3138</v>
      </c>
      <c r="E3066" s="105">
        <v>3526</v>
      </c>
      <c r="F3066" s="106">
        <v>1</v>
      </c>
      <c r="G3066" s="106">
        <v>1</v>
      </c>
      <c r="H3066" s="106">
        <v>0</v>
      </c>
      <c r="I3066" s="106">
        <v>0</v>
      </c>
      <c r="J3066" s="106">
        <v>0</v>
      </c>
      <c r="K3066" s="37" t="str">
        <f t="shared" si="270"/>
        <v>0</v>
      </c>
      <c r="L3066" s="4"/>
    </row>
    <row r="3067" spans="1:12" ht="15.75">
      <c r="A3067" s="28">
        <v>66</v>
      </c>
      <c r="B3067" s="25"/>
      <c r="C3067" s="32">
        <f t="shared" si="269"/>
        <v>1</v>
      </c>
      <c r="D3067" s="77" t="s">
        <v>3139</v>
      </c>
      <c r="E3067" s="105">
        <v>3393</v>
      </c>
      <c r="F3067" s="106">
        <v>2</v>
      </c>
      <c r="G3067" s="106">
        <v>2</v>
      </c>
      <c r="H3067" s="106">
        <v>0</v>
      </c>
      <c r="I3067" s="106">
        <v>0</v>
      </c>
      <c r="J3067" s="106">
        <v>0</v>
      </c>
      <c r="K3067" s="37" t="str">
        <f t="shared" si="270"/>
        <v>0</v>
      </c>
      <c r="L3067" s="4"/>
    </row>
    <row r="3068" spans="1:12" ht="15.75">
      <c r="A3068" s="28">
        <v>66</v>
      </c>
      <c r="B3068" s="25"/>
      <c r="C3068" s="32">
        <f t="shared" si="269"/>
        <v>1</v>
      </c>
      <c r="D3068" s="77" t="s">
        <v>3140</v>
      </c>
      <c r="E3068" s="105">
        <v>8059</v>
      </c>
      <c r="F3068" s="106">
        <v>6</v>
      </c>
      <c r="G3068" s="106">
        <v>1</v>
      </c>
      <c r="H3068" s="106">
        <v>0</v>
      </c>
      <c r="I3068" s="106">
        <v>0</v>
      </c>
      <c r="J3068" s="106">
        <v>0</v>
      </c>
      <c r="K3068" s="37" t="str">
        <f t="shared" si="270"/>
        <v>0</v>
      </c>
      <c r="L3068" s="4"/>
    </row>
    <row r="3069" spans="1:12" ht="15.75">
      <c r="A3069" s="28">
        <v>66</v>
      </c>
      <c r="B3069" s="25"/>
      <c r="C3069" s="32">
        <f t="shared" si="269"/>
        <v>1</v>
      </c>
      <c r="D3069" s="42" t="s">
        <v>3141</v>
      </c>
      <c r="E3069" s="105">
        <v>3907</v>
      </c>
      <c r="F3069" s="36">
        <v>3</v>
      </c>
      <c r="G3069" s="36">
        <v>4</v>
      </c>
      <c r="H3069" s="106">
        <v>0</v>
      </c>
      <c r="I3069" s="106">
        <v>0</v>
      </c>
      <c r="J3069" s="106">
        <v>0</v>
      </c>
      <c r="K3069" s="37" t="str">
        <f t="shared" si="270"/>
        <v>0</v>
      </c>
      <c r="L3069" s="4"/>
    </row>
    <row r="3070" spans="1:12" ht="15.75">
      <c r="A3070" s="28">
        <v>66</v>
      </c>
      <c r="B3070" s="25"/>
      <c r="C3070" s="32">
        <f t="shared" si="269"/>
        <v>1</v>
      </c>
      <c r="D3070" s="77" t="s">
        <v>3142</v>
      </c>
      <c r="E3070" s="105">
        <v>7316</v>
      </c>
      <c r="F3070" s="36">
        <v>4</v>
      </c>
      <c r="G3070" s="36">
        <v>2</v>
      </c>
      <c r="H3070" s="106">
        <v>0</v>
      </c>
      <c r="I3070" s="106">
        <v>0</v>
      </c>
      <c r="J3070" s="106">
        <v>0</v>
      </c>
      <c r="K3070" s="37" t="str">
        <f t="shared" si="270"/>
        <v>0</v>
      </c>
      <c r="L3070" s="4"/>
    </row>
    <row r="3071" spans="1:12" ht="15.75">
      <c r="A3071" s="28">
        <v>66</v>
      </c>
      <c r="B3071" s="25"/>
      <c r="C3071" s="32">
        <f t="shared" si="269"/>
        <v>1</v>
      </c>
      <c r="D3071" s="77" t="s">
        <v>3143</v>
      </c>
      <c r="E3071" s="105">
        <v>1496</v>
      </c>
      <c r="F3071" s="36">
        <v>0</v>
      </c>
      <c r="G3071" s="36">
        <v>1</v>
      </c>
      <c r="H3071" s="77">
        <v>2</v>
      </c>
      <c r="I3071" s="106">
        <v>0</v>
      </c>
      <c r="J3071" s="106">
        <v>0</v>
      </c>
      <c r="K3071" s="37" t="str">
        <f t="shared" si="270"/>
        <v>0</v>
      </c>
      <c r="L3071" s="4"/>
    </row>
    <row r="3072" spans="1:12" ht="15.75">
      <c r="A3072" s="28">
        <v>66</v>
      </c>
      <c r="B3072" s="25"/>
      <c r="C3072" s="32">
        <f t="shared" si="269"/>
        <v>1</v>
      </c>
      <c r="D3072" s="77" t="s">
        <v>3144</v>
      </c>
      <c r="E3072" s="105">
        <v>4044</v>
      </c>
      <c r="F3072" s="36">
        <v>2</v>
      </c>
      <c r="G3072" s="36">
        <v>1</v>
      </c>
      <c r="H3072" s="106">
        <v>0</v>
      </c>
      <c r="I3072" s="106">
        <v>0</v>
      </c>
      <c r="J3072" s="106">
        <v>0</v>
      </c>
      <c r="K3072" s="37" t="str">
        <f t="shared" si="270"/>
        <v>0</v>
      </c>
      <c r="L3072" s="4"/>
    </row>
    <row r="3073" spans="1:57" ht="15.75">
      <c r="A3073" s="28">
        <v>66</v>
      </c>
      <c r="B3073" s="25"/>
      <c r="C3073" s="32">
        <f t="shared" si="269"/>
        <v>1</v>
      </c>
      <c r="D3073" s="77" t="s">
        <v>3145</v>
      </c>
      <c r="E3073" s="105">
        <v>3284</v>
      </c>
      <c r="F3073" s="36">
        <v>3</v>
      </c>
      <c r="G3073" s="36">
        <v>2</v>
      </c>
      <c r="H3073" s="106">
        <v>0</v>
      </c>
      <c r="I3073" s="106">
        <v>0</v>
      </c>
      <c r="J3073" s="106">
        <v>0</v>
      </c>
      <c r="K3073" s="37" t="str">
        <f t="shared" si="270"/>
        <v>0</v>
      </c>
      <c r="L3073" s="4"/>
    </row>
    <row r="3074" spans="1:57" ht="15.75">
      <c r="A3074" s="28">
        <v>66</v>
      </c>
      <c r="B3074" s="25"/>
      <c r="C3074" s="32">
        <f t="shared" si="269"/>
        <v>1</v>
      </c>
      <c r="D3074" s="77" t="s">
        <v>3146</v>
      </c>
      <c r="E3074" s="105">
        <v>1397</v>
      </c>
      <c r="F3074" s="36">
        <v>1</v>
      </c>
      <c r="G3074" s="36">
        <v>0</v>
      </c>
      <c r="H3074" s="106">
        <v>0</v>
      </c>
      <c r="I3074" s="106">
        <v>0</v>
      </c>
      <c r="J3074" s="106">
        <v>0</v>
      </c>
      <c r="K3074" s="37" t="str">
        <f t="shared" si="270"/>
        <v>0</v>
      </c>
      <c r="L3074" s="4"/>
    </row>
    <row r="3075" spans="1:57" ht="15.75">
      <c r="A3075" s="28">
        <v>66</v>
      </c>
      <c r="B3075" s="25"/>
      <c r="C3075" s="32">
        <f t="shared" si="269"/>
        <v>1</v>
      </c>
      <c r="D3075" s="36" t="s">
        <v>3147</v>
      </c>
      <c r="E3075" s="105">
        <v>2157</v>
      </c>
      <c r="F3075" s="36">
        <v>0</v>
      </c>
      <c r="G3075" s="36">
        <v>2</v>
      </c>
      <c r="H3075" s="36">
        <v>0</v>
      </c>
      <c r="I3075" s="106">
        <v>0</v>
      </c>
      <c r="J3075" s="106">
        <v>0</v>
      </c>
      <c r="K3075" s="37" t="str">
        <f t="shared" si="270"/>
        <v>0</v>
      </c>
      <c r="L3075" s="4"/>
    </row>
    <row r="3076" spans="1:57" ht="15">
      <c r="A3076" s="226" t="s">
        <v>3148</v>
      </c>
      <c r="B3076" s="226"/>
      <c r="C3076" s="226"/>
      <c r="D3076" s="44">
        <f>SUM(C3000:C3075)</f>
        <v>76</v>
      </c>
      <c r="E3076" s="45">
        <f>SUM(E3000:E3075)</f>
        <v>423193</v>
      </c>
      <c r="F3076" s="44">
        <f>(SUM(F3000:F3075))*1</f>
        <v>470</v>
      </c>
      <c r="G3076" s="45">
        <f>(SUM(G3000:G3075))*1</f>
        <v>98</v>
      </c>
      <c r="H3076" s="45">
        <f>(SUM(H3000:H3075))*1</f>
        <v>8</v>
      </c>
      <c r="I3076" s="45">
        <f>SUM(I3000:I3075)</f>
        <v>10</v>
      </c>
      <c r="J3076" s="45">
        <f>SUM(J3000:J3075)</f>
        <v>10</v>
      </c>
      <c r="K3076" s="45">
        <f>K3000+K3001+K3002+K3003+K3004+K3005+K3006+K3007+K3008+K3009+K3010+K3011+K3012+K3013+K3014+K3015+K3016+K3017+K3018+K3019+K3020+K3021+K3022+K3023+K3024+K3025+K3026+K3027+K3028+K3029+K3030+K3031+K3032+K3033+K3034+K3035+K3036+K3037+K3038+K3039+K3040+K3041+K3042+K3043+K3044+K3045+K3046+K3047+K3048+K3049+K3050+K3051+K3052+K3053+K3054+K3055+K3056+K3057+K3058+K3059+K3060+K3061+K3062+K3063+K3064+K3065+K3066+K3067+K3068+K3069+K3070+K3071+K3072+K3073+K3074+K3075</f>
        <v>4</v>
      </c>
      <c r="L3076" s="4"/>
      <c r="M3076" s="46"/>
      <c r="N3076" s="46"/>
      <c r="O3076" s="46"/>
      <c r="P3076" s="46"/>
      <c r="Q3076" s="46"/>
      <c r="R3076" s="46"/>
      <c r="S3076" s="46"/>
      <c r="T3076" s="46"/>
      <c r="U3076" s="46"/>
      <c r="V3076" s="46"/>
      <c r="W3076" s="46"/>
      <c r="X3076" s="46"/>
      <c r="Y3076" s="46"/>
      <c r="Z3076" s="46"/>
      <c r="AA3076" s="46"/>
      <c r="AB3076" s="46"/>
      <c r="AC3076" s="46"/>
      <c r="AD3076" s="46"/>
      <c r="AE3076" s="46"/>
      <c r="AF3076" s="46"/>
      <c r="AG3076" s="46"/>
      <c r="AH3076" s="46"/>
      <c r="AI3076" s="46"/>
      <c r="AJ3076" s="46"/>
      <c r="AK3076" s="46"/>
      <c r="AL3076" s="46"/>
      <c r="AM3076" s="46"/>
      <c r="AN3076" s="46"/>
      <c r="AO3076" s="46"/>
      <c r="AP3076" s="46"/>
      <c r="AQ3076" s="46"/>
      <c r="AR3076" s="46"/>
      <c r="AS3076" s="46"/>
      <c r="AT3076" s="46"/>
      <c r="AU3076" s="46"/>
      <c r="AV3076" s="46"/>
      <c r="AW3076" s="46"/>
      <c r="AX3076" s="46"/>
      <c r="AY3076" s="46"/>
      <c r="AZ3076" s="46"/>
      <c r="BA3076" s="46"/>
      <c r="BB3076" s="46"/>
      <c r="BC3076" s="46"/>
      <c r="BD3076" s="46"/>
      <c r="BE3076" s="46"/>
    </row>
    <row r="3077" spans="1:57" ht="15.75">
      <c r="A3077" s="28"/>
      <c r="B3077" s="225" t="s">
        <v>101</v>
      </c>
      <c r="C3077" s="225"/>
      <c r="D3077" s="47"/>
      <c r="E3077" s="48"/>
      <c r="F3077" s="47"/>
      <c r="G3077" s="48"/>
      <c r="H3077" s="48"/>
      <c r="I3077" s="48"/>
      <c r="J3077" s="31"/>
      <c r="K3077" s="31"/>
      <c r="L3077" s="4"/>
    </row>
    <row r="3078" spans="1:57" ht="25.5">
      <c r="A3078" s="28">
        <v>67</v>
      </c>
      <c r="B3078" s="25"/>
      <c r="C3078" s="32"/>
      <c r="D3078" s="40" t="s">
        <v>3149</v>
      </c>
      <c r="E3078" s="40">
        <v>11193</v>
      </c>
      <c r="F3078" s="41">
        <v>0</v>
      </c>
      <c r="G3078" s="41">
        <v>0</v>
      </c>
      <c r="H3078" s="41">
        <v>0</v>
      </c>
      <c r="I3078" s="41">
        <v>0</v>
      </c>
      <c r="J3078" s="41">
        <v>0</v>
      </c>
      <c r="K3078" s="37" t="str">
        <f t="shared" ref="K3078:K3109" si="271">IF(OR(I3078="",I3078&lt;1),"0","1")</f>
        <v>0</v>
      </c>
      <c r="L3078" s="4"/>
    </row>
    <row r="3079" spans="1:57" ht="15.75">
      <c r="A3079" s="28">
        <v>67</v>
      </c>
      <c r="B3079" s="25"/>
      <c r="C3079" s="32">
        <f t="shared" ref="C3079:C3095" si="272">IF(D3079="",0,1)</f>
        <v>1</v>
      </c>
      <c r="D3079" s="40" t="s">
        <v>3150</v>
      </c>
      <c r="E3079" s="40">
        <v>1812</v>
      </c>
      <c r="F3079" s="41">
        <v>0</v>
      </c>
      <c r="G3079" s="41">
        <v>1</v>
      </c>
      <c r="H3079" s="41">
        <v>0</v>
      </c>
      <c r="I3079" s="41">
        <v>0</v>
      </c>
      <c r="J3079" s="42">
        <v>0</v>
      </c>
      <c r="K3079" s="37" t="str">
        <f t="shared" si="271"/>
        <v>0</v>
      </c>
      <c r="L3079" s="4"/>
    </row>
    <row r="3080" spans="1:57" ht="15.75">
      <c r="A3080" s="28">
        <v>67</v>
      </c>
      <c r="B3080" s="25"/>
      <c r="C3080" s="32">
        <f t="shared" si="272"/>
        <v>1</v>
      </c>
      <c r="D3080" s="40" t="s">
        <v>3151</v>
      </c>
      <c r="E3080" s="40">
        <v>7411</v>
      </c>
      <c r="F3080" s="41">
        <v>4</v>
      </c>
      <c r="G3080" s="41">
        <v>1</v>
      </c>
      <c r="H3080" s="41">
        <v>0</v>
      </c>
      <c r="I3080" s="41">
        <v>0</v>
      </c>
      <c r="J3080" s="42">
        <v>0</v>
      </c>
      <c r="K3080" s="37" t="str">
        <f t="shared" si="271"/>
        <v>0</v>
      </c>
      <c r="L3080" s="4"/>
    </row>
    <row r="3081" spans="1:57" ht="15.75">
      <c r="A3081" s="28">
        <v>67</v>
      </c>
      <c r="B3081" s="25"/>
      <c r="C3081" s="32">
        <f t="shared" si="272"/>
        <v>1</v>
      </c>
      <c r="D3081" s="42" t="s">
        <v>3152</v>
      </c>
      <c r="E3081" s="40">
        <v>5800</v>
      </c>
      <c r="F3081" s="41">
        <v>2</v>
      </c>
      <c r="G3081" s="41">
        <v>1</v>
      </c>
      <c r="H3081" s="41">
        <v>0</v>
      </c>
      <c r="I3081" s="41">
        <v>0</v>
      </c>
      <c r="J3081" s="42">
        <v>0</v>
      </c>
      <c r="K3081" s="37" t="str">
        <f t="shared" si="271"/>
        <v>0</v>
      </c>
      <c r="L3081" s="4"/>
    </row>
    <row r="3082" spans="1:57" ht="15.75">
      <c r="A3082" s="28">
        <v>67</v>
      </c>
      <c r="B3082" s="25"/>
      <c r="C3082" s="32">
        <f t="shared" si="272"/>
        <v>1</v>
      </c>
      <c r="D3082" s="42" t="s">
        <v>3153</v>
      </c>
      <c r="E3082" s="40">
        <v>4211</v>
      </c>
      <c r="F3082" s="41">
        <v>1</v>
      </c>
      <c r="G3082" s="42">
        <v>1</v>
      </c>
      <c r="H3082" s="42">
        <v>0</v>
      </c>
      <c r="I3082" s="42">
        <v>0</v>
      </c>
      <c r="J3082" s="42">
        <v>0</v>
      </c>
      <c r="K3082" s="37" t="str">
        <f t="shared" si="271"/>
        <v>0</v>
      </c>
      <c r="L3082" s="4"/>
    </row>
    <row r="3083" spans="1:57" ht="15.75">
      <c r="A3083" s="28">
        <v>67</v>
      </c>
      <c r="B3083" s="25"/>
      <c r="C3083" s="32">
        <f t="shared" si="272"/>
        <v>1</v>
      </c>
      <c r="D3083" s="34" t="s">
        <v>3154</v>
      </c>
      <c r="E3083" s="34">
        <v>17137</v>
      </c>
      <c r="F3083" s="35">
        <v>3</v>
      </c>
      <c r="G3083" s="35">
        <v>0</v>
      </c>
      <c r="H3083" s="35">
        <v>0</v>
      </c>
      <c r="I3083" s="35">
        <v>0</v>
      </c>
      <c r="J3083" s="36">
        <v>0</v>
      </c>
      <c r="K3083" s="37" t="str">
        <f t="shared" si="271"/>
        <v>0</v>
      </c>
      <c r="L3083" s="4"/>
    </row>
    <row r="3084" spans="1:57" ht="15.75">
      <c r="A3084" s="28">
        <v>67</v>
      </c>
      <c r="B3084" s="25"/>
      <c r="C3084" s="32">
        <f t="shared" si="272"/>
        <v>1</v>
      </c>
      <c r="D3084" s="42" t="s">
        <v>3155</v>
      </c>
      <c r="E3084" s="40">
        <v>12488</v>
      </c>
      <c r="F3084" s="41">
        <v>7</v>
      </c>
      <c r="G3084" s="41">
        <v>0</v>
      </c>
      <c r="H3084" s="42">
        <v>0</v>
      </c>
      <c r="I3084" s="42">
        <v>0</v>
      </c>
      <c r="J3084" s="42">
        <v>0</v>
      </c>
      <c r="K3084" s="37" t="str">
        <f t="shared" si="271"/>
        <v>0</v>
      </c>
      <c r="L3084" s="4"/>
    </row>
    <row r="3085" spans="1:57" ht="15.75">
      <c r="A3085" s="28">
        <v>67</v>
      </c>
      <c r="B3085" s="25"/>
      <c r="C3085" s="32">
        <f t="shared" si="272"/>
        <v>1</v>
      </c>
      <c r="D3085" s="42" t="s">
        <v>3156</v>
      </c>
      <c r="E3085" s="42">
        <v>4127</v>
      </c>
      <c r="F3085" s="42">
        <v>2</v>
      </c>
      <c r="G3085" s="42">
        <v>1</v>
      </c>
      <c r="H3085" s="42">
        <v>0</v>
      </c>
      <c r="I3085" s="35">
        <v>0</v>
      </c>
      <c r="J3085" s="36">
        <v>0</v>
      </c>
      <c r="K3085" s="37" t="str">
        <f t="shared" si="271"/>
        <v>0</v>
      </c>
      <c r="L3085" s="4"/>
    </row>
    <row r="3086" spans="1:57" ht="15.75">
      <c r="A3086" s="28">
        <v>67</v>
      </c>
      <c r="B3086" s="25"/>
      <c r="C3086" s="32">
        <f t="shared" si="272"/>
        <v>1</v>
      </c>
      <c r="D3086" s="34" t="s">
        <v>3157</v>
      </c>
      <c r="E3086" s="34">
        <v>9946</v>
      </c>
      <c r="F3086" s="35">
        <v>5</v>
      </c>
      <c r="G3086" s="35">
        <v>0</v>
      </c>
      <c r="H3086" s="41">
        <v>0</v>
      </c>
      <c r="I3086" s="41">
        <v>0</v>
      </c>
      <c r="J3086" s="42">
        <v>0</v>
      </c>
      <c r="K3086" s="37" t="str">
        <f t="shared" si="271"/>
        <v>0</v>
      </c>
      <c r="L3086" s="4"/>
    </row>
    <row r="3087" spans="1:57" ht="15.75">
      <c r="A3087" s="28">
        <v>67</v>
      </c>
      <c r="B3087" s="25"/>
      <c r="C3087" s="32">
        <f t="shared" si="272"/>
        <v>1</v>
      </c>
      <c r="D3087" s="42" t="s">
        <v>3158</v>
      </c>
      <c r="E3087" s="40">
        <v>4287</v>
      </c>
      <c r="F3087" s="41">
        <v>2</v>
      </c>
      <c r="G3087" s="41">
        <v>1</v>
      </c>
      <c r="H3087" s="41">
        <v>0</v>
      </c>
      <c r="I3087" s="41">
        <v>0</v>
      </c>
      <c r="J3087" s="42">
        <v>0</v>
      </c>
      <c r="K3087" s="37" t="str">
        <f t="shared" si="271"/>
        <v>0</v>
      </c>
      <c r="L3087" s="4"/>
    </row>
    <row r="3088" spans="1:57" ht="15.75">
      <c r="A3088" s="28">
        <v>67</v>
      </c>
      <c r="B3088" s="25"/>
      <c r="C3088" s="32">
        <f t="shared" si="272"/>
        <v>1</v>
      </c>
      <c r="D3088" s="34" t="s">
        <v>3159</v>
      </c>
      <c r="E3088" s="54">
        <v>2256</v>
      </c>
      <c r="F3088" s="35">
        <v>0</v>
      </c>
      <c r="G3088" s="35">
        <v>2</v>
      </c>
      <c r="H3088" s="35">
        <v>0</v>
      </c>
      <c r="I3088" s="35">
        <v>0</v>
      </c>
      <c r="J3088" s="36">
        <v>0</v>
      </c>
      <c r="K3088" s="37" t="str">
        <f t="shared" si="271"/>
        <v>0</v>
      </c>
      <c r="L3088" s="4"/>
    </row>
    <row r="3089" spans="1:12" ht="15.75">
      <c r="A3089" s="28">
        <v>67</v>
      </c>
      <c r="B3089" s="25"/>
      <c r="C3089" s="32">
        <f t="shared" si="272"/>
        <v>1</v>
      </c>
      <c r="D3089" s="42" t="s">
        <v>3160</v>
      </c>
      <c r="E3089" s="40">
        <v>7113</v>
      </c>
      <c r="F3089" s="41">
        <v>2</v>
      </c>
      <c r="G3089" s="42">
        <v>0</v>
      </c>
      <c r="H3089" s="42">
        <v>0</v>
      </c>
      <c r="I3089" s="42">
        <v>0</v>
      </c>
      <c r="J3089" s="42">
        <v>0</v>
      </c>
      <c r="K3089" s="37" t="str">
        <f t="shared" si="271"/>
        <v>0</v>
      </c>
      <c r="L3089" s="4"/>
    </row>
    <row r="3090" spans="1:12" ht="15.75">
      <c r="A3090" s="28">
        <v>67</v>
      </c>
      <c r="B3090" s="25"/>
      <c r="C3090" s="32">
        <f t="shared" si="272"/>
        <v>1</v>
      </c>
      <c r="D3090" s="42" t="s">
        <v>3161</v>
      </c>
      <c r="E3090" s="40">
        <v>10700</v>
      </c>
      <c r="F3090" s="108">
        <v>8</v>
      </c>
      <c r="G3090" s="108">
        <v>0</v>
      </c>
      <c r="H3090" s="108">
        <v>0</v>
      </c>
      <c r="I3090" s="108">
        <v>0</v>
      </c>
      <c r="J3090" s="109">
        <v>0</v>
      </c>
      <c r="K3090" s="37" t="str">
        <f t="shared" si="271"/>
        <v>0</v>
      </c>
      <c r="L3090" s="4"/>
    </row>
    <row r="3091" spans="1:12" ht="15.75">
      <c r="A3091" s="28">
        <v>67</v>
      </c>
      <c r="B3091" s="25"/>
      <c r="C3091" s="32">
        <f t="shared" si="272"/>
        <v>1</v>
      </c>
      <c r="D3091" s="42" t="s">
        <v>3162</v>
      </c>
      <c r="E3091" s="42">
        <v>5477</v>
      </c>
      <c r="F3091" s="42">
        <v>1</v>
      </c>
      <c r="G3091" s="42">
        <v>1</v>
      </c>
      <c r="H3091" s="41">
        <v>0</v>
      </c>
      <c r="I3091" s="41">
        <v>0</v>
      </c>
      <c r="J3091" s="42">
        <v>0</v>
      </c>
      <c r="K3091" s="37" t="str">
        <f t="shared" si="271"/>
        <v>0</v>
      </c>
      <c r="L3091" s="4"/>
    </row>
    <row r="3092" spans="1:12" ht="15.75">
      <c r="A3092" s="28">
        <v>67</v>
      </c>
      <c r="B3092" s="25"/>
      <c r="C3092" s="32">
        <f t="shared" si="272"/>
        <v>1</v>
      </c>
      <c r="D3092" s="34" t="s">
        <v>3163</v>
      </c>
      <c r="E3092" s="34">
        <v>5800</v>
      </c>
      <c r="F3092" s="35">
        <v>1</v>
      </c>
      <c r="G3092" s="108">
        <v>0</v>
      </c>
      <c r="H3092" s="41">
        <v>0</v>
      </c>
      <c r="I3092" s="108">
        <v>0</v>
      </c>
      <c r="J3092" s="109">
        <v>0</v>
      </c>
      <c r="K3092" s="37" t="str">
        <f t="shared" si="271"/>
        <v>0</v>
      </c>
      <c r="L3092" s="4"/>
    </row>
    <row r="3093" spans="1:12" ht="15.75">
      <c r="A3093" s="28">
        <v>67</v>
      </c>
      <c r="B3093" s="25"/>
      <c r="C3093" s="32">
        <f t="shared" si="272"/>
        <v>1</v>
      </c>
      <c r="D3093" s="34" t="s">
        <v>3164</v>
      </c>
      <c r="E3093" s="34">
        <v>3768</v>
      </c>
      <c r="F3093" s="35">
        <v>1</v>
      </c>
      <c r="G3093" s="42">
        <v>0</v>
      </c>
      <c r="H3093" s="41">
        <v>0</v>
      </c>
      <c r="I3093" s="41">
        <v>0</v>
      </c>
      <c r="J3093" s="42">
        <v>0</v>
      </c>
      <c r="K3093" s="37" t="str">
        <f t="shared" si="271"/>
        <v>0</v>
      </c>
      <c r="L3093" s="4"/>
    </row>
    <row r="3094" spans="1:12" ht="15.75">
      <c r="A3094" s="28">
        <v>67</v>
      </c>
      <c r="B3094" s="25"/>
      <c r="C3094" s="32">
        <f t="shared" si="272"/>
        <v>1</v>
      </c>
      <c r="D3094" s="34" t="s">
        <v>3165</v>
      </c>
      <c r="E3094" s="34">
        <v>34366</v>
      </c>
      <c r="F3094" s="35">
        <v>11</v>
      </c>
      <c r="G3094" s="108">
        <v>3</v>
      </c>
      <c r="H3094" s="41">
        <v>0</v>
      </c>
      <c r="I3094" s="108">
        <v>0</v>
      </c>
      <c r="J3094" s="109">
        <v>0</v>
      </c>
      <c r="K3094" s="37" t="str">
        <f t="shared" si="271"/>
        <v>0</v>
      </c>
      <c r="L3094" s="4"/>
    </row>
    <row r="3095" spans="1:12" ht="15.75">
      <c r="A3095" s="28">
        <v>67</v>
      </c>
      <c r="B3095" s="25"/>
      <c r="C3095" s="32">
        <f t="shared" si="272"/>
        <v>1</v>
      </c>
      <c r="D3095" s="34" t="s">
        <v>3166</v>
      </c>
      <c r="E3095" s="34">
        <v>4086</v>
      </c>
      <c r="F3095" s="35">
        <v>1</v>
      </c>
      <c r="G3095" s="42">
        <v>0</v>
      </c>
      <c r="H3095" s="41">
        <v>0</v>
      </c>
      <c r="I3095" s="41">
        <v>0</v>
      </c>
      <c r="J3095" s="42">
        <v>0</v>
      </c>
      <c r="K3095" s="37" t="str">
        <f t="shared" si="271"/>
        <v>0</v>
      </c>
      <c r="L3095" s="4"/>
    </row>
    <row r="3096" spans="1:12" ht="15.75">
      <c r="A3096" s="28">
        <v>67</v>
      </c>
      <c r="B3096" s="25"/>
      <c r="C3096" s="32"/>
      <c r="D3096" s="34" t="s">
        <v>3167</v>
      </c>
      <c r="E3096" s="34">
        <v>8504</v>
      </c>
      <c r="F3096" s="35">
        <v>0</v>
      </c>
      <c r="G3096" s="35">
        <v>0</v>
      </c>
      <c r="H3096" s="41">
        <v>0</v>
      </c>
      <c r="I3096" s="108">
        <v>0</v>
      </c>
      <c r="J3096" s="109">
        <v>0</v>
      </c>
      <c r="K3096" s="37" t="str">
        <f t="shared" si="271"/>
        <v>0</v>
      </c>
      <c r="L3096" s="4"/>
    </row>
    <row r="3097" spans="1:12" ht="15.75">
      <c r="A3097" s="28">
        <v>67</v>
      </c>
      <c r="B3097" s="25"/>
      <c r="C3097" s="32">
        <f t="shared" ref="C3097:C3104" si="273">IF(D3097="",0,1)</f>
        <v>1</v>
      </c>
      <c r="D3097" s="34" t="s">
        <v>3168</v>
      </c>
      <c r="E3097" s="34">
        <v>26700</v>
      </c>
      <c r="F3097" s="35">
        <v>7</v>
      </c>
      <c r="G3097" s="35">
        <v>0</v>
      </c>
      <c r="H3097" s="41">
        <v>0</v>
      </c>
      <c r="I3097" s="41">
        <v>1</v>
      </c>
      <c r="J3097" s="42">
        <v>1</v>
      </c>
      <c r="K3097" s="37" t="str">
        <f t="shared" si="271"/>
        <v>1</v>
      </c>
      <c r="L3097" s="4"/>
    </row>
    <row r="3098" spans="1:12" ht="15.75">
      <c r="A3098" s="28">
        <v>67</v>
      </c>
      <c r="B3098" s="25"/>
      <c r="C3098" s="32">
        <f t="shared" si="273"/>
        <v>1</v>
      </c>
      <c r="D3098" s="34" t="s">
        <v>3169</v>
      </c>
      <c r="E3098" s="34">
        <v>4150</v>
      </c>
      <c r="F3098" s="35">
        <v>2</v>
      </c>
      <c r="G3098" s="35">
        <v>0</v>
      </c>
      <c r="H3098" s="41">
        <v>0</v>
      </c>
      <c r="I3098" s="108">
        <v>0</v>
      </c>
      <c r="J3098" s="109">
        <v>0</v>
      </c>
      <c r="K3098" s="37" t="str">
        <f t="shared" si="271"/>
        <v>0</v>
      </c>
      <c r="L3098" s="4"/>
    </row>
    <row r="3099" spans="1:12" ht="15.75">
      <c r="A3099" s="28">
        <v>67</v>
      </c>
      <c r="B3099" s="25"/>
      <c r="C3099" s="32">
        <f t="shared" si="273"/>
        <v>1</v>
      </c>
      <c r="D3099" s="34" t="s">
        <v>3170</v>
      </c>
      <c r="E3099" s="34">
        <v>1692</v>
      </c>
      <c r="F3099" s="35">
        <v>0</v>
      </c>
      <c r="G3099" s="35">
        <v>0</v>
      </c>
      <c r="H3099" s="41">
        <v>1</v>
      </c>
      <c r="I3099" s="41">
        <v>0</v>
      </c>
      <c r="J3099" s="42">
        <v>0</v>
      </c>
      <c r="K3099" s="37" t="str">
        <f t="shared" si="271"/>
        <v>0</v>
      </c>
      <c r="L3099" s="4"/>
    </row>
    <row r="3100" spans="1:12" ht="15.75">
      <c r="A3100" s="28">
        <v>67</v>
      </c>
      <c r="B3100" s="25"/>
      <c r="C3100" s="32">
        <f t="shared" si="273"/>
        <v>1</v>
      </c>
      <c r="D3100" s="36" t="s">
        <v>3171</v>
      </c>
      <c r="E3100" s="36">
        <v>2560</v>
      </c>
      <c r="F3100" s="36">
        <v>0</v>
      </c>
      <c r="G3100" s="36">
        <v>1</v>
      </c>
      <c r="H3100" s="41">
        <v>0</v>
      </c>
      <c r="I3100" s="108">
        <v>0</v>
      </c>
      <c r="J3100" s="109">
        <v>0</v>
      </c>
      <c r="K3100" s="37" t="str">
        <f t="shared" si="271"/>
        <v>0</v>
      </c>
      <c r="L3100" s="4"/>
    </row>
    <row r="3101" spans="1:12" ht="15.75">
      <c r="A3101" s="28">
        <v>67</v>
      </c>
      <c r="B3101" s="25"/>
      <c r="C3101" s="32">
        <f t="shared" si="273"/>
        <v>1</v>
      </c>
      <c r="D3101" s="36" t="s">
        <v>3172</v>
      </c>
      <c r="E3101" s="36">
        <v>5900</v>
      </c>
      <c r="F3101" s="36">
        <v>1</v>
      </c>
      <c r="G3101" s="36">
        <v>0</v>
      </c>
      <c r="H3101" s="41">
        <v>0</v>
      </c>
      <c r="I3101" s="41">
        <v>0</v>
      </c>
      <c r="J3101" s="42">
        <v>0</v>
      </c>
      <c r="K3101" s="37" t="str">
        <f t="shared" si="271"/>
        <v>0</v>
      </c>
      <c r="L3101" s="4"/>
    </row>
    <row r="3102" spans="1:12" ht="15.75">
      <c r="A3102" s="28">
        <v>67</v>
      </c>
      <c r="B3102" s="25"/>
      <c r="C3102" s="32">
        <f t="shared" si="273"/>
        <v>1</v>
      </c>
      <c r="D3102" s="36" t="s">
        <v>3173</v>
      </c>
      <c r="E3102" s="36">
        <v>2369</v>
      </c>
      <c r="F3102" s="36">
        <v>1</v>
      </c>
      <c r="G3102" s="36">
        <v>0</v>
      </c>
      <c r="H3102" s="41">
        <v>0</v>
      </c>
      <c r="I3102" s="108">
        <v>0</v>
      </c>
      <c r="J3102" s="109">
        <v>0</v>
      </c>
      <c r="K3102" s="37" t="str">
        <f t="shared" si="271"/>
        <v>0</v>
      </c>
      <c r="L3102" s="4"/>
    </row>
    <row r="3103" spans="1:12" ht="15.75">
      <c r="A3103" s="28">
        <v>67</v>
      </c>
      <c r="B3103" s="25"/>
      <c r="C3103" s="32">
        <f t="shared" si="273"/>
        <v>1</v>
      </c>
      <c r="D3103" s="36" t="s">
        <v>3174</v>
      </c>
      <c r="E3103" s="36">
        <v>19076</v>
      </c>
      <c r="F3103" s="36">
        <v>0</v>
      </c>
      <c r="G3103" s="36">
        <v>6</v>
      </c>
      <c r="H3103" s="41">
        <v>0</v>
      </c>
      <c r="I3103" s="41">
        <v>0</v>
      </c>
      <c r="J3103" s="42">
        <v>0</v>
      </c>
      <c r="K3103" s="37" t="str">
        <f t="shared" si="271"/>
        <v>0</v>
      </c>
      <c r="L3103" s="4"/>
    </row>
    <row r="3104" spans="1:12" ht="15.75">
      <c r="A3104" s="28">
        <v>67</v>
      </c>
      <c r="B3104" s="25"/>
      <c r="C3104" s="32">
        <f t="shared" si="273"/>
        <v>1</v>
      </c>
      <c r="D3104" s="36" t="s">
        <v>3175</v>
      </c>
      <c r="E3104" s="36">
        <v>4200</v>
      </c>
      <c r="F3104" s="36">
        <v>5</v>
      </c>
      <c r="G3104" s="36">
        <v>0</v>
      </c>
      <c r="H3104" s="41">
        <v>0</v>
      </c>
      <c r="I3104" s="108">
        <v>0</v>
      </c>
      <c r="J3104" s="109">
        <v>0</v>
      </c>
      <c r="K3104" s="37" t="str">
        <f t="shared" si="271"/>
        <v>0</v>
      </c>
      <c r="L3104" s="4"/>
    </row>
    <row r="3105" spans="1:12" ht="15.75">
      <c r="A3105" s="28">
        <v>67</v>
      </c>
      <c r="B3105" s="25"/>
      <c r="C3105" s="32"/>
      <c r="D3105" s="36" t="s">
        <v>3176</v>
      </c>
      <c r="E3105" s="36">
        <v>4537</v>
      </c>
      <c r="F3105" s="36">
        <v>0</v>
      </c>
      <c r="G3105" s="36">
        <v>0</v>
      </c>
      <c r="H3105" s="41">
        <v>0</v>
      </c>
      <c r="I3105" s="41">
        <v>0</v>
      </c>
      <c r="J3105" s="42">
        <v>0</v>
      </c>
      <c r="K3105" s="37" t="str">
        <f t="shared" si="271"/>
        <v>0</v>
      </c>
      <c r="L3105" s="4"/>
    </row>
    <row r="3106" spans="1:12" ht="15.75">
      <c r="A3106" s="28">
        <v>67</v>
      </c>
      <c r="B3106" s="25"/>
      <c r="C3106" s="32">
        <f t="shared" ref="C3106:C3113" si="274">IF(D3106="",0,1)</f>
        <v>1</v>
      </c>
      <c r="D3106" s="34" t="s">
        <v>3177</v>
      </c>
      <c r="E3106" s="34">
        <v>2700</v>
      </c>
      <c r="F3106" s="35">
        <v>1</v>
      </c>
      <c r="G3106" s="35">
        <v>0</v>
      </c>
      <c r="H3106" s="35">
        <v>0</v>
      </c>
      <c r="I3106" s="35">
        <v>0</v>
      </c>
      <c r="J3106" s="36">
        <v>0</v>
      </c>
      <c r="K3106" s="37" t="str">
        <f t="shared" si="271"/>
        <v>0</v>
      </c>
      <c r="L3106" s="4"/>
    </row>
    <row r="3107" spans="1:12" ht="25.5">
      <c r="A3107" s="28">
        <v>67</v>
      </c>
      <c r="B3107" s="25"/>
      <c r="C3107" s="32">
        <f t="shared" si="274"/>
        <v>1</v>
      </c>
      <c r="D3107" s="34" t="s">
        <v>3178</v>
      </c>
      <c r="E3107" s="34">
        <v>14780</v>
      </c>
      <c r="F3107" s="34">
        <v>0</v>
      </c>
      <c r="G3107" s="35">
        <v>2</v>
      </c>
      <c r="H3107" s="35">
        <v>0</v>
      </c>
      <c r="I3107" s="35">
        <v>0</v>
      </c>
      <c r="J3107" s="36">
        <v>0</v>
      </c>
      <c r="K3107" s="37" t="str">
        <f t="shared" si="271"/>
        <v>0</v>
      </c>
      <c r="L3107" s="4"/>
    </row>
    <row r="3108" spans="1:12" ht="15.75">
      <c r="A3108" s="28">
        <v>67</v>
      </c>
      <c r="B3108" s="25"/>
      <c r="C3108" s="32">
        <f t="shared" si="274"/>
        <v>1</v>
      </c>
      <c r="D3108" s="34" t="s">
        <v>3179</v>
      </c>
      <c r="E3108" s="34">
        <v>7735</v>
      </c>
      <c r="F3108" s="35">
        <v>0</v>
      </c>
      <c r="G3108" s="35">
        <v>1</v>
      </c>
      <c r="H3108" s="35">
        <v>0</v>
      </c>
      <c r="I3108" s="35">
        <v>0</v>
      </c>
      <c r="J3108" s="36">
        <v>0</v>
      </c>
      <c r="K3108" s="37" t="str">
        <f t="shared" si="271"/>
        <v>0</v>
      </c>
      <c r="L3108" s="4"/>
    </row>
    <row r="3109" spans="1:12" ht="15.75">
      <c r="A3109" s="28">
        <v>67</v>
      </c>
      <c r="B3109" s="25"/>
      <c r="C3109" s="32">
        <f t="shared" si="274"/>
        <v>1</v>
      </c>
      <c r="D3109" s="34" t="s">
        <v>3180</v>
      </c>
      <c r="E3109" s="34">
        <v>4457</v>
      </c>
      <c r="F3109" s="35">
        <v>1</v>
      </c>
      <c r="G3109" s="35">
        <v>1</v>
      </c>
      <c r="H3109" s="35">
        <v>0</v>
      </c>
      <c r="I3109" s="35">
        <v>0</v>
      </c>
      <c r="J3109" s="36">
        <v>0</v>
      </c>
      <c r="K3109" s="37" t="str">
        <f t="shared" si="271"/>
        <v>0</v>
      </c>
      <c r="L3109" s="4"/>
    </row>
    <row r="3110" spans="1:12" ht="15.75">
      <c r="A3110" s="28">
        <v>67</v>
      </c>
      <c r="B3110" s="25"/>
      <c r="C3110" s="32">
        <f t="shared" si="274"/>
        <v>1</v>
      </c>
      <c r="D3110" s="34" t="s">
        <v>3181</v>
      </c>
      <c r="E3110" s="34">
        <v>3585</v>
      </c>
      <c r="F3110" s="35">
        <v>0</v>
      </c>
      <c r="G3110" s="35">
        <v>1</v>
      </c>
      <c r="H3110" s="35">
        <v>0</v>
      </c>
      <c r="I3110" s="35">
        <v>0</v>
      </c>
      <c r="J3110" s="36">
        <v>0</v>
      </c>
      <c r="K3110" s="37" t="str">
        <f t="shared" ref="K3110:K3131" si="275">IF(OR(I3110="",I3110&lt;1),"0","1")</f>
        <v>0</v>
      </c>
      <c r="L3110" s="4"/>
    </row>
    <row r="3111" spans="1:12" ht="15.75">
      <c r="A3111" s="28">
        <v>67</v>
      </c>
      <c r="B3111" s="25"/>
      <c r="C3111" s="32">
        <f t="shared" si="274"/>
        <v>1</v>
      </c>
      <c r="D3111" s="34" t="s">
        <v>3182</v>
      </c>
      <c r="E3111" s="34">
        <v>11500</v>
      </c>
      <c r="F3111" s="35">
        <v>10</v>
      </c>
      <c r="G3111" s="35">
        <v>0</v>
      </c>
      <c r="H3111" s="35">
        <v>0</v>
      </c>
      <c r="I3111" s="35">
        <v>0</v>
      </c>
      <c r="J3111" s="36">
        <v>0</v>
      </c>
      <c r="K3111" s="37" t="str">
        <f t="shared" si="275"/>
        <v>0</v>
      </c>
      <c r="L3111" s="4"/>
    </row>
    <row r="3112" spans="1:12" ht="15.75">
      <c r="A3112" s="28">
        <v>67</v>
      </c>
      <c r="B3112" s="25"/>
      <c r="C3112" s="32">
        <f t="shared" si="274"/>
        <v>1</v>
      </c>
      <c r="D3112" s="34" t="s">
        <v>3183</v>
      </c>
      <c r="E3112" s="34">
        <v>12800</v>
      </c>
      <c r="F3112" s="35">
        <v>3</v>
      </c>
      <c r="G3112" s="35">
        <v>0</v>
      </c>
      <c r="H3112" s="35">
        <v>0</v>
      </c>
      <c r="I3112" s="35">
        <v>0</v>
      </c>
      <c r="J3112" s="36">
        <v>0</v>
      </c>
      <c r="K3112" s="37" t="str">
        <f t="shared" si="275"/>
        <v>0</v>
      </c>
      <c r="L3112" s="4"/>
    </row>
    <row r="3113" spans="1:12" ht="15.75">
      <c r="A3113" s="28">
        <v>67</v>
      </c>
      <c r="B3113" s="25"/>
      <c r="C3113" s="32">
        <f t="shared" si="274"/>
        <v>1</v>
      </c>
      <c r="D3113" s="34" t="s">
        <v>3184</v>
      </c>
      <c r="E3113" s="34">
        <v>5268</v>
      </c>
      <c r="F3113" s="35">
        <v>2</v>
      </c>
      <c r="G3113" s="35">
        <v>0</v>
      </c>
      <c r="H3113" s="35">
        <v>0</v>
      </c>
      <c r="I3113" s="35">
        <v>0</v>
      </c>
      <c r="J3113" s="36">
        <v>0</v>
      </c>
      <c r="K3113" s="37" t="str">
        <f t="shared" si="275"/>
        <v>0</v>
      </c>
      <c r="L3113" s="4"/>
    </row>
    <row r="3114" spans="1:12" ht="25.5">
      <c r="A3114" s="28">
        <v>67</v>
      </c>
      <c r="B3114" s="25"/>
      <c r="C3114" s="32"/>
      <c r="D3114" s="34" t="s">
        <v>3185</v>
      </c>
      <c r="E3114" s="35">
        <v>16629</v>
      </c>
      <c r="F3114" s="35">
        <v>0</v>
      </c>
      <c r="G3114" s="35">
        <v>0</v>
      </c>
      <c r="H3114" s="35">
        <v>0</v>
      </c>
      <c r="I3114" s="35">
        <v>0</v>
      </c>
      <c r="J3114" s="36">
        <v>0</v>
      </c>
      <c r="K3114" s="37" t="str">
        <f t="shared" si="275"/>
        <v>0</v>
      </c>
      <c r="L3114" s="4"/>
    </row>
    <row r="3115" spans="1:12" ht="15.75">
      <c r="A3115" s="28">
        <v>67</v>
      </c>
      <c r="B3115" s="25"/>
      <c r="C3115" s="32"/>
      <c r="D3115" s="34" t="s">
        <v>3186</v>
      </c>
      <c r="E3115" s="34">
        <v>1572</v>
      </c>
      <c r="F3115" s="35">
        <v>0</v>
      </c>
      <c r="G3115" s="35">
        <v>0</v>
      </c>
      <c r="H3115" s="35">
        <v>0</v>
      </c>
      <c r="I3115" s="35">
        <v>0</v>
      </c>
      <c r="J3115" s="36">
        <v>0</v>
      </c>
      <c r="K3115" s="37" t="str">
        <f t="shared" si="275"/>
        <v>0</v>
      </c>
      <c r="L3115" s="4"/>
    </row>
    <row r="3116" spans="1:12" ht="15.75">
      <c r="A3116" s="28">
        <v>67</v>
      </c>
      <c r="B3116" s="25"/>
      <c r="C3116" s="32">
        <f>IF(D3116="",0,1)</f>
        <v>1</v>
      </c>
      <c r="D3116" s="110" t="s">
        <v>3187</v>
      </c>
      <c r="E3116" s="61">
        <v>2900</v>
      </c>
      <c r="F3116" s="110">
        <v>0</v>
      </c>
      <c r="G3116" s="110">
        <v>1</v>
      </c>
      <c r="H3116" s="110">
        <v>0</v>
      </c>
      <c r="I3116" s="110">
        <v>0</v>
      </c>
      <c r="J3116" s="110">
        <v>0</v>
      </c>
      <c r="K3116" s="37" t="str">
        <f t="shared" si="275"/>
        <v>0</v>
      </c>
      <c r="L3116" s="4"/>
    </row>
    <row r="3117" spans="1:12" ht="15.75">
      <c r="A3117" s="28">
        <v>67</v>
      </c>
      <c r="B3117" s="25"/>
      <c r="C3117" s="32">
        <f>IF(D3117="",0,1)</f>
        <v>1</v>
      </c>
      <c r="D3117" s="34" t="s">
        <v>3188</v>
      </c>
      <c r="E3117" s="34">
        <v>12000</v>
      </c>
      <c r="F3117" s="35">
        <v>5</v>
      </c>
      <c r="G3117" s="35">
        <v>1</v>
      </c>
      <c r="H3117" s="35">
        <v>0</v>
      </c>
      <c r="I3117" s="35">
        <v>0</v>
      </c>
      <c r="J3117" s="36">
        <v>0</v>
      </c>
      <c r="K3117" s="37" t="str">
        <f t="shared" si="275"/>
        <v>0</v>
      </c>
      <c r="L3117" s="4"/>
    </row>
    <row r="3118" spans="1:12" ht="15.75">
      <c r="A3118" s="28">
        <v>67</v>
      </c>
      <c r="B3118" s="25"/>
      <c r="C3118" s="32">
        <f>IF(D3118="",0,1)</f>
        <v>1</v>
      </c>
      <c r="D3118" s="34" t="s">
        <v>3189</v>
      </c>
      <c r="E3118" s="34">
        <v>34000</v>
      </c>
      <c r="F3118" s="35">
        <v>7</v>
      </c>
      <c r="G3118" s="35">
        <v>2</v>
      </c>
      <c r="H3118" s="35">
        <v>0</v>
      </c>
      <c r="I3118" s="35">
        <v>1</v>
      </c>
      <c r="J3118" s="36">
        <v>1</v>
      </c>
      <c r="K3118" s="37" t="str">
        <f t="shared" si="275"/>
        <v>1</v>
      </c>
      <c r="L3118" s="4"/>
    </row>
    <row r="3119" spans="1:12" ht="15.75">
      <c r="A3119" s="28">
        <v>67</v>
      </c>
      <c r="B3119" s="25"/>
      <c r="C3119" s="32"/>
      <c r="D3119" s="34" t="s">
        <v>3190</v>
      </c>
      <c r="E3119" s="34">
        <v>2169</v>
      </c>
      <c r="F3119" s="35">
        <v>0</v>
      </c>
      <c r="G3119" s="35">
        <v>0</v>
      </c>
      <c r="H3119" s="35">
        <v>0</v>
      </c>
      <c r="I3119" s="35">
        <v>0</v>
      </c>
      <c r="J3119" s="36">
        <v>0</v>
      </c>
      <c r="K3119" s="37" t="str">
        <f t="shared" si="275"/>
        <v>0</v>
      </c>
      <c r="L3119" s="4"/>
    </row>
    <row r="3120" spans="1:12" ht="15.75">
      <c r="A3120" s="28">
        <v>67</v>
      </c>
      <c r="B3120" s="25"/>
      <c r="C3120" s="32">
        <f t="shared" ref="C3120:C3128" si="276">IF(D3120="",0,1)</f>
        <v>1</v>
      </c>
      <c r="D3120" s="34" t="s">
        <v>3191</v>
      </c>
      <c r="E3120" s="34">
        <v>4939</v>
      </c>
      <c r="F3120" s="35">
        <v>2</v>
      </c>
      <c r="G3120" s="35">
        <v>0</v>
      </c>
      <c r="H3120" s="35">
        <v>0</v>
      </c>
      <c r="I3120" s="35">
        <v>0</v>
      </c>
      <c r="J3120" s="36">
        <v>0</v>
      </c>
      <c r="K3120" s="37" t="str">
        <f t="shared" si="275"/>
        <v>0</v>
      </c>
      <c r="L3120" s="4"/>
    </row>
    <row r="3121" spans="1:57" ht="15.75">
      <c r="A3121" s="28">
        <v>67</v>
      </c>
      <c r="B3121" s="25"/>
      <c r="C3121" s="32">
        <f t="shared" si="276"/>
        <v>1</v>
      </c>
      <c r="D3121" s="34" t="s">
        <v>3192</v>
      </c>
      <c r="E3121" s="34">
        <v>19500</v>
      </c>
      <c r="F3121" s="35">
        <v>9</v>
      </c>
      <c r="G3121" s="35">
        <v>1</v>
      </c>
      <c r="H3121" s="35">
        <v>1</v>
      </c>
      <c r="I3121" s="35">
        <v>0</v>
      </c>
      <c r="J3121" s="36">
        <v>0</v>
      </c>
      <c r="K3121" s="37" t="str">
        <f t="shared" si="275"/>
        <v>0</v>
      </c>
      <c r="L3121" s="4"/>
    </row>
    <row r="3122" spans="1:57" ht="15.75">
      <c r="A3122" s="28">
        <v>67</v>
      </c>
      <c r="B3122" s="25"/>
      <c r="C3122" s="32">
        <f t="shared" si="276"/>
        <v>1</v>
      </c>
      <c r="D3122" s="34" t="s">
        <v>3193</v>
      </c>
      <c r="E3122" s="34">
        <v>3287</v>
      </c>
      <c r="F3122" s="35">
        <v>1</v>
      </c>
      <c r="G3122" s="35">
        <v>0</v>
      </c>
      <c r="H3122" s="35">
        <v>0</v>
      </c>
      <c r="I3122" s="35">
        <v>0</v>
      </c>
      <c r="J3122" s="36">
        <v>0</v>
      </c>
      <c r="K3122" s="37" t="str">
        <f t="shared" si="275"/>
        <v>0</v>
      </c>
      <c r="L3122" s="4"/>
    </row>
    <row r="3123" spans="1:57" ht="15.75">
      <c r="A3123" s="28">
        <v>67</v>
      </c>
      <c r="B3123" s="25"/>
      <c r="C3123" s="32">
        <f t="shared" si="276"/>
        <v>1</v>
      </c>
      <c r="D3123" s="34" t="s">
        <v>3194</v>
      </c>
      <c r="E3123" s="34">
        <v>8067</v>
      </c>
      <c r="F3123" s="35">
        <v>2</v>
      </c>
      <c r="G3123" s="35">
        <v>0</v>
      </c>
      <c r="H3123" s="35">
        <v>0</v>
      </c>
      <c r="I3123" s="35">
        <v>0</v>
      </c>
      <c r="J3123" s="36">
        <v>0</v>
      </c>
      <c r="K3123" s="37" t="str">
        <f t="shared" si="275"/>
        <v>0</v>
      </c>
      <c r="L3123" s="4"/>
    </row>
    <row r="3124" spans="1:57" ht="15.75">
      <c r="A3124" s="28">
        <v>67</v>
      </c>
      <c r="B3124" s="25"/>
      <c r="C3124" s="32">
        <f t="shared" si="276"/>
        <v>1</v>
      </c>
      <c r="D3124" s="34" t="s">
        <v>3195</v>
      </c>
      <c r="E3124" s="34">
        <v>4850</v>
      </c>
      <c r="F3124" s="35">
        <v>1</v>
      </c>
      <c r="G3124" s="35">
        <v>0</v>
      </c>
      <c r="H3124" s="35">
        <v>0</v>
      </c>
      <c r="I3124" s="35">
        <v>0</v>
      </c>
      <c r="J3124" s="36">
        <v>0</v>
      </c>
      <c r="K3124" s="37" t="str">
        <f t="shared" si="275"/>
        <v>0</v>
      </c>
      <c r="L3124" s="4"/>
    </row>
    <row r="3125" spans="1:57" ht="15.75">
      <c r="A3125" s="28">
        <v>67</v>
      </c>
      <c r="B3125" s="25"/>
      <c r="C3125" s="32">
        <f t="shared" si="276"/>
        <v>1</v>
      </c>
      <c r="D3125" s="34" t="s">
        <v>3196</v>
      </c>
      <c r="E3125" s="34">
        <v>287228</v>
      </c>
      <c r="F3125" s="35">
        <v>157</v>
      </c>
      <c r="G3125" s="35">
        <v>38</v>
      </c>
      <c r="H3125" s="35">
        <v>0</v>
      </c>
      <c r="I3125" s="35">
        <v>0</v>
      </c>
      <c r="J3125" s="36">
        <v>0</v>
      </c>
      <c r="K3125" s="37" t="str">
        <f t="shared" si="275"/>
        <v>0</v>
      </c>
      <c r="L3125" s="4"/>
    </row>
    <row r="3126" spans="1:57" ht="15.75">
      <c r="A3126" s="28">
        <v>67</v>
      </c>
      <c r="B3126" s="25"/>
      <c r="C3126" s="32">
        <f t="shared" si="276"/>
        <v>1</v>
      </c>
      <c r="D3126" s="34" t="s">
        <v>3197</v>
      </c>
      <c r="E3126" s="34">
        <v>1860</v>
      </c>
      <c r="F3126" s="35">
        <v>0</v>
      </c>
      <c r="G3126" s="35">
        <v>0</v>
      </c>
      <c r="H3126" s="35">
        <v>1</v>
      </c>
      <c r="I3126" s="35">
        <v>0</v>
      </c>
      <c r="J3126" s="36">
        <v>0</v>
      </c>
      <c r="K3126" s="37" t="str">
        <f t="shared" si="275"/>
        <v>0</v>
      </c>
      <c r="L3126" s="4"/>
    </row>
    <row r="3127" spans="1:57" ht="15.75">
      <c r="A3127" s="28">
        <v>67</v>
      </c>
      <c r="B3127" s="25"/>
      <c r="C3127" s="32">
        <f t="shared" si="276"/>
        <v>1</v>
      </c>
      <c r="D3127" s="34" t="s">
        <v>3198</v>
      </c>
      <c r="E3127" s="34">
        <v>4995</v>
      </c>
      <c r="F3127" s="35">
        <v>2</v>
      </c>
      <c r="G3127" s="35">
        <v>1</v>
      </c>
      <c r="H3127" s="35">
        <v>0</v>
      </c>
      <c r="I3127" s="35">
        <v>0</v>
      </c>
      <c r="J3127" s="36">
        <v>0</v>
      </c>
      <c r="K3127" s="37" t="str">
        <f t="shared" si="275"/>
        <v>0</v>
      </c>
      <c r="L3127" s="4"/>
    </row>
    <row r="3128" spans="1:57" ht="15.75">
      <c r="A3128" s="28">
        <v>67</v>
      </c>
      <c r="B3128" s="25"/>
      <c r="C3128" s="32">
        <f t="shared" si="276"/>
        <v>1</v>
      </c>
      <c r="D3128" s="34" t="s">
        <v>3199</v>
      </c>
      <c r="E3128" s="34">
        <v>5700</v>
      </c>
      <c r="F3128" s="35">
        <v>3</v>
      </c>
      <c r="G3128" s="35">
        <v>0</v>
      </c>
      <c r="H3128" s="35">
        <v>0</v>
      </c>
      <c r="I3128" s="35">
        <v>0</v>
      </c>
      <c r="J3128" s="36">
        <v>0</v>
      </c>
      <c r="K3128" s="37" t="str">
        <f t="shared" si="275"/>
        <v>0</v>
      </c>
      <c r="L3128" s="4"/>
    </row>
    <row r="3129" spans="1:57" ht="15.75">
      <c r="A3129" s="28">
        <v>67</v>
      </c>
      <c r="B3129" s="25"/>
      <c r="C3129" s="32"/>
      <c r="D3129" s="34" t="s">
        <v>3200</v>
      </c>
      <c r="E3129" s="34">
        <v>5652</v>
      </c>
      <c r="F3129" s="35">
        <v>0</v>
      </c>
      <c r="G3129" s="35">
        <v>0</v>
      </c>
      <c r="H3129" s="35">
        <v>0</v>
      </c>
      <c r="I3129" s="35">
        <v>0</v>
      </c>
      <c r="J3129" s="36">
        <v>0</v>
      </c>
      <c r="K3129" s="37" t="str">
        <f t="shared" si="275"/>
        <v>0</v>
      </c>
      <c r="L3129" s="4"/>
    </row>
    <row r="3130" spans="1:57" ht="15.75">
      <c r="A3130" s="28">
        <v>67</v>
      </c>
      <c r="B3130" s="25"/>
      <c r="C3130" s="32">
        <f>IF(D3130="",0,1)</f>
        <v>1</v>
      </c>
      <c r="D3130" s="36" t="s">
        <v>3201</v>
      </c>
      <c r="E3130" s="36">
        <v>7387</v>
      </c>
      <c r="F3130" s="36">
        <v>4</v>
      </c>
      <c r="G3130" s="36">
        <v>3</v>
      </c>
      <c r="H3130" s="36">
        <v>0</v>
      </c>
      <c r="I3130" s="35">
        <v>0</v>
      </c>
      <c r="J3130" s="36">
        <v>0</v>
      </c>
      <c r="K3130" s="37" t="str">
        <f t="shared" si="275"/>
        <v>0</v>
      </c>
      <c r="L3130" s="4"/>
    </row>
    <row r="3131" spans="1:57" ht="15.75">
      <c r="A3131" s="28">
        <v>67</v>
      </c>
      <c r="B3131" s="25"/>
      <c r="C3131" s="32">
        <f>IF(D3131="",0,1)</f>
        <v>1</v>
      </c>
      <c r="D3131" s="36" t="s">
        <v>3202</v>
      </c>
      <c r="E3131" s="36">
        <v>4213</v>
      </c>
      <c r="F3131" s="36">
        <v>0</v>
      </c>
      <c r="G3131" s="36">
        <v>1</v>
      </c>
      <c r="H3131" s="36">
        <v>0</v>
      </c>
      <c r="I3131" s="35">
        <v>0</v>
      </c>
      <c r="J3131" s="36">
        <v>0</v>
      </c>
      <c r="K3131" s="37" t="str">
        <f t="shared" si="275"/>
        <v>0</v>
      </c>
      <c r="L3131" s="4"/>
    </row>
    <row r="3132" spans="1:57" ht="15">
      <c r="A3132" s="226" t="s">
        <v>3203</v>
      </c>
      <c r="B3132" s="226"/>
      <c r="C3132" s="226"/>
      <c r="D3132" s="44">
        <f>SUM(C3078:C3131)</f>
        <v>47</v>
      </c>
      <c r="E3132" s="45">
        <f t="shared" ref="E3132:J3132" si="277">SUM(E3078:E3131)</f>
        <v>721439</v>
      </c>
      <c r="F3132" s="45">
        <f t="shared" si="277"/>
        <v>277</v>
      </c>
      <c r="G3132" s="45">
        <f t="shared" si="277"/>
        <v>72</v>
      </c>
      <c r="H3132" s="45">
        <f t="shared" si="277"/>
        <v>3</v>
      </c>
      <c r="I3132" s="45">
        <f t="shared" si="277"/>
        <v>2</v>
      </c>
      <c r="J3132" s="45">
        <f t="shared" si="277"/>
        <v>2</v>
      </c>
      <c r="K3132" s="45">
        <f>K3078+K3079+K3080+K3081+K3082+K3083+K3084+K3085+K3086+K3087+K3088+K3089+K3090+K3091+K3092+K3093+K3094+K3095+K3096+K3097+K3098+K3099+K3100+K3101+K3102+K3103+K3104+K3105+K3106+K3107+K3108+K3109+K3110+K3111+K3112+K3113+K3114+K3115+K3116+K3117+K3118+K3119+K3120+K3121+K3122+K3123+K3124+K3125+K3126+K3127+K3128+K3129+K3130+K3131</f>
        <v>2</v>
      </c>
      <c r="L3132" s="4"/>
      <c r="M3132" s="46"/>
      <c r="N3132" s="46"/>
      <c r="O3132" s="46"/>
      <c r="P3132" s="46"/>
      <c r="Q3132" s="46"/>
      <c r="R3132" s="46"/>
      <c r="S3132" s="46"/>
      <c r="T3132" s="46"/>
      <c r="U3132" s="46"/>
      <c r="V3132" s="46"/>
      <c r="W3132" s="46"/>
      <c r="X3132" s="46"/>
      <c r="Y3132" s="46"/>
      <c r="Z3132" s="46"/>
      <c r="AA3132" s="46"/>
      <c r="AB3132" s="46"/>
      <c r="AC3132" s="46"/>
      <c r="AD3132" s="46"/>
      <c r="AE3132" s="46"/>
      <c r="AF3132" s="46"/>
      <c r="AG3132" s="46"/>
      <c r="AH3132" s="46"/>
      <c r="AI3132" s="46"/>
      <c r="AJ3132" s="46"/>
      <c r="AK3132" s="46"/>
      <c r="AL3132" s="46"/>
      <c r="AM3132" s="46"/>
      <c r="AN3132" s="46"/>
      <c r="AO3132" s="46"/>
      <c r="AP3132" s="46"/>
      <c r="AQ3132" s="46"/>
      <c r="AR3132" s="46"/>
      <c r="AS3132" s="46"/>
      <c r="AT3132" s="46"/>
      <c r="AU3132" s="46"/>
      <c r="AV3132" s="46"/>
      <c r="AW3132" s="46"/>
      <c r="AX3132" s="46"/>
      <c r="AY3132" s="46"/>
      <c r="AZ3132" s="46"/>
      <c r="BA3132" s="46"/>
      <c r="BB3132" s="46"/>
      <c r="BC3132" s="46"/>
      <c r="BD3132" s="46"/>
      <c r="BE3132" s="46"/>
    </row>
    <row r="3133" spans="1:57" ht="15.75">
      <c r="A3133" s="28"/>
      <c r="B3133" s="225" t="s">
        <v>102</v>
      </c>
      <c r="C3133" s="225"/>
      <c r="D3133" s="47"/>
      <c r="E3133" s="48"/>
      <c r="F3133" s="47"/>
      <c r="G3133" s="48"/>
      <c r="H3133" s="48"/>
      <c r="I3133" s="48"/>
      <c r="J3133" s="31"/>
      <c r="K3133" s="31"/>
      <c r="L3133" s="4"/>
    </row>
    <row r="3134" spans="1:57" ht="15.75">
      <c r="A3134" s="28">
        <v>68</v>
      </c>
      <c r="B3134" s="25"/>
      <c r="C3134" s="32">
        <f t="shared" ref="C3134:C3181" si="278">IF(D3134="",0,1)</f>
        <v>1</v>
      </c>
      <c r="D3134" s="45" t="s">
        <v>3204</v>
      </c>
      <c r="E3134" s="34">
        <v>5830</v>
      </c>
      <c r="F3134" s="35">
        <v>4</v>
      </c>
      <c r="G3134" s="35">
        <v>1</v>
      </c>
      <c r="H3134" s="35">
        <v>0</v>
      </c>
      <c r="I3134" s="35">
        <v>0</v>
      </c>
      <c r="J3134" s="36">
        <v>0</v>
      </c>
      <c r="K3134" s="37" t="str">
        <f t="shared" ref="K3134:K3181" si="279">IF(OR(I3134="",I3134&lt;1),"0","1")</f>
        <v>0</v>
      </c>
      <c r="L3134" s="4"/>
    </row>
    <row r="3135" spans="1:57" ht="15.75">
      <c r="A3135" s="28">
        <v>68</v>
      </c>
      <c r="B3135" s="25"/>
      <c r="C3135" s="32">
        <f t="shared" si="278"/>
        <v>1</v>
      </c>
      <c r="D3135" s="34" t="s">
        <v>3205</v>
      </c>
      <c r="E3135" s="34">
        <v>2145</v>
      </c>
      <c r="F3135" s="35">
        <v>1</v>
      </c>
      <c r="G3135" s="35">
        <v>0</v>
      </c>
      <c r="H3135" s="35">
        <v>0</v>
      </c>
      <c r="I3135" s="35">
        <v>0</v>
      </c>
      <c r="J3135" s="36">
        <v>0</v>
      </c>
      <c r="K3135" s="37" t="str">
        <f t="shared" si="279"/>
        <v>0</v>
      </c>
      <c r="L3135" s="4"/>
    </row>
    <row r="3136" spans="1:57" ht="15.75">
      <c r="A3136" s="28">
        <v>68</v>
      </c>
      <c r="B3136" s="25"/>
      <c r="C3136" s="32">
        <f t="shared" si="278"/>
        <v>1</v>
      </c>
      <c r="D3136" s="34" t="s">
        <v>3206</v>
      </c>
      <c r="E3136" s="34">
        <v>2546</v>
      </c>
      <c r="F3136" s="35">
        <v>2</v>
      </c>
      <c r="G3136" s="35">
        <v>0</v>
      </c>
      <c r="H3136" s="35">
        <v>0</v>
      </c>
      <c r="I3136" s="35">
        <v>0</v>
      </c>
      <c r="J3136" s="36">
        <v>0</v>
      </c>
      <c r="K3136" s="37" t="str">
        <f t="shared" si="279"/>
        <v>0</v>
      </c>
      <c r="L3136" s="4"/>
    </row>
    <row r="3137" spans="1:12" ht="15.75">
      <c r="A3137" s="28">
        <v>68</v>
      </c>
      <c r="B3137" s="25"/>
      <c r="C3137" s="32">
        <f t="shared" si="278"/>
        <v>1</v>
      </c>
      <c r="D3137" s="34" t="s">
        <v>3207</v>
      </c>
      <c r="E3137" s="34">
        <v>4709</v>
      </c>
      <c r="F3137" s="35">
        <v>2</v>
      </c>
      <c r="G3137" s="35">
        <v>0</v>
      </c>
      <c r="H3137" s="35">
        <v>0</v>
      </c>
      <c r="I3137" s="35">
        <v>0</v>
      </c>
      <c r="J3137" s="36">
        <v>0</v>
      </c>
      <c r="K3137" s="37" t="str">
        <f t="shared" si="279"/>
        <v>0</v>
      </c>
      <c r="L3137" s="4"/>
    </row>
    <row r="3138" spans="1:12" ht="15.75">
      <c r="A3138" s="28">
        <v>68</v>
      </c>
      <c r="B3138" s="25"/>
      <c r="C3138" s="32">
        <f t="shared" si="278"/>
        <v>1</v>
      </c>
      <c r="D3138" s="34" t="s">
        <v>3208</v>
      </c>
      <c r="E3138" s="34">
        <v>0</v>
      </c>
      <c r="F3138" s="35">
        <v>0</v>
      </c>
      <c r="G3138" s="35">
        <v>0</v>
      </c>
      <c r="H3138" s="35">
        <v>61</v>
      </c>
      <c r="I3138" s="35">
        <v>0</v>
      </c>
      <c r="J3138" s="36">
        <v>0</v>
      </c>
      <c r="K3138" s="37" t="str">
        <f t="shared" si="279"/>
        <v>0</v>
      </c>
      <c r="L3138" s="4"/>
    </row>
    <row r="3139" spans="1:12" ht="15.75">
      <c r="A3139" s="28">
        <v>68</v>
      </c>
      <c r="B3139" s="25"/>
      <c r="C3139" s="32">
        <f t="shared" si="278"/>
        <v>1</v>
      </c>
      <c r="D3139" s="34" t="s">
        <v>3209</v>
      </c>
      <c r="E3139" s="34">
        <v>8000</v>
      </c>
      <c r="F3139" s="35">
        <v>3</v>
      </c>
      <c r="G3139" s="35">
        <v>0</v>
      </c>
      <c r="H3139" s="35">
        <v>0</v>
      </c>
      <c r="I3139" s="35">
        <v>0</v>
      </c>
      <c r="J3139" s="36">
        <v>0</v>
      </c>
      <c r="K3139" s="37" t="str">
        <f t="shared" si="279"/>
        <v>0</v>
      </c>
      <c r="L3139" s="4"/>
    </row>
    <row r="3140" spans="1:12" ht="15.75">
      <c r="A3140" s="28">
        <v>68</v>
      </c>
      <c r="B3140" s="25"/>
      <c r="C3140" s="32">
        <f t="shared" si="278"/>
        <v>1</v>
      </c>
      <c r="D3140" s="34" t="s">
        <v>3210</v>
      </c>
      <c r="E3140" s="34">
        <v>12000</v>
      </c>
      <c r="F3140" s="35">
        <v>3</v>
      </c>
      <c r="G3140" s="35">
        <v>1</v>
      </c>
      <c r="H3140" s="35">
        <v>0</v>
      </c>
      <c r="I3140" s="35">
        <v>0</v>
      </c>
      <c r="J3140" s="36">
        <v>0</v>
      </c>
      <c r="K3140" s="37" t="str">
        <f t="shared" si="279"/>
        <v>0</v>
      </c>
      <c r="L3140" s="4"/>
    </row>
    <row r="3141" spans="1:12" ht="15.75">
      <c r="A3141" s="28">
        <v>68</v>
      </c>
      <c r="B3141" s="25"/>
      <c r="C3141" s="32">
        <f t="shared" si="278"/>
        <v>1</v>
      </c>
      <c r="D3141" s="34" t="s">
        <v>3211</v>
      </c>
      <c r="E3141" s="34">
        <v>70060</v>
      </c>
      <c r="F3141" s="35">
        <v>28</v>
      </c>
      <c r="G3141" s="35">
        <v>9</v>
      </c>
      <c r="H3141" s="35">
        <v>0</v>
      </c>
      <c r="I3141" s="35">
        <v>0</v>
      </c>
      <c r="J3141" s="36">
        <v>0</v>
      </c>
      <c r="K3141" s="37" t="str">
        <f t="shared" si="279"/>
        <v>0</v>
      </c>
      <c r="L3141" s="4"/>
    </row>
    <row r="3142" spans="1:12" ht="15.75">
      <c r="A3142" s="28">
        <v>68</v>
      </c>
      <c r="B3142" s="25"/>
      <c r="C3142" s="32">
        <f t="shared" si="278"/>
        <v>1</v>
      </c>
      <c r="D3142" s="36" t="s">
        <v>3212</v>
      </c>
      <c r="E3142" s="36">
        <v>2250</v>
      </c>
      <c r="F3142" s="36">
        <v>1</v>
      </c>
      <c r="G3142" s="36">
        <v>0</v>
      </c>
      <c r="H3142" s="36">
        <v>0</v>
      </c>
      <c r="I3142" s="36">
        <v>0</v>
      </c>
      <c r="J3142" s="36">
        <v>0</v>
      </c>
      <c r="K3142" s="37" t="str">
        <f t="shared" si="279"/>
        <v>0</v>
      </c>
      <c r="L3142" s="4"/>
    </row>
    <row r="3143" spans="1:12" ht="15.75">
      <c r="A3143" s="28">
        <v>68</v>
      </c>
      <c r="B3143" s="25"/>
      <c r="C3143" s="32">
        <f t="shared" si="278"/>
        <v>1</v>
      </c>
      <c r="D3143" s="36" t="s">
        <v>3213</v>
      </c>
      <c r="E3143" s="36">
        <v>1764</v>
      </c>
      <c r="F3143" s="36">
        <v>2</v>
      </c>
      <c r="G3143" s="36">
        <v>0</v>
      </c>
      <c r="H3143" s="36">
        <v>0</v>
      </c>
      <c r="I3143" s="36">
        <v>0</v>
      </c>
      <c r="J3143" s="36">
        <v>0</v>
      </c>
      <c r="K3143" s="37" t="str">
        <f t="shared" si="279"/>
        <v>0</v>
      </c>
      <c r="L3143" s="4"/>
    </row>
    <row r="3144" spans="1:12" ht="15.75">
      <c r="A3144" s="28">
        <v>68</v>
      </c>
      <c r="B3144" s="25"/>
      <c r="C3144" s="32">
        <f t="shared" si="278"/>
        <v>1</v>
      </c>
      <c r="D3144" s="36" t="s">
        <v>3214</v>
      </c>
      <c r="E3144" s="36">
        <v>7600</v>
      </c>
      <c r="F3144" s="36">
        <v>2</v>
      </c>
      <c r="G3144" s="36">
        <v>0</v>
      </c>
      <c r="H3144" s="36">
        <v>0</v>
      </c>
      <c r="I3144" s="36">
        <v>0</v>
      </c>
      <c r="J3144" s="36">
        <v>0</v>
      </c>
      <c r="K3144" s="37" t="str">
        <f t="shared" si="279"/>
        <v>0</v>
      </c>
      <c r="L3144" s="4"/>
    </row>
    <row r="3145" spans="1:12" ht="15.75">
      <c r="A3145" s="28">
        <v>68</v>
      </c>
      <c r="B3145" s="25"/>
      <c r="C3145" s="32">
        <f t="shared" si="278"/>
        <v>1</v>
      </c>
      <c r="D3145" s="36" t="s">
        <v>3215</v>
      </c>
      <c r="E3145" s="36">
        <v>11000</v>
      </c>
      <c r="F3145" s="36">
        <v>4</v>
      </c>
      <c r="G3145" s="36">
        <v>1</v>
      </c>
      <c r="H3145" s="36">
        <v>0</v>
      </c>
      <c r="I3145" s="36">
        <v>0</v>
      </c>
      <c r="J3145" s="36">
        <v>0</v>
      </c>
      <c r="K3145" s="37" t="str">
        <f t="shared" si="279"/>
        <v>0</v>
      </c>
      <c r="L3145" s="4"/>
    </row>
    <row r="3146" spans="1:12" ht="15.75">
      <c r="A3146" s="28">
        <v>68</v>
      </c>
      <c r="B3146" s="25"/>
      <c r="C3146" s="32">
        <f t="shared" si="278"/>
        <v>1</v>
      </c>
      <c r="D3146" s="36" t="s">
        <v>3216</v>
      </c>
      <c r="E3146" s="36">
        <v>5086</v>
      </c>
      <c r="F3146" s="36">
        <v>1</v>
      </c>
      <c r="G3146" s="36">
        <v>0</v>
      </c>
      <c r="H3146" s="36">
        <v>0</v>
      </c>
      <c r="I3146" s="36">
        <v>0</v>
      </c>
      <c r="J3146" s="36">
        <v>0</v>
      </c>
      <c r="K3146" s="37" t="str">
        <f t="shared" si="279"/>
        <v>0</v>
      </c>
      <c r="L3146" s="4"/>
    </row>
    <row r="3147" spans="1:12" ht="15.75">
      <c r="A3147" s="28">
        <v>68</v>
      </c>
      <c r="B3147" s="25"/>
      <c r="C3147" s="32">
        <f t="shared" si="278"/>
        <v>1</v>
      </c>
      <c r="D3147" s="36" t="s">
        <v>3217</v>
      </c>
      <c r="E3147" s="36">
        <v>2800</v>
      </c>
      <c r="F3147" s="36">
        <v>3</v>
      </c>
      <c r="G3147" s="36">
        <v>0</v>
      </c>
      <c r="H3147" s="36">
        <v>0</v>
      </c>
      <c r="I3147" s="36">
        <v>0</v>
      </c>
      <c r="J3147" s="36">
        <v>0</v>
      </c>
      <c r="K3147" s="37" t="str">
        <f t="shared" si="279"/>
        <v>0</v>
      </c>
      <c r="L3147" s="4"/>
    </row>
    <row r="3148" spans="1:12" ht="15.75">
      <c r="A3148" s="28">
        <v>68</v>
      </c>
      <c r="B3148" s="25"/>
      <c r="C3148" s="32">
        <f t="shared" si="278"/>
        <v>1</v>
      </c>
      <c r="D3148" s="42" t="s">
        <v>3218</v>
      </c>
      <c r="E3148" s="36">
        <v>6350</v>
      </c>
      <c r="F3148" s="36">
        <v>3</v>
      </c>
      <c r="G3148" s="36">
        <v>0</v>
      </c>
      <c r="H3148" s="36">
        <v>0</v>
      </c>
      <c r="I3148" s="36">
        <v>0</v>
      </c>
      <c r="J3148" s="36">
        <v>0</v>
      </c>
      <c r="K3148" s="37" t="str">
        <f t="shared" si="279"/>
        <v>0</v>
      </c>
      <c r="L3148" s="4"/>
    </row>
    <row r="3149" spans="1:12" ht="15.75">
      <c r="A3149" s="28">
        <v>68</v>
      </c>
      <c r="B3149" s="25"/>
      <c r="C3149" s="32">
        <f t="shared" si="278"/>
        <v>1</v>
      </c>
      <c r="D3149" s="36" t="s">
        <v>3219</v>
      </c>
      <c r="E3149" s="36">
        <v>7358</v>
      </c>
      <c r="F3149" s="36">
        <v>5</v>
      </c>
      <c r="G3149" s="36">
        <v>2</v>
      </c>
      <c r="H3149" s="36">
        <v>0</v>
      </c>
      <c r="I3149" s="36">
        <v>0</v>
      </c>
      <c r="J3149" s="36">
        <v>0</v>
      </c>
      <c r="K3149" s="37" t="str">
        <f t="shared" si="279"/>
        <v>0</v>
      </c>
      <c r="L3149" s="4"/>
    </row>
    <row r="3150" spans="1:12" ht="15.75">
      <c r="A3150" s="28">
        <v>68</v>
      </c>
      <c r="B3150" s="25"/>
      <c r="C3150" s="32">
        <f t="shared" si="278"/>
        <v>1</v>
      </c>
      <c r="D3150" s="36" t="s">
        <v>3220</v>
      </c>
      <c r="E3150" s="36">
        <v>14900</v>
      </c>
      <c r="F3150" s="36">
        <v>8</v>
      </c>
      <c r="G3150" s="36">
        <v>0</v>
      </c>
      <c r="H3150" s="36">
        <v>0</v>
      </c>
      <c r="I3150" s="36">
        <v>0</v>
      </c>
      <c r="J3150" s="36">
        <v>0</v>
      </c>
      <c r="K3150" s="37" t="str">
        <f t="shared" si="279"/>
        <v>0</v>
      </c>
      <c r="L3150" s="4"/>
    </row>
    <row r="3151" spans="1:12" ht="15.75">
      <c r="A3151" s="28">
        <v>68</v>
      </c>
      <c r="B3151" s="25"/>
      <c r="C3151" s="32">
        <f t="shared" si="278"/>
        <v>1</v>
      </c>
      <c r="D3151" s="36" t="s">
        <v>3221</v>
      </c>
      <c r="E3151" s="36">
        <v>4750</v>
      </c>
      <c r="F3151" s="36">
        <v>1</v>
      </c>
      <c r="G3151" s="36">
        <v>0</v>
      </c>
      <c r="H3151" s="36">
        <v>0</v>
      </c>
      <c r="I3151" s="36">
        <v>0</v>
      </c>
      <c r="J3151" s="36">
        <v>0</v>
      </c>
      <c r="K3151" s="37" t="str">
        <f t="shared" si="279"/>
        <v>0</v>
      </c>
      <c r="L3151" s="4"/>
    </row>
    <row r="3152" spans="1:12" ht="15.75">
      <c r="A3152" s="28">
        <v>68</v>
      </c>
      <c r="B3152" s="25"/>
      <c r="C3152" s="32">
        <f t="shared" si="278"/>
        <v>1</v>
      </c>
      <c r="D3152" s="36" t="s">
        <v>3222</v>
      </c>
      <c r="E3152" s="36">
        <v>4677</v>
      </c>
      <c r="F3152" s="36">
        <v>2</v>
      </c>
      <c r="G3152" s="36">
        <v>1</v>
      </c>
      <c r="H3152" s="36">
        <v>0</v>
      </c>
      <c r="I3152" s="36">
        <v>0</v>
      </c>
      <c r="J3152" s="36">
        <v>0</v>
      </c>
      <c r="K3152" s="37" t="str">
        <f t="shared" si="279"/>
        <v>0</v>
      </c>
      <c r="L3152" s="4"/>
    </row>
    <row r="3153" spans="1:12" ht="15.75">
      <c r="A3153" s="28">
        <v>68</v>
      </c>
      <c r="B3153" s="25"/>
      <c r="C3153" s="32">
        <f t="shared" si="278"/>
        <v>1</v>
      </c>
      <c r="D3153" s="36" t="s">
        <v>3223</v>
      </c>
      <c r="E3153" s="36">
        <v>5600</v>
      </c>
      <c r="F3153" s="36">
        <v>2</v>
      </c>
      <c r="G3153" s="36">
        <v>0</v>
      </c>
      <c r="H3153" s="36">
        <v>0</v>
      </c>
      <c r="I3153" s="36">
        <v>0</v>
      </c>
      <c r="J3153" s="36">
        <v>0</v>
      </c>
      <c r="K3153" s="37" t="str">
        <f t="shared" si="279"/>
        <v>0</v>
      </c>
      <c r="L3153" s="4"/>
    </row>
    <row r="3154" spans="1:12" ht="15.75">
      <c r="A3154" s="28">
        <v>68</v>
      </c>
      <c r="B3154" s="25"/>
      <c r="C3154" s="32">
        <f t="shared" si="278"/>
        <v>1</v>
      </c>
      <c r="D3154" s="36" t="s">
        <v>3224</v>
      </c>
      <c r="E3154" s="36">
        <v>13346</v>
      </c>
      <c r="F3154" s="36">
        <v>5</v>
      </c>
      <c r="G3154" s="36">
        <v>4</v>
      </c>
      <c r="H3154" s="36">
        <v>0</v>
      </c>
      <c r="I3154" s="36">
        <v>0</v>
      </c>
      <c r="J3154" s="36">
        <v>0</v>
      </c>
      <c r="K3154" s="37" t="str">
        <f t="shared" si="279"/>
        <v>0</v>
      </c>
      <c r="L3154" s="4"/>
    </row>
    <row r="3155" spans="1:12" ht="15.75">
      <c r="A3155" s="28">
        <v>68</v>
      </c>
      <c r="B3155" s="25"/>
      <c r="C3155" s="32">
        <f t="shared" si="278"/>
        <v>1</v>
      </c>
      <c r="D3155" s="36" t="s">
        <v>3225</v>
      </c>
      <c r="E3155" s="36">
        <v>3840</v>
      </c>
      <c r="F3155" s="36">
        <v>1</v>
      </c>
      <c r="G3155" s="36">
        <v>0</v>
      </c>
      <c r="H3155" s="36">
        <v>0</v>
      </c>
      <c r="I3155" s="36">
        <v>0</v>
      </c>
      <c r="J3155" s="36">
        <v>0</v>
      </c>
      <c r="K3155" s="37" t="str">
        <f t="shared" si="279"/>
        <v>0</v>
      </c>
      <c r="L3155" s="4"/>
    </row>
    <row r="3156" spans="1:12" ht="15.75">
      <c r="A3156" s="28">
        <v>68</v>
      </c>
      <c r="B3156" s="25"/>
      <c r="C3156" s="32">
        <f t="shared" si="278"/>
        <v>1</v>
      </c>
      <c r="D3156" s="36" t="s">
        <v>3226</v>
      </c>
      <c r="E3156" s="36">
        <v>113000</v>
      </c>
      <c r="F3156" s="36">
        <v>75</v>
      </c>
      <c r="G3156" s="36">
        <v>16</v>
      </c>
      <c r="H3156" s="36">
        <v>0</v>
      </c>
      <c r="I3156" s="36">
        <v>4</v>
      </c>
      <c r="J3156" s="36">
        <v>4</v>
      </c>
      <c r="K3156" s="37" t="str">
        <f t="shared" si="279"/>
        <v>1</v>
      </c>
      <c r="L3156" s="4"/>
    </row>
    <row r="3157" spans="1:12" ht="15.75">
      <c r="A3157" s="28">
        <v>68</v>
      </c>
      <c r="B3157" s="25"/>
      <c r="C3157" s="32">
        <f t="shared" si="278"/>
        <v>1</v>
      </c>
      <c r="D3157" s="42" t="s">
        <v>3227</v>
      </c>
      <c r="E3157" s="36">
        <v>4737</v>
      </c>
      <c r="F3157" s="36">
        <v>3</v>
      </c>
      <c r="G3157" s="36">
        <v>0</v>
      </c>
      <c r="H3157" s="36">
        <v>0</v>
      </c>
      <c r="I3157" s="36">
        <v>0</v>
      </c>
      <c r="J3157" s="36">
        <v>0</v>
      </c>
      <c r="K3157" s="37" t="str">
        <f t="shared" si="279"/>
        <v>0</v>
      </c>
      <c r="L3157" s="4"/>
    </row>
    <row r="3158" spans="1:12" ht="15.75">
      <c r="A3158" s="28">
        <v>68</v>
      </c>
      <c r="B3158" s="25"/>
      <c r="C3158" s="32">
        <f t="shared" si="278"/>
        <v>1</v>
      </c>
      <c r="D3158" s="36" t="s">
        <v>3228</v>
      </c>
      <c r="E3158" s="36">
        <v>1947</v>
      </c>
      <c r="F3158" s="36">
        <v>1</v>
      </c>
      <c r="G3158" s="36">
        <v>0</v>
      </c>
      <c r="H3158" s="36">
        <v>0</v>
      </c>
      <c r="I3158" s="36">
        <v>0</v>
      </c>
      <c r="J3158" s="36">
        <v>0</v>
      </c>
      <c r="K3158" s="37" t="str">
        <f t="shared" si="279"/>
        <v>0</v>
      </c>
      <c r="L3158" s="4"/>
    </row>
    <row r="3159" spans="1:12" ht="15.75">
      <c r="A3159" s="28">
        <v>68</v>
      </c>
      <c r="B3159" s="25"/>
      <c r="C3159" s="32">
        <f t="shared" si="278"/>
        <v>1</v>
      </c>
      <c r="D3159" s="36" t="s">
        <v>3229</v>
      </c>
      <c r="E3159" s="36">
        <v>3619</v>
      </c>
      <c r="F3159" s="36">
        <v>2</v>
      </c>
      <c r="G3159" s="36">
        <v>0</v>
      </c>
      <c r="H3159" s="36">
        <v>0</v>
      </c>
      <c r="I3159" s="36">
        <v>0</v>
      </c>
      <c r="J3159" s="36">
        <v>0</v>
      </c>
      <c r="K3159" s="37" t="str">
        <f t="shared" si="279"/>
        <v>0</v>
      </c>
      <c r="L3159" s="4"/>
    </row>
    <row r="3160" spans="1:12" ht="15.75">
      <c r="A3160" s="28">
        <v>68</v>
      </c>
      <c r="B3160" s="25"/>
      <c r="C3160" s="32">
        <f t="shared" si="278"/>
        <v>1</v>
      </c>
      <c r="D3160" s="36" t="s">
        <v>3230</v>
      </c>
      <c r="E3160" s="36">
        <v>1839</v>
      </c>
      <c r="F3160" s="36">
        <v>3</v>
      </c>
      <c r="G3160" s="36">
        <v>0</v>
      </c>
      <c r="H3160" s="36">
        <v>0</v>
      </c>
      <c r="I3160" s="36">
        <v>0</v>
      </c>
      <c r="J3160" s="36">
        <v>0</v>
      </c>
      <c r="K3160" s="37" t="str">
        <f t="shared" si="279"/>
        <v>0</v>
      </c>
      <c r="L3160" s="4"/>
    </row>
    <row r="3161" spans="1:12" ht="15.75">
      <c r="A3161" s="28">
        <v>68</v>
      </c>
      <c r="B3161" s="25"/>
      <c r="C3161" s="32">
        <f t="shared" si="278"/>
        <v>1</v>
      </c>
      <c r="D3161" s="36" t="s">
        <v>3231</v>
      </c>
      <c r="E3161" s="36">
        <v>9800</v>
      </c>
      <c r="F3161" s="36">
        <v>5</v>
      </c>
      <c r="G3161" s="36">
        <v>0</v>
      </c>
      <c r="H3161" s="36">
        <v>0</v>
      </c>
      <c r="I3161" s="36">
        <v>0</v>
      </c>
      <c r="J3161" s="36">
        <v>0</v>
      </c>
      <c r="K3161" s="37" t="str">
        <f t="shared" si="279"/>
        <v>0</v>
      </c>
      <c r="L3161" s="4"/>
    </row>
    <row r="3162" spans="1:12" ht="15.75">
      <c r="A3162" s="28">
        <v>68</v>
      </c>
      <c r="B3162" s="25"/>
      <c r="C3162" s="32">
        <f t="shared" si="278"/>
        <v>1</v>
      </c>
      <c r="D3162" s="36" t="s">
        <v>3232</v>
      </c>
      <c r="E3162" s="36">
        <v>5000</v>
      </c>
      <c r="F3162" s="36">
        <v>3</v>
      </c>
      <c r="G3162" s="36">
        <v>1</v>
      </c>
      <c r="H3162" s="36">
        <v>1</v>
      </c>
      <c r="I3162" s="36">
        <v>0</v>
      </c>
      <c r="J3162" s="36">
        <v>0</v>
      </c>
      <c r="K3162" s="37" t="str">
        <f t="shared" si="279"/>
        <v>0</v>
      </c>
      <c r="L3162" s="4"/>
    </row>
    <row r="3163" spans="1:12" ht="15.75">
      <c r="A3163" s="28">
        <v>68</v>
      </c>
      <c r="B3163" s="25"/>
      <c r="C3163" s="32">
        <f t="shared" si="278"/>
        <v>1</v>
      </c>
      <c r="D3163" s="36" t="s">
        <v>3233</v>
      </c>
      <c r="E3163" s="36">
        <v>12500</v>
      </c>
      <c r="F3163" s="36">
        <v>4</v>
      </c>
      <c r="G3163" s="36">
        <v>0</v>
      </c>
      <c r="H3163" s="36">
        <v>0</v>
      </c>
      <c r="I3163" s="36">
        <v>0</v>
      </c>
      <c r="J3163" s="36">
        <v>0</v>
      </c>
      <c r="K3163" s="37" t="str">
        <f t="shared" si="279"/>
        <v>0</v>
      </c>
      <c r="L3163" s="4"/>
    </row>
    <row r="3164" spans="1:12" ht="15.75">
      <c r="A3164" s="28">
        <v>68</v>
      </c>
      <c r="B3164" s="25"/>
      <c r="C3164" s="32">
        <f t="shared" si="278"/>
        <v>1</v>
      </c>
      <c r="D3164" s="36" t="s">
        <v>3234</v>
      </c>
      <c r="E3164" s="36">
        <v>1200</v>
      </c>
      <c r="F3164" s="36">
        <v>3</v>
      </c>
      <c r="G3164" s="36">
        <v>1</v>
      </c>
      <c r="H3164" s="36">
        <v>0</v>
      </c>
      <c r="I3164" s="36">
        <v>0</v>
      </c>
      <c r="J3164" s="36">
        <v>0</v>
      </c>
      <c r="K3164" s="37" t="str">
        <f t="shared" si="279"/>
        <v>0</v>
      </c>
      <c r="L3164" s="4"/>
    </row>
    <row r="3165" spans="1:12" ht="15.75">
      <c r="A3165" s="28">
        <v>68</v>
      </c>
      <c r="B3165" s="25"/>
      <c r="C3165" s="32">
        <f t="shared" si="278"/>
        <v>1</v>
      </c>
      <c r="D3165" s="36" t="s">
        <v>3235</v>
      </c>
      <c r="E3165" s="36">
        <v>14400</v>
      </c>
      <c r="F3165" s="36">
        <v>8</v>
      </c>
      <c r="G3165" s="36">
        <v>0</v>
      </c>
      <c r="H3165" s="36">
        <v>0</v>
      </c>
      <c r="I3165" s="36">
        <v>0</v>
      </c>
      <c r="J3165" s="36">
        <v>0</v>
      </c>
      <c r="K3165" s="37" t="str">
        <f t="shared" si="279"/>
        <v>0</v>
      </c>
      <c r="L3165" s="4"/>
    </row>
    <row r="3166" spans="1:12" ht="15.75">
      <c r="A3166" s="28">
        <v>68</v>
      </c>
      <c r="B3166" s="25"/>
      <c r="C3166" s="32">
        <f t="shared" si="278"/>
        <v>1</v>
      </c>
      <c r="D3166" s="42" t="s">
        <v>3236</v>
      </c>
      <c r="E3166" s="36">
        <v>2400</v>
      </c>
      <c r="F3166" s="36">
        <v>2</v>
      </c>
      <c r="G3166" s="36">
        <v>1</v>
      </c>
      <c r="H3166" s="36">
        <v>0</v>
      </c>
      <c r="I3166" s="36">
        <v>0</v>
      </c>
      <c r="J3166" s="36">
        <v>0</v>
      </c>
      <c r="K3166" s="37" t="str">
        <f t="shared" si="279"/>
        <v>0</v>
      </c>
      <c r="L3166" s="4"/>
    </row>
    <row r="3167" spans="1:12" ht="15.75">
      <c r="A3167" s="28">
        <v>68</v>
      </c>
      <c r="B3167" s="25"/>
      <c r="C3167" s="32">
        <f t="shared" si="278"/>
        <v>1</v>
      </c>
      <c r="D3167" s="36" t="s">
        <v>3237</v>
      </c>
      <c r="E3167" s="36">
        <v>4505</v>
      </c>
      <c r="F3167" s="36">
        <v>4</v>
      </c>
      <c r="G3167" s="36">
        <v>1</v>
      </c>
      <c r="H3167" s="36">
        <v>0</v>
      </c>
      <c r="I3167" s="36">
        <v>0</v>
      </c>
      <c r="J3167" s="36">
        <v>0</v>
      </c>
      <c r="K3167" s="37" t="str">
        <f t="shared" si="279"/>
        <v>0</v>
      </c>
      <c r="L3167" s="4"/>
    </row>
    <row r="3168" spans="1:12" ht="15.75">
      <c r="A3168" s="28">
        <v>68</v>
      </c>
      <c r="B3168" s="25"/>
      <c r="C3168" s="32">
        <f t="shared" si="278"/>
        <v>1</v>
      </c>
      <c r="D3168" s="36" t="s">
        <v>3238</v>
      </c>
      <c r="E3168" s="36">
        <v>21177</v>
      </c>
      <c r="F3168" s="36">
        <v>6</v>
      </c>
      <c r="G3168" s="36">
        <v>4</v>
      </c>
      <c r="H3168" s="36">
        <v>7</v>
      </c>
      <c r="I3168" s="36">
        <v>0</v>
      </c>
      <c r="J3168" s="36">
        <v>0</v>
      </c>
      <c r="K3168" s="37" t="str">
        <f t="shared" si="279"/>
        <v>0</v>
      </c>
      <c r="L3168" s="4"/>
    </row>
    <row r="3169" spans="1:57" ht="15.75">
      <c r="A3169" s="28">
        <v>68</v>
      </c>
      <c r="B3169" s="25"/>
      <c r="C3169" s="32">
        <f t="shared" si="278"/>
        <v>1</v>
      </c>
      <c r="D3169" s="36" t="s">
        <v>3239</v>
      </c>
      <c r="E3169" s="36">
        <v>1957</v>
      </c>
      <c r="F3169" s="36">
        <v>1</v>
      </c>
      <c r="G3169" s="36">
        <v>0</v>
      </c>
      <c r="H3169" s="36">
        <v>0</v>
      </c>
      <c r="I3169" s="36">
        <v>0</v>
      </c>
      <c r="J3169" s="36">
        <v>0</v>
      </c>
      <c r="K3169" s="37" t="str">
        <f t="shared" si="279"/>
        <v>0</v>
      </c>
      <c r="L3169" s="4"/>
    </row>
    <row r="3170" spans="1:57" ht="15.75">
      <c r="A3170" s="28">
        <v>68</v>
      </c>
      <c r="B3170" s="25"/>
      <c r="C3170" s="32">
        <f t="shared" si="278"/>
        <v>1</v>
      </c>
      <c r="D3170" s="36" t="s">
        <v>3240</v>
      </c>
      <c r="E3170" s="36">
        <v>3043</v>
      </c>
      <c r="F3170" s="36">
        <v>1</v>
      </c>
      <c r="G3170" s="36">
        <v>0</v>
      </c>
      <c r="H3170" s="36">
        <v>0</v>
      </c>
      <c r="I3170" s="36">
        <v>0</v>
      </c>
      <c r="J3170" s="36">
        <v>0</v>
      </c>
      <c r="K3170" s="37" t="str">
        <f t="shared" si="279"/>
        <v>0</v>
      </c>
      <c r="L3170" s="4"/>
    </row>
    <row r="3171" spans="1:57" ht="15.75">
      <c r="A3171" s="28">
        <v>68</v>
      </c>
      <c r="B3171" s="25"/>
      <c r="C3171" s="32">
        <f t="shared" si="278"/>
        <v>1</v>
      </c>
      <c r="D3171" s="36" t="s">
        <v>3241</v>
      </c>
      <c r="E3171" s="36">
        <v>5400</v>
      </c>
      <c r="F3171" s="36">
        <v>2</v>
      </c>
      <c r="G3171" s="36">
        <v>0</v>
      </c>
      <c r="H3171" s="36">
        <v>0</v>
      </c>
      <c r="I3171" s="36">
        <v>0</v>
      </c>
      <c r="J3171" s="36">
        <v>0</v>
      </c>
      <c r="K3171" s="37" t="str">
        <f t="shared" si="279"/>
        <v>0</v>
      </c>
      <c r="L3171" s="4"/>
    </row>
    <row r="3172" spans="1:57" ht="15.75">
      <c r="A3172" s="28">
        <v>68</v>
      </c>
      <c r="B3172" s="25"/>
      <c r="C3172" s="32">
        <f t="shared" si="278"/>
        <v>1</v>
      </c>
      <c r="D3172" s="36" t="s">
        <v>3242</v>
      </c>
      <c r="E3172" s="36">
        <v>5622</v>
      </c>
      <c r="F3172" s="36">
        <v>4</v>
      </c>
      <c r="G3172" s="36">
        <v>0</v>
      </c>
      <c r="H3172" s="36">
        <v>0</v>
      </c>
      <c r="I3172" s="36">
        <v>0</v>
      </c>
      <c r="J3172" s="36">
        <v>0</v>
      </c>
      <c r="K3172" s="37" t="str">
        <f t="shared" si="279"/>
        <v>0</v>
      </c>
      <c r="L3172" s="4"/>
    </row>
    <row r="3173" spans="1:57" ht="15.75">
      <c r="A3173" s="28">
        <v>68</v>
      </c>
      <c r="B3173" s="25"/>
      <c r="C3173" s="32">
        <f t="shared" si="278"/>
        <v>1</v>
      </c>
      <c r="D3173" s="36" t="s">
        <v>3243</v>
      </c>
      <c r="E3173" s="36">
        <v>7200</v>
      </c>
      <c r="F3173" s="36">
        <v>3</v>
      </c>
      <c r="G3173" s="36">
        <v>0</v>
      </c>
      <c r="H3173" s="36">
        <v>0</v>
      </c>
      <c r="I3173" s="36">
        <v>0</v>
      </c>
      <c r="J3173" s="36">
        <v>0</v>
      </c>
      <c r="K3173" s="37" t="str">
        <f t="shared" si="279"/>
        <v>0</v>
      </c>
      <c r="L3173" s="4"/>
    </row>
    <row r="3174" spans="1:57" ht="15.75">
      <c r="A3174" s="28">
        <v>68</v>
      </c>
      <c r="B3174" s="25"/>
      <c r="C3174" s="32">
        <f t="shared" si="278"/>
        <v>1</v>
      </c>
      <c r="D3174" s="36" t="s">
        <v>3244</v>
      </c>
      <c r="E3174" s="36">
        <v>7900</v>
      </c>
      <c r="F3174" s="36">
        <v>5</v>
      </c>
      <c r="G3174" s="36">
        <v>0</v>
      </c>
      <c r="H3174" s="36">
        <v>0</v>
      </c>
      <c r="I3174" s="36">
        <v>0</v>
      </c>
      <c r="J3174" s="36">
        <v>0</v>
      </c>
      <c r="K3174" s="37" t="str">
        <f t="shared" si="279"/>
        <v>0</v>
      </c>
      <c r="L3174" s="4"/>
    </row>
    <row r="3175" spans="1:57" ht="15.75">
      <c r="A3175" s="28">
        <v>68</v>
      </c>
      <c r="B3175" s="25"/>
      <c r="C3175" s="32">
        <f t="shared" si="278"/>
        <v>1</v>
      </c>
      <c r="D3175" s="36" t="s">
        <v>3245</v>
      </c>
      <c r="E3175" s="36">
        <v>3760</v>
      </c>
      <c r="F3175" s="36">
        <v>3</v>
      </c>
      <c r="G3175" s="36">
        <v>0</v>
      </c>
      <c r="H3175" s="36">
        <v>0</v>
      </c>
      <c r="I3175" s="36">
        <v>0</v>
      </c>
      <c r="J3175" s="36">
        <v>0</v>
      </c>
      <c r="K3175" s="37" t="str">
        <f t="shared" si="279"/>
        <v>0</v>
      </c>
      <c r="L3175" s="4"/>
    </row>
    <row r="3176" spans="1:57" ht="15.75">
      <c r="A3176" s="28">
        <v>68</v>
      </c>
      <c r="B3176" s="25"/>
      <c r="C3176" s="32">
        <f t="shared" si="278"/>
        <v>1</v>
      </c>
      <c r="D3176" s="36" t="s">
        <v>3246</v>
      </c>
      <c r="E3176" s="36">
        <v>3000</v>
      </c>
      <c r="F3176" s="36">
        <v>1</v>
      </c>
      <c r="G3176" s="36">
        <v>0</v>
      </c>
      <c r="H3176" s="36">
        <v>0</v>
      </c>
      <c r="I3176" s="36">
        <v>0</v>
      </c>
      <c r="J3176" s="36">
        <v>0</v>
      </c>
      <c r="K3176" s="37" t="str">
        <f t="shared" si="279"/>
        <v>0</v>
      </c>
      <c r="L3176" s="4"/>
    </row>
    <row r="3177" spans="1:57" ht="15.75">
      <c r="A3177" s="28">
        <v>68</v>
      </c>
      <c r="B3177" s="25"/>
      <c r="C3177" s="32">
        <f t="shared" si="278"/>
        <v>1</v>
      </c>
      <c r="D3177" s="36" t="s">
        <v>3247</v>
      </c>
      <c r="E3177" s="36">
        <v>2713</v>
      </c>
      <c r="F3177" s="36">
        <v>2</v>
      </c>
      <c r="G3177" s="36">
        <v>0</v>
      </c>
      <c r="H3177" s="36">
        <v>0</v>
      </c>
      <c r="I3177" s="36">
        <v>0</v>
      </c>
      <c r="J3177" s="36">
        <v>0</v>
      </c>
      <c r="K3177" s="37" t="str">
        <f t="shared" si="279"/>
        <v>0</v>
      </c>
      <c r="L3177" s="4"/>
    </row>
    <row r="3178" spans="1:57" ht="15.75">
      <c r="A3178" s="28">
        <v>68</v>
      </c>
      <c r="B3178" s="25"/>
      <c r="C3178" s="32">
        <f t="shared" si="278"/>
        <v>1</v>
      </c>
      <c r="D3178" s="36" t="s">
        <v>3248</v>
      </c>
      <c r="E3178" s="36">
        <v>1739</v>
      </c>
      <c r="F3178" s="36">
        <v>1</v>
      </c>
      <c r="G3178" s="36">
        <v>0</v>
      </c>
      <c r="H3178" s="36">
        <v>0</v>
      </c>
      <c r="I3178" s="36">
        <v>0</v>
      </c>
      <c r="J3178" s="36">
        <v>0</v>
      </c>
      <c r="K3178" s="37" t="str">
        <f t="shared" si="279"/>
        <v>0</v>
      </c>
      <c r="L3178" s="4"/>
    </row>
    <row r="3179" spans="1:57" ht="15.75">
      <c r="A3179" s="28">
        <v>68</v>
      </c>
      <c r="B3179" s="25"/>
      <c r="C3179" s="32">
        <f t="shared" si="278"/>
        <v>1</v>
      </c>
      <c r="D3179" s="36" t="s">
        <v>3249</v>
      </c>
      <c r="E3179" s="36">
        <v>1841</v>
      </c>
      <c r="F3179" s="36">
        <v>1</v>
      </c>
      <c r="G3179" s="36">
        <v>0</v>
      </c>
      <c r="H3179" s="36">
        <v>0</v>
      </c>
      <c r="I3179" s="36">
        <v>0</v>
      </c>
      <c r="J3179" s="36">
        <v>0</v>
      </c>
      <c r="K3179" s="37" t="str">
        <f t="shared" si="279"/>
        <v>0</v>
      </c>
      <c r="L3179" s="4"/>
    </row>
    <row r="3180" spans="1:57" ht="15.75">
      <c r="A3180" s="28">
        <v>68</v>
      </c>
      <c r="B3180" s="25"/>
      <c r="C3180" s="32">
        <f t="shared" si="278"/>
        <v>1</v>
      </c>
      <c r="D3180" s="36" t="s">
        <v>3250</v>
      </c>
      <c r="E3180" s="36">
        <v>8046</v>
      </c>
      <c r="F3180" s="36">
        <v>4</v>
      </c>
      <c r="G3180" s="36">
        <v>0</v>
      </c>
      <c r="H3180" s="36">
        <v>0</v>
      </c>
      <c r="I3180" s="36">
        <v>0</v>
      </c>
      <c r="J3180" s="36">
        <v>0</v>
      </c>
      <c r="K3180" s="37" t="str">
        <f t="shared" si="279"/>
        <v>0</v>
      </c>
      <c r="L3180" s="4"/>
    </row>
    <row r="3181" spans="1:57" ht="15.75">
      <c r="A3181" s="28">
        <v>68</v>
      </c>
      <c r="B3181" s="25"/>
      <c r="C3181" s="32">
        <f t="shared" si="278"/>
        <v>1</v>
      </c>
      <c r="D3181" s="36" t="s">
        <v>3251</v>
      </c>
      <c r="E3181" s="36">
        <v>10479</v>
      </c>
      <c r="F3181" s="36">
        <v>1</v>
      </c>
      <c r="G3181" s="36">
        <v>0</v>
      </c>
      <c r="H3181" s="36">
        <v>0</v>
      </c>
      <c r="I3181" s="36">
        <v>0</v>
      </c>
      <c r="J3181" s="36">
        <v>0</v>
      </c>
      <c r="K3181" s="37" t="str">
        <f t="shared" si="279"/>
        <v>0</v>
      </c>
      <c r="L3181" s="4"/>
    </row>
    <row r="3182" spans="1:57" ht="15">
      <c r="A3182" s="226" t="s">
        <v>3252</v>
      </c>
      <c r="B3182" s="226"/>
      <c r="C3182" s="226"/>
      <c r="D3182" s="44">
        <f>SUM(C3134:C3181)</f>
        <v>48</v>
      </c>
      <c r="E3182" s="45">
        <f t="shared" ref="E3182:J3182" si="280">SUM(E3134:E3181)</f>
        <v>455435</v>
      </c>
      <c r="F3182" s="45">
        <f t="shared" si="280"/>
        <v>231</v>
      </c>
      <c r="G3182" s="45">
        <f t="shared" si="280"/>
        <v>43</v>
      </c>
      <c r="H3182" s="45">
        <f t="shared" si="280"/>
        <v>69</v>
      </c>
      <c r="I3182" s="45">
        <f t="shared" si="280"/>
        <v>4</v>
      </c>
      <c r="J3182" s="45">
        <f t="shared" si="280"/>
        <v>4</v>
      </c>
      <c r="K3182" s="45">
        <f>K3134+K3135+K3136+K3137+K3139+K3140+K3141+K3142+K3143+K3144+K3145+K3146+K3147+K3148+K3149+K3150+K3151+K3152+K3153+K3154+K3155+K3156+K3157+K3158+K3159+K3160+K3161+K3162+K3163+K3164+K3165+K3166+K3167+K3168+K3169+K3170+K3171+K3172+K3173+K3174+K3175+K3176+K3177+K3178+K3179+K3180+K3181</f>
        <v>1</v>
      </c>
      <c r="L3182" s="4"/>
      <c r="M3182" s="46"/>
      <c r="N3182" s="46"/>
      <c r="O3182" s="46"/>
      <c r="P3182" s="46"/>
      <c r="Q3182" s="46"/>
      <c r="R3182" s="46"/>
      <c r="S3182" s="46"/>
      <c r="T3182" s="46"/>
      <c r="U3182" s="46"/>
      <c r="V3182" s="46"/>
      <c r="W3182" s="46"/>
      <c r="X3182" s="46"/>
      <c r="Y3182" s="46"/>
      <c r="Z3182" s="46"/>
      <c r="AA3182" s="46"/>
      <c r="AB3182" s="46"/>
      <c r="AC3182" s="46"/>
      <c r="AD3182" s="46"/>
      <c r="AE3182" s="46"/>
      <c r="AF3182" s="46"/>
      <c r="AG3182" s="46"/>
      <c r="AH3182" s="46"/>
      <c r="AI3182" s="46"/>
      <c r="AJ3182" s="46"/>
      <c r="AK3182" s="46"/>
      <c r="AL3182" s="46"/>
      <c r="AM3182" s="46"/>
      <c r="AN3182" s="46"/>
      <c r="AO3182" s="46"/>
      <c r="AP3182" s="46"/>
      <c r="AQ3182" s="46"/>
      <c r="AR3182" s="46"/>
      <c r="AS3182" s="46"/>
      <c r="AT3182" s="46"/>
      <c r="AU3182" s="46"/>
      <c r="AV3182" s="46"/>
      <c r="AW3182" s="46"/>
      <c r="AX3182" s="46"/>
      <c r="AY3182" s="46"/>
      <c r="AZ3182" s="46"/>
      <c r="BA3182" s="46"/>
      <c r="BB3182" s="46"/>
      <c r="BC3182" s="46"/>
      <c r="BD3182" s="46"/>
      <c r="BE3182" s="46"/>
    </row>
    <row r="3183" spans="1:57" ht="15.75">
      <c r="A3183" s="28"/>
      <c r="B3183" s="225" t="s">
        <v>103</v>
      </c>
      <c r="C3183" s="225"/>
      <c r="D3183" s="47"/>
      <c r="E3183" s="48"/>
      <c r="F3183" s="47"/>
      <c r="G3183" s="48"/>
      <c r="H3183" s="48"/>
      <c r="I3183" s="48"/>
      <c r="J3183" s="31"/>
      <c r="K3183" s="31"/>
      <c r="L3183" s="4"/>
    </row>
    <row r="3184" spans="1:57" ht="15.75">
      <c r="A3184" s="28">
        <v>69</v>
      </c>
      <c r="B3184" s="25"/>
      <c r="C3184" s="32">
        <f t="shared" ref="C3184:C3215" si="281">IF(D3184="",0,1)</f>
        <v>1</v>
      </c>
      <c r="D3184" s="52" t="s">
        <v>3253</v>
      </c>
      <c r="E3184" s="52">
        <v>8890</v>
      </c>
      <c r="F3184" s="52">
        <v>4</v>
      </c>
      <c r="G3184" s="52">
        <v>0</v>
      </c>
      <c r="H3184" s="52">
        <v>0</v>
      </c>
      <c r="I3184" s="52">
        <v>0</v>
      </c>
      <c r="J3184" s="52">
        <v>0</v>
      </c>
      <c r="K3184" s="37" t="str">
        <f t="shared" ref="K3184:K3215" si="282">IF(OR(I3184="",I3184&lt;1),"0","1")</f>
        <v>0</v>
      </c>
      <c r="L3184" s="4"/>
    </row>
    <row r="3185" spans="1:12" ht="15.75">
      <c r="A3185" s="28">
        <v>69</v>
      </c>
      <c r="B3185" s="25"/>
      <c r="C3185" s="32">
        <f t="shared" si="281"/>
        <v>1</v>
      </c>
      <c r="D3185" s="52" t="s">
        <v>3254</v>
      </c>
      <c r="E3185" s="52">
        <v>8675</v>
      </c>
      <c r="F3185" s="52">
        <v>3</v>
      </c>
      <c r="G3185" s="52">
        <v>0</v>
      </c>
      <c r="H3185" s="52">
        <v>0</v>
      </c>
      <c r="I3185" s="52">
        <v>0</v>
      </c>
      <c r="J3185" s="52">
        <v>0</v>
      </c>
      <c r="K3185" s="37" t="str">
        <f t="shared" si="282"/>
        <v>0</v>
      </c>
      <c r="L3185" s="4"/>
    </row>
    <row r="3186" spans="1:12" ht="15.75">
      <c r="A3186" s="28">
        <v>69</v>
      </c>
      <c r="B3186" s="25"/>
      <c r="C3186" s="32">
        <f t="shared" si="281"/>
        <v>1</v>
      </c>
      <c r="D3186" s="52" t="s">
        <v>3255</v>
      </c>
      <c r="E3186" s="52">
        <v>10725</v>
      </c>
      <c r="F3186" s="52">
        <v>1</v>
      </c>
      <c r="G3186" s="52">
        <v>0</v>
      </c>
      <c r="H3186" s="52">
        <v>1</v>
      </c>
      <c r="I3186" s="52">
        <v>0</v>
      </c>
      <c r="J3186" s="52">
        <v>0</v>
      </c>
      <c r="K3186" s="37" t="str">
        <f t="shared" si="282"/>
        <v>0</v>
      </c>
      <c r="L3186" s="4"/>
    </row>
    <row r="3187" spans="1:12" ht="15.75">
      <c r="A3187" s="28">
        <v>69</v>
      </c>
      <c r="B3187" s="25"/>
      <c r="C3187" s="32">
        <f t="shared" si="281"/>
        <v>1</v>
      </c>
      <c r="D3187" s="52" t="s">
        <v>3256</v>
      </c>
      <c r="E3187" s="52">
        <v>6500</v>
      </c>
      <c r="F3187" s="52">
        <v>1</v>
      </c>
      <c r="G3187" s="52">
        <v>0</v>
      </c>
      <c r="H3187" s="52">
        <v>0</v>
      </c>
      <c r="I3187" s="52">
        <v>0</v>
      </c>
      <c r="J3187" s="52">
        <v>0</v>
      </c>
      <c r="K3187" s="37" t="str">
        <f t="shared" si="282"/>
        <v>0</v>
      </c>
      <c r="L3187" s="4"/>
    </row>
    <row r="3188" spans="1:12" ht="15.75">
      <c r="A3188" s="28">
        <v>69</v>
      </c>
      <c r="B3188" s="25"/>
      <c r="C3188" s="32">
        <f t="shared" si="281"/>
        <v>1</v>
      </c>
      <c r="D3188" s="52" t="s">
        <v>3257</v>
      </c>
      <c r="E3188" s="52">
        <v>15164</v>
      </c>
      <c r="F3188" s="52">
        <v>4</v>
      </c>
      <c r="G3188" s="52">
        <v>1</v>
      </c>
      <c r="H3188" s="52">
        <v>0</v>
      </c>
      <c r="I3188" s="52">
        <v>0</v>
      </c>
      <c r="J3188" s="52">
        <v>0</v>
      </c>
      <c r="K3188" s="37" t="str">
        <f t="shared" si="282"/>
        <v>0</v>
      </c>
      <c r="L3188" s="4"/>
    </row>
    <row r="3189" spans="1:12" ht="15.75">
      <c r="A3189" s="28">
        <v>69</v>
      </c>
      <c r="B3189" s="25"/>
      <c r="C3189" s="32">
        <f t="shared" si="281"/>
        <v>1</v>
      </c>
      <c r="D3189" s="52" t="s">
        <v>3258</v>
      </c>
      <c r="E3189" s="52">
        <v>9000</v>
      </c>
      <c r="F3189" s="52">
        <v>5</v>
      </c>
      <c r="G3189" s="52">
        <v>0</v>
      </c>
      <c r="H3189" s="52">
        <v>0</v>
      </c>
      <c r="I3189" s="52">
        <v>0</v>
      </c>
      <c r="J3189" s="52">
        <v>0</v>
      </c>
      <c r="K3189" s="37" t="str">
        <f t="shared" si="282"/>
        <v>0</v>
      </c>
      <c r="L3189" s="4"/>
    </row>
    <row r="3190" spans="1:12" ht="15.75">
      <c r="A3190" s="28">
        <v>69</v>
      </c>
      <c r="B3190" s="25"/>
      <c r="C3190" s="32">
        <f t="shared" si="281"/>
        <v>1</v>
      </c>
      <c r="D3190" s="52" t="s">
        <v>3259</v>
      </c>
      <c r="E3190" s="52">
        <v>4500</v>
      </c>
      <c r="F3190" s="52">
        <v>2</v>
      </c>
      <c r="G3190" s="52">
        <v>0</v>
      </c>
      <c r="H3190" s="52">
        <v>0</v>
      </c>
      <c r="I3190" s="52">
        <v>0</v>
      </c>
      <c r="J3190" s="52">
        <v>0</v>
      </c>
      <c r="K3190" s="37" t="str">
        <f t="shared" si="282"/>
        <v>0</v>
      </c>
      <c r="L3190" s="4"/>
    </row>
    <row r="3191" spans="1:12" ht="15.75">
      <c r="A3191" s="28">
        <v>69</v>
      </c>
      <c r="B3191" s="25"/>
      <c r="C3191" s="32">
        <f t="shared" si="281"/>
        <v>1</v>
      </c>
      <c r="D3191" s="52" t="s">
        <v>3260</v>
      </c>
      <c r="E3191" s="52">
        <v>5600</v>
      </c>
      <c r="F3191" s="52">
        <v>3</v>
      </c>
      <c r="G3191" s="52">
        <v>0</v>
      </c>
      <c r="H3191" s="52">
        <v>0</v>
      </c>
      <c r="I3191" s="52">
        <v>0</v>
      </c>
      <c r="J3191" s="52">
        <v>0</v>
      </c>
      <c r="K3191" s="37" t="str">
        <f t="shared" si="282"/>
        <v>0</v>
      </c>
      <c r="L3191" s="4"/>
    </row>
    <row r="3192" spans="1:12" ht="15.75">
      <c r="A3192" s="28">
        <v>69</v>
      </c>
      <c r="B3192" s="25"/>
      <c r="C3192" s="32">
        <f t="shared" si="281"/>
        <v>1</v>
      </c>
      <c r="D3192" s="52" t="s">
        <v>3261</v>
      </c>
      <c r="E3192" s="52">
        <v>7841</v>
      </c>
      <c r="F3192" s="52">
        <v>2</v>
      </c>
      <c r="G3192" s="52">
        <v>0</v>
      </c>
      <c r="H3192" s="52">
        <v>0</v>
      </c>
      <c r="I3192" s="52">
        <v>0</v>
      </c>
      <c r="J3192" s="52">
        <v>0</v>
      </c>
      <c r="K3192" s="37" t="str">
        <f t="shared" si="282"/>
        <v>0</v>
      </c>
      <c r="L3192" s="4"/>
    </row>
    <row r="3193" spans="1:12" ht="15.75">
      <c r="A3193" s="28">
        <v>69</v>
      </c>
      <c r="B3193" s="25"/>
      <c r="C3193" s="32">
        <f t="shared" si="281"/>
        <v>1</v>
      </c>
      <c r="D3193" s="52" t="s">
        <v>3262</v>
      </c>
      <c r="E3193" s="52">
        <v>16988</v>
      </c>
      <c r="F3193" s="52">
        <v>3</v>
      </c>
      <c r="G3193" s="52">
        <v>2</v>
      </c>
      <c r="H3193" s="52">
        <v>0</v>
      </c>
      <c r="I3193" s="52">
        <v>0</v>
      </c>
      <c r="J3193" s="52">
        <v>0</v>
      </c>
      <c r="K3193" s="37" t="str">
        <f t="shared" si="282"/>
        <v>0</v>
      </c>
      <c r="L3193" s="4"/>
    </row>
    <row r="3194" spans="1:12" ht="15.75">
      <c r="A3194" s="28">
        <v>69</v>
      </c>
      <c r="B3194" s="25"/>
      <c r="C3194" s="32">
        <f t="shared" si="281"/>
        <v>1</v>
      </c>
      <c r="D3194" s="52" t="s">
        <v>3263</v>
      </c>
      <c r="E3194" s="52">
        <v>5614</v>
      </c>
      <c r="F3194" s="52">
        <v>2</v>
      </c>
      <c r="G3194" s="52">
        <v>0</v>
      </c>
      <c r="H3194" s="52">
        <v>0</v>
      </c>
      <c r="I3194" s="52">
        <v>0</v>
      </c>
      <c r="J3194" s="52">
        <v>0</v>
      </c>
      <c r="K3194" s="37" t="str">
        <f t="shared" si="282"/>
        <v>0</v>
      </c>
      <c r="L3194" s="4"/>
    </row>
    <row r="3195" spans="1:12" ht="15.75">
      <c r="A3195" s="28">
        <v>69</v>
      </c>
      <c r="B3195" s="25"/>
      <c r="C3195" s="32">
        <f t="shared" si="281"/>
        <v>1</v>
      </c>
      <c r="D3195" s="52" t="s">
        <v>3264</v>
      </c>
      <c r="E3195" s="52">
        <v>6983</v>
      </c>
      <c r="F3195" s="52">
        <v>5</v>
      </c>
      <c r="G3195" s="52">
        <v>0</v>
      </c>
      <c r="H3195" s="52">
        <v>0</v>
      </c>
      <c r="I3195" s="52">
        <v>0</v>
      </c>
      <c r="J3195" s="52">
        <v>0</v>
      </c>
      <c r="K3195" s="37" t="str">
        <f t="shared" si="282"/>
        <v>0</v>
      </c>
      <c r="L3195" s="4"/>
    </row>
    <row r="3196" spans="1:12" ht="15.75">
      <c r="A3196" s="28">
        <v>69</v>
      </c>
      <c r="B3196" s="25"/>
      <c r="C3196" s="32">
        <f t="shared" si="281"/>
        <v>1</v>
      </c>
      <c r="D3196" s="52" t="s">
        <v>3265</v>
      </c>
      <c r="E3196" s="52">
        <v>3128</v>
      </c>
      <c r="F3196" s="52">
        <v>0</v>
      </c>
      <c r="G3196" s="52">
        <v>1</v>
      </c>
      <c r="H3196" s="52">
        <v>0</v>
      </c>
      <c r="I3196" s="52">
        <v>0</v>
      </c>
      <c r="J3196" s="52">
        <v>0</v>
      </c>
      <c r="K3196" s="37" t="str">
        <f t="shared" si="282"/>
        <v>0</v>
      </c>
      <c r="L3196" s="4"/>
    </row>
    <row r="3197" spans="1:12" ht="15.75">
      <c r="A3197" s="28">
        <v>69</v>
      </c>
      <c r="B3197" s="25"/>
      <c r="C3197" s="32">
        <f t="shared" si="281"/>
        <v>1</v>
      </c>
      <c r="D3197" s="52" t="s">
        <v>3266</v>
      </c>
      <c r="E3197" s="52">
        <v>4040</v>
      </c>
      <c r="F3197" s="52">
        <v>1</v>
      </c>
      <c r="G3197" s="52">
        <v>0</v>
      </c>
      <c r="H3197" s="52">
        <v>0</v>
      </c>
      <c r="I3197" s="52">
        <v>0</v>
      </c>
      <c r="J3197" s="52">
        <v>0</v>
      </c>
      <c r="K3197" s="37" t="str">
        <f t="shared" si="282"/>
        <v>0</v>
      </c>
      <c r="L3197" s="4"/>
    </row>
    <row r="3198" spans="1:12" ht="15.75">
      <c r="A3198" s="28">
        <v>69</v>
      </c>
      <c r="B3198" s="25"/>
      <c r="C3198" s="32">
        <f t="shared" si="281"/>
        <v>1</v>
      </c>
      <c r="D3198" s="52" t="s">
        <v>3267</v>
      </c>
      <c r="E3198" s="52">
        <v>19254</v>
      </c>
      <c r="F3198" s="52">
        <v>6</v>
      </c>
      <c r="G3198" s="52">
        <v>5</v>
      </c>
      <c r="H3198" s="52">
        <v>0</v>
      </c>
      <c r="I3198" s="52">
        <v>0</v>
      </c>
      <c r="J3198" s="52">
        <v>0</v>
      </c>
      <c r="K3198" s="37" t="str">
        <f t="shared" si="282"/>
        <v>0</v>
      </c>
      <c r="L3198" s="4"/>
    </row>
    <row r="3199" spans="1:12" ht="15.75">
      <c r="A3199" s="28">
        <v>69</v>
      </c>
      <c r="B3199" s="25"/>
      <c r="C3199" s="32">
        <f t="shared" si="281"/>
        <v>1</v>
      </c>
      <c r="D3199" s="52" t="s">
        <v>3268</v>
      </c>
      <c r="E3199" s="52">
        <v>1817</v>
      </c>
      <c r="F3199" s="52">
        <v>0</v>
      </c>
      <c r="G3199" s="52">
        <v>1</v>
      </c>
      <c r="H3199" s="52">
        <v>0</v>
      </c>
      <c r="I3199" s="52">
        <v>0</v>
      </c>
      <c r="J3199" s="52">
        <v>0</v>
      </c>
      <c r="K3199" s="37" t="str">
        <f t="shared" si="282"/>
        <v>0</v>
      </c>
      <c r="L3199" s="4"/>
    </row>
    <row r="3200" spans="1:12" ht="15.75">
      <c r="A3200" s="28">
        <v>69</v>
      </c>
      <c r="B3200" s="25"/>
      <c r="C3200" s="32">
        <f t="shared" si="281"/>
        <v>1</v>
      </c>
      <c r="D3200" s="52" t="s">
        <v>3269</v>
      </c>
      <c r="E3200" s="52">
        <v>6182</v>
      </c>
      <c r="F3200" s="52">
        <v>3</v>
      </c>
      <c r="G3200" s="52">
        <v>0</v>
      </c>
      <c r="H3200" s="52">
        <v>0</v>
      </c>
      <c r="I3200" s="52">
        <v>0</v>
      </c>
      <c r="J3200" s="52">
        <v>0</v>
      </c>
      <c r="K3200" s="37" t="str">
        <f t="shared" si="282"/>
        <v>0</v>
      </c>
      <c r="L3200" s="4"/>
    </row>
    <row r="3201" spans="1:12" ht="15.75">
      <c r="A3201" s="28">
        <v>69</v>
      </c>
      <c r="B3201" s="25"/>
      <c r="C3201" s="32">
        <f t="shared" si="281"/>
        <v>1</v>
      </c>
      <c r="D3201" s="52" t="s">
        <v>3270</v>
      </c>
      <c r="E3201" s="52">
        <v>2809</v>
      </c>
      <c r="F3201" s="52">
        <v>1</v>
      </c>
      <c r="G3201" s="52">
        <v>0</v>
      </c>
      <c r="H3201" s="52">
        <v>0</v>
      </c>
      <c r="I3201" s="52">
        <v>0</v>
      </c>
      <c r="J3201" s="52">
        <v>0</v>
      </c>
      <c r="K3201" s="37" t="str">
        <f t="shared" si="282"/>
        <v>0</v>
      </c>
      <c r="L3201" s="4"/>
    </row>
    <row r="3202" spans="1:12" ht="15.75">
      <c r="A3202" s="28">
        <v>69</v>
      </c>
      <c r="B3202" s="25"/>
      <c r="C3202" s="32">
        <f t="shared" si="281"/>
        <v>1</v>
      </c>
      <c r="D3202" s="52" t="s">
        <v>3271</v>
      </c>
      <c r="E3202" s="52">
        <v>21400</v>
      </c>
      <c r="F3202" s="52">
        <v>11</v>
      </c>
      <c r="G3202" s="52">
        <v>3</v>
      </c>
      <c r="H3202" s="52">
        <v>0</v>
      </c>
      <c r="I3202" s="52">
        <v>2</v>
      </c>
      <c r="J3202" s="52">
        <v>2</v>
      </c>
      <c r="K3202" s="37" t="str">
        <f t="shared" si="282"/>
        <v>1</v>
      </c>
      <c r="L3202" s="4"/>
    </row>
    <row r="3203" spans="1:12" ht="15.75">
      <c r="A3203" s="28">
        <v>69</v>
      </c>
      <c r="B3203" s="25"/>
      <c r="C3203" s="32">
        <f t="shared" si="281"/>
        <v>1</v>
      </c>
      <c r="D3203" s="52" t="s">
        <v>3272</v>
      </c>
      <c r="E3203" s="52">
        <v>4600</v>
      </c>
      <c r="F3203" s="52">
        <v>1</v>
      </c>
      <c r="G3203" s="52">
        <v>0</v>
      </c>
      <c r="H3203" s="52">
        <v>0</v>
      </c>
      <c r="I3203" s="52">
        <v>0</v>
      </c>
      <c r="J3203" s="52">
        <v>0</v>
      </c>
      <c r="K3203" s="37" t="str">
        <f t="shared" si="282"/>
        <v>0</v>
      </c>
      <c r="L3203" s="4"/>
    </row>
    <row r="3204" spans="1:12" ht="15.75">
      <c r="A3204" s="28">
        <v>69</v>
      </c>
      <c r="B3204" s="25"/>
      <c r="C3204" s="32">
        <f t="shared" si="281"/>
        <v>1</v>
      </c>
      <c r="D3204" s="52" t="s">
        <v>3273</v>
      </c>
      <c r="E3204" s="52">
        <v>6195</v>
      </c>
      <c r="F3204" s="52">
        <v>2</v>
      </c>
      <c r="G3204" s="52">
        <v>1</v>
      </c>
      <c r="H3204" s="52">
        <v>0</v>
      </c>
      <c r="I3204" s="52">
        <v>0</v>
      </c>
      <c r="J3204" s="52">
        <v>0</v>
      </c>
      <c r="K3204" s="37" t="str">
        <f t="shared" si="282"/>
        <v>0</v>
      </c>
      <c r="L3204" s="4"/>
    </row>
    <row r="3205" spans="1:12" ht="15.75">
      <c r="A3205" s="28">
        <v>69</v>
      </c>
      <c r="B3205" s="25"/>
      <c r="C3205" s="32">
        <f t="shared" si="281"/>
        <v>1</v>
      </c>
      <c r="D3205" s="52" t="s">
        <v>3274</v>
      </c>
      <c r="E3205" s="52">
        <v>4000</v>
      </c>
      <c r="F3205" s="52">
        <v>2</v>
      </c>
      <c r="G3205" s="52">
        <v>0</v>
      </c>
      <c r="H3205" s="52">
        <v>0</v>
      </c>
      <c r="I3205" s="52">
        <v>0</v>
      </c>
      <c r="J3205" s="52">
        <v>0</v>
      </c>
      <c r="K3205" s="37" t="str">
        <f t="shared" si="282"/>
        <v>0</v>
      </c>
      <c r="L3205" s="4"/>
    </row>
    <row r="3206" spans="1:12" ht="15.75">
      <c r="A3206" s="28">
        <v>69</v>
      </c>
      <c r="B3206" s="25"/>
      <c r="C3206" s="32">
        <f t="shared" si="281"/>
        <v>1</v>
      </c>
      <c r="D3206" s="52" t="s">
        <v>3275</v>
      </c>
      <c r="E3206" s="52">
        <v>3487</v>
      </c>
      <c r="F3206" s="52">
        <v>1</v>
      </c>
      <c r="G3206" s="52">
        <v>0</v>
      </c>
      <c r="H3206" s="52">
        <v>0</v>
      </c>
      <c r="I3206" s="52">
        <v>0</v>
      </c>
      <c r="J3206" s="52">
        <v>0</v>
      </c>
      <c r="K3206" s="37" t="str">
        <f t="shared" si="282"/>
        <v>0</v>
      </c>
      <c r="L3206" s="4"/>
    </row>
    <row r="3207" spans="1:12" ht="15.75">
      <c r="A3207" s="28">
        <v>69</v>
      </c>
      <c r="B3207" s="25"/>
      <c r="C3207" s="32">
        <f t="shared" si="281"/>
        <v>1</v>
      </c>
      <c r="D3207" s="52" t="s">
        <v>3276</v>
      </c>
      <c r="E3207" s="52">
        <v>5250</v>
      </c>
      <c r="F3207" s="52">
        <v>2</v>
      </c>
      <c r="G3207" s="52">
        <v>0</v>
      </c>
      <c r="H3207" s="52">
        <v>0</v>
      </c>
      <c r="I3207" s="52">
        <v>0</v>
      </c>
      <c r="J3207" s="52">
        <v>0</v>
      </c>
      <c r="K3207" s="37" t="str">
        <f t="shared" si="282"/>
        <v>0</v>
      </c>
      <c r="L3207" s="4"/>
    </row>
    <row r="3208" spans="1:12" ht="15.75">
      <c r="A3208" s="28">
        <v>69</v>
      </c>
      <c r="B3208" s="25"/>
      <c r="C3208" s="32">
        <f t="shared" si="281"/>
        <v>1</v>
      </c>
      <c r="D3208" s="52" t="s">
        <v>3277</v>
      </c>
      <c r="E3208" s="52">
        <v>6550</v>
      </c>
      <c r="F3208" s="52">
        <v>3</v>
      </c>
      <c r="G3208" s="52">
        <v>0</v>
      </c>
      <c r="H3208" s="52">
        <v>0</v>
      </c>
      <c r="I3208" s="52">
        <v>0</v>
      </c>
      <c r="J3208" s="52">
        <v>0</v>
      </c>
      <c r="K3208" s="37" t="str">
        <f t="shared" si="282"/>
        <v>0</v>
      </c>
      <c r="L3208" s="4"/>
    </row>
    <row r="3209" spans="1:12" ht="15.75">
      <c r="A3209" s="28">
        <v>69</v>
      </c>
      <c r="B3209" s="25"/>
      <c r="C3209" s="32">
        <f t="shared" si="281"/>
        <v>1</v>
      </c>
      <c r="D3209" s="52" t="s">
        <v>3278</v>
      </c>
      <c r="E3209" s="52">
        <v>6497</v>
      </c>
      <c r="F3209" s="52">
        <v>1</v>
      </c>
      <c r="G3209" s="52">
        <v>0</v>
      </c>
      <c r="H3209" s="52">
        <v>0</v>
      </c>
      <c r="I3209" s="52">
        <v>0</v>
      </c>
      <c r="J3209" s="52">
        <v>0</v>
      </c>
      <c r="K3209" s="37" t="str">
        <f t="shared" si="282"/>
        <v>0</v>
      </c>
      <c r="L3209" s="4"/>
    </row>
    <row r="3210" spans="1:12" ht="15.75">
      <c r="A3210" s="28">
        <v>69</v>
      </c>
      <c r="B3210" s="25"/>
      <c r="C3210" s="32">
        <f t="shared" si="281"/>
        <v>1</v>
      </c>
      <c r="D3210" s="52" t="s">
        <v>3279</v>
      </c>
      <c r="E3210" s="52">
        <v>1430</v>
      </c>
      <c r="F3210" s="52">
        <v>1</v>
      </c>
      <c r="G3210" s="52">
        <v>0</v>
      </c>
      <c r="H3210" s="52">
        <v>0</v>
      </c>
      <c r="I3210" s="52">
        <v>0</v>
      </c>
      <c r="J3210" s="52">
        <v>0</v>
      </c>
      <c r="K3210" s="37" t="str">
        <f t="shared" si="282"/>
        <v>0</v>
      </c>
      <c r="L3210" s="4"/>
    </row>
    <row r="3211" spans="1:12" ht="15.75">
      <c r="A3211" s="28">
        <v>69</v>
      </c>
      <c r="B3211" s="25"/>
      <c r="C3211" s="32">
        <f t="shared" si="281"/>
        <v>1</v>
      </c>
      <c r="D3211" s="52" t="s">
        <v>3280</v>
      </c>
      <c r="E3211" s="52">
        <v>13330</v>
      </c>
      <c r="F3211" s="52">
        <v>4</v>
      </c>
      <c r="G3211" s="52">
        <v>2</v>
      </c>
      <c r="H3211" s="52">
        <v>0</v>
      </c>
      <c r="I3211" s="52">
        <v>0</v>
      </c>
      <c r="J3211" s="52">
        <v>0</v>
      </c>
      <c r="K3211" s="37" t="str">
        <f t="shared" si="282"/>
        <v>0</v>
      </c>
      <c r="L3211" s="4"/>
    </row>
    <row r="3212" spans="1:12" ht="15.75">
      <c r="A3212" s="28">
        <v>69</v>
      </c>
      <c r="B3212" s="25"/>
      <c r="C3212" s="32">
        <f t="shared" si="281"/>
        <v>1</v>
      </c>
      <c r="D3212" s="52" t="s">
        <v>3281</v>
      </c>
      <c r="E3212" s="52">
        <v>2990</v>
      </c>
      <c r="F3212" s="52">
        <v>1</v>
      </c>
      <c r="G3212" s="52">
        <v>0</v>
      </c>
      <c r="H3212" s="52">
        <v>0</v>
      </c>
      <c r="I3212" s="52">
        <v>0</v>
      </c>
      <c r="J3212" s="52">
        <v>0</v>
      </c>
      <c r="K3212" s="37" t="str">
        <f t="shared" si="282"/>
        <v>0</v>
      </c>
      <c r="L3212" s="4"/>
    </row>
    <row r="3213" spans="1:12" ht="15.75">
      <c r="A3213" s="28">
        <v>69</v>
      </c>
      <c r="B3213" s="25"/>
      <c r="C3213" s="32">
        <f t="shared" si="281"/>
        <v>1</v>
      </c>
      <c r="D3213" s="52" t="s">
        <v>3256</v>
      </c>
      <c r="E3213" s="52">
        <v>6150</v>
      </c>
      <c r="F3213" s="52">
        <v>1</v>
      </c>
      <c r="G3213" s="52">
        <v>0</v>
      </c>
      <c r="H3213" s="52">
        <v>0</v>
      </c>
      <c r="I3213" s="52">
        <v>0</v>
      </c>
      <c r="J3213" s="52">
        <v>0</v>
      </c>
      <c r="K3213" s="37" t="str">
        <f t="shared" si="282"/>
        <v>0</v>
      </c>
      <c r="L3213" s="4"/>
    </row>
    <row r="3214" spans="1:12" ht="15.75">
      <c r="A3214" s="28">
        <v>69</v>
      </c>
      <c r="B3214" s="25"/>
      <c r="C3214" s="32">
        <f t="shared" si="281"/>
        <v>1</v>
      </c>
      <c r="D3214" s="52" t="s">
        <v>3282</v>
      </c>
      <c r="E3214" s="52">
        <v>7069</v>
      </c>
      <c r="F3214" s="52">
        <v>0</v>
      </c>
      <c r="G3214" s="52">
        <v>1</v>
      </c>
      <c r="H3214" s="52">
        <v>0</v>
      </c>
      <c r="I3214" s="52">
        <v>0</v>
      </c>
      <c r="J3214" s="52">
        <v>0</v>
      </c>
      <c r="K3214" s="37" t="str">
        <f t="shared" si="282"/>
        <v>0</v>
      </c>
      <c r="L3214" s="4"/>
    </row>
    <row r="3215" spans="1:12" ht="15.75">
      <c r="A3215" s="28">
        <v>69</v>
      </c>
      <c r="B3215" s="25"/>
      <c r="C3215" s="32">
        <f t="shared" si="281"/>
        <v>1</v>
      </c>
      <c r="D3215" s="52" t="s">
        <v>3283</v>
      </c>
      <c r="E3215" s="52">
        <v>3160</v>
      </c>
      <c r="F3215" s="52">
        <v>0</v>
      </c>
      <c r="G3215" s="52">
        <v>1</v>
      </c>
      <c r="H3215" s="52">
        <v>0</v>
      </c>
      <c r="I3215" s="52">
        <v>0</v>
      </c>
      <c r="J3215" s="52">
        <v>0</v>
      </c>
      <c r="K3215" s="37" t="str">
        <f t="shared" si="282"/>
        <v>0</v>
      </c>
      <c r="L3215" s="4"/>
    </row>
    <row r="3216" spans="1:12" ht="15.75">
      <c r="A3216" s="28">
        <v>69</v>
      </c>
      <c r="B3216" s="25"/>
      <c r="C3216" s="32">
        <f t="shared" ref="C3216:C3247" si="283">IF(D3216="",0,1)</f>
        <v>1</v>
      </c>
      <c r="D3216" s="52" t="s">
        <v>3284</v>
      </c>
      <c r="E3216" s="52">
        <v>11110</v>
      </c>
      <c r="F3216" s="52">
        <v>8</v>
      </c>
      <c r="G3216" s="52">
        <v>0</v>
      </c>
      <c r="H3216" s="52">
        <v>0</v>
      </c>
      <c r="I3216" s="52">
        <v>0</v>
      </c>
      <c r="J3216" s="52">
        <v>0</v>
      </c>
      <c r="K3216" s="37" t="str">
        <f t="shared" ref="K3216:K3247" si="284">IF(OR(I3216="",I3216&lt;1),"0","1")</f>
        <v>0</v>
      </c>
      <c r="L3216" s="4"/>
    </row>
    <row r="3217" spans="1:12" ht="15.75">
      <c r="A3217" s="28">
        <v>69</v>
      </c>
      <c r="B3217" s="25"/>
      <c r="C3217" s="32">
        <f t="shared" si="283"/>
        <v>1</v>
      </c>
      <c r="D3217" s="52" t="s">
        <v>3285</v>
      </c>
      <c r="E3217" s="52">
        <v>5889</v>
      </c>
      <c r="F3217" s="52">
        <v>3</v>
      </c>
      <c r="G3217" s="52">
        <v>0</v>
      </c>
      <c r="H3217" s="52">
        <v>0</v>
      </c>
      <c r="I3217" s="52">
        <v>0</v>
      </c>
      <c r="J3217" s="52">
        <v>0</v>
      </c>
      <c r="K3217" s="37" t="str">
        <f t="shared" si="284"/>
        <v>0</v>
      </c>
      <c r="L3217" s="4"/>
    </row>
    <row r="3218" spans="1:12" ht="15.75">
      <c r="A3218" s="28">
        <v>69</v>
      </c>
      <c r="B3218" s="25"/>
      <c r="C3218" s="32">
        <f t="shared" si="283"/>
        <v>1</v>
      </c>
      <c r="D3218" s="52" t="s">
        <v>3286</v>
      </c>
      <c r="E3218" s="52">
        <v>28604</v>
      </c>
      <c r="F3218" s="52">
        <v>18</v>
      </c>
      <c r="G3218" s="52">
        <v>1</v>
      </c>
      <c r="H3218" s="52">
        <v>0</v>
      </c>
      <c r="I3218" s="52">
        <v>3</v>
      </c>
      <c r="J3218" s="52">
        <v>2</v>
      </c>
      <c r="K3218" s="37" t="str">
        <f t="shared" si="284"/>
        <v>1</v>
      </c>
      <c r="L3218" s="4"/>
    </row>
    <row r="3219" spans="1:12" ht="15.75">
      <c r="A3219" s="28">
        <v>69</v>
      </c>
      <c r="B3219" s="25"/>
      <c r="C3219" s="32">
        <f t="shared" si="283"/>
        <v>1</v>
      </c>
      <c r="D3219" s="52" t="s">
        <v>3287</v>
      </c>
      <c r="E3219" s="52">
        <v>4700</v>
      </c>
      <c r="F3219" s="52">
        <v>1</v>
      </c>
      <c r="G3219" s="52">
        <v>0</v>
      </c>
      <c r="H3219" s="52">
        <v>0</v>
      </c>
      <c r="I3219" s="52">
        <v>0</v>
      </c>
      <c r="J3219" s="52">
        <v>0</v>
      </c>
      <c r="K3219" s="37" t="str">
        <f t="shared" si="284"/>
        <v>0</v>
      </c>
      <c r="L3219" s="4"/>
    </row>
    <row r="3220" spans="1:12" ht="15.75">
      <c r="A3220" s="28">
        <v>69</v>
      </c>
      <c r="B3220" s="25"/>
      <c r="C3220" s="32">
        <f t="shared" si="283"/>
        <v>1</v>
      </c>
      <c r="D3220" s="52" t="s">
        <v>3288</v>
      </c>
      <c r="E3220" s="52">
        <v>1950</v>
      </c>
      <c r="F3220" s="52">
        <v>1</v>
      </c>
      <c r="G3220" s="52">
        <v>0</v>
      </c>
      <c r="H3220" s="52">
        <v>0</v>
      </c>
      <c r="I3220" s="52">
        <v>0</v>
      </c>
      <c r="J3220" s="52">
        <v>0</v>
      </c>
      <c r="K3220" s="37" t="str">
        <f t="shared" si="284"/>
        <v>0</v>
      </c>
      <c r="L3220" s="4"/>
    </row>
    <row r="3221" spans="1:12" ht="15.75">
      <c r="A3221" s="28">
        <v>69</v>
      </c>
      <c r="B3221" s="25"/>
      <c r="C3221" s="32">
        <f t="shared" si="283"/>
        <v>1</v>
      </c>
      <c r="D3221" s="52" t="s">
        <v>3289</v>
      </c>
      <c r="E3221" s="52">
        <v>3480</v>
      </c>
      <c r="F3221" s="52">
        <v>1</v>
      </c>
      <c r="G3221" s="52">
        <v>1</v>
      </c>
      <c r="H3221" s="52">
        <v>0</v>
      </c>
      <c r="I3221" s="52">
        <v>0</v>
      </c>
      <c r="J3221" s="52">
        <v>0</v>
      </c>
      <c r="K3221" s="37" t="str">
        <f t="shared" si="284"/>
        <v>0</v>
      </c>
      <c r="L3221" s="4"/>
    </row>
    <row r="3222" spans="1:12" ht="15.75">
      <c r="A3222" s="28">
        <v>69</v>
      </c>
      <c r="B3222" s="25"/>
      <c r="C3222" s="32">
        <f t="shared" si="283"/>
        <v>1</v>
      </c>
      <c r="D3222" s="52" t="s">
        <v>3290</v>
      </c>
      <c r="E3222" s="52">
        <v>5397</v>
      </c>
      <c r="F3222" s="52">
        <v>1</v>
      </c>
      <c r="G3222" s="52">
        <v>0</v>
      </c>
      <c r="H3222" s="52">
        <v>0</v>
      </c>
      <c r="I3222" s="52">
        <v>0</v>
      </c>
      <c r="J3222" s="52">
        <v>0</v>
      </c>
      <c r="K3222" s="37" t="str">
        <f t="shared" si="284"/>
        <v>0</v>
      </c>
      <c r="L3222" s="4"/>
    </row>
    <row r="3223" spans="1:12" ht="15.75">
      <c r="A3223" s="28">
        <v>69</v>
      </c>
      <c r="B3223" s="25"/>
      <c r="C3223" s="32">
        <f t="shared" si="283"/>
        <v>1</v>
      </c>
      <c r="D3223" s="52" t="s">
        <v>3291</v>
      </c>
      <c r="E3223" s="52">
        <v>12991</v>
      </c>
      <c r="F3223" s="52">
        <v>8</v>
      </c>
      <c r="G3223" s="52">
        <v>1</v>
      </c>
      <c r="H3223" s="52">
        <v>0</v>
      </c>
      <c r="I3223" s="52">
        <v>0</v>
      </c>
      <c r="J3223" s="52">
        <v>0</v>
      </c>
      <c r="K3223" s="37" t="str">
        <f t="shared" si="284"/>
        <v>0</v>
      </c>
      <c r="L3223" s="4"/>
    </row>
    <row r="3224" spans="1:12" ht="15.75">
      <c r="A3224" s="28">
        <v>69</v>
      </c>
      <c r="B3224" s="25"/>
      <c r="C3224" s="32">
        <f t="shared" si="283"/>
        <v>1</v>
      </c>
      <c r="D3224" s="52" t="s">
        <v>3292</v>
      </c>
      <c r="E3224" s="52">
        <v>3968</v>
      </c>
      <c r="F3224" s="52">
        <v>1</v>
      </c>
      <c r="G3224" s="52">
        <v>0</v>
      </c>
      <c r="H3224" s="52">
        <v>0</v>
      </c>
      <c r="I3224" s="52">
        <v>0</v>
      </c>
      <c r="J3224" s="52">
        <v>0</v>
      </c>
      <c r="K3224" s="37" t="str">
        <f t="shared" si="284"/>
        <v>0</v>
      </c>
      <c r="L3224" s="4"/>
    </row>
    <row r="3225" spans="1:12" ht="15.75">
      <c r="A3225" s="28">
        <v>69</v>
      </c>
      <c r="B3225" s="25"/>
      <c r="C3225" s="32">
        <f t="shared" si="283"/>
        <v>1</v>
      </c>
      <c r="D3225" s="52" t="s">
        <v>3293</v>
      </c>
      <c r="E3225" s="52">
        <v>3216</v>
      </c>
      <c r="F3225" s="52">
        <v>2</v>
      </c>
      <c r="G3225" s="52">
        <v>0</v>
      </c>
      <c r="H3225" s="52">
        <v>0</v>
      </c>
      <c r="I3225" s="52">
        <v>0</v>
      </c>
      <c r="J3225" s="52">
        <v>0</v>
      </c>
      <c r="K3225" s="37" t="str">
        <f t="shared" si="284"/>
        <v>0</v>
      </c>
      <c r="L3225" s="4"/>
    </row>
    <row r="3226" spans="1:12" ht="15.75">
      <c r="A3226" s="28">
        <v>69</v>
      </c>
      <c r="B3226" s="25"/>
      <c r="C3226" s="32">
        <f t="shared" si="283"/>
        <v>1</v>
      </c>
      <c r="D3226" s="52" t="s">
        <v>3294</v>
      </c>
      <c r="E3226" s="52">
        <v>6945</v>
      </c>
      <c r="F3226" s="52">
        <v>1</v>
      </c>
      <c r="G3226" s="52">
        <v>0</v>
      </c>
      <c r="H3226" s="52">
        <v>0</v>
      </c>
      <c r="I3226" s="52">
        <v>0</v>
      </c>
      <c r="J3226" s="52">
        <v>0</v>
      </c>
      <c r="K3226" s="37" t="str">
        <f t="shared" si="284"/>
        <v>0</v>
      </c>
      <c r="L3226" s="4"/>
    </row>
    <row r="3227" spans="1:12" ht="15.75">
      <c r="A3227" s="28">
        <v>69</v>
      </c>
      <c r="B3227" s="25"/>
      <c r="C3227" s="32">
        <f t="shared" si="283"/>
        <v>1</v>
      </c>
      <c r="D3227" s="52" t="s">
        <v>3295</v>
      </c>
      <c r="E3227" s="52">
        <v>2506</v>
      </c>
      <c r="F3227" s="52">
        <v>0</v>
      </c>
      <c r="G3227" s="52">
        <v>1</v>
      </c>
      <c r="H3227" s="52">
        <v>0</v>
      </c>
      <c r="I3227" s="52">
        <v>0</v>
      </c>
      <c r="J3227" s="52">
        <v>0</v>
      </c>
      <c r="K3227" s="37" t="str">
        <f t="shared" si="284"/>
        <v>0</v>
      </c>
      <c r="L3227" s="4"/>
    </row>
    <row r="3228" spans="1:12" ht="15.75">
      <c r="A3228" s="28">
        <v>69</v>
      </c>
      <c r="B3228" s="25"/>
      <c r="C3228" s="32">
        <f t="shared" si="283"/>
        <v>1</v>
      </c>
      <c r="D3228" s="52" t="s">
        <v>3283</v>
      </c>
      <c r="E3228" s="52">
        <v>3118</v>
      </c>
      <c r="F3228" s="52">
        <v>0</v>
      </c>
      <c r="G3228" s="52">
        <v>1</v>
      </c>
      <c r="H3228" s="52">
        <v>0</v>
      </c>
      <c r="I3228" s="52">
        <v>0</v>
      </c>
      <c r="J3228" s="52">
        <v>0</v>
      </c>
      <c r="K3228" s="37" t="str">
        <f t="shared" si="284"/>
        <v>0</v>
      </c>
      <c r="L3228" s="4"/>
    </row>
    <row r="3229" spans="1:12" ht="15.75">
      <c r="A3229" s="28">
        <v>69</v>
      </c>
      <c r="B3229" s="25"/>
      <c r="C3229" s="32">
        <f t="shared" si="283"/>
        <v>1</v>
      </c>
      <c r="D3229" s="52" t="s">
        <v>3296</v>
      </c>
      <c r="E3229" s="52">
        <v>3979</v>
      </c>
      <c r="F3229" s="52">
        <v>1</v>
      </c>
      <c r="G3229" s="52">
        <v>0</v>
      </c>
      <c r="H3229" s="52">
        <v>0</v>
      </c>
      <c r="I3229" s="52">
        <v>0</v>
      </c>
      <c r="J3229" s="52">
        <v>0</v>
      </c>
      <c r="K3229" s="37" t="str">
        <f t="shared" si="284"/>
        <v>0</v>
      </c>
      <c r="L3229" s="4"/>
    </row>
    <row r="3230" spans="1:12" ht="15.75">
      <c r="A3230" s="28">
        <v>69</v>
      </c>
      <c r="B3230" s="25"/>
      <c r="C3230" s="32">
        <f t="shared" si="283"/>
        <v>1</v>
      </c>
      <c r="D3230" s="52" t="s">
        <v>3297</v>
      </c>
      <c r="E3230" s="52">
        <v>9879</v>
      </c>
      <c r="F3230" s="52">
        <v>8</v>
      </c>
      <c r="G3230" s="52">
        <v>2</v>
      </c>
      <c r="H3230" s="52">
        <v>0</v>
      </c>
      <c r="I3230" s="52">
        <v>0</v>
      </c>
      <c r="J3230" s="52">
        <v>0</v>
      </c>
      <c r="K3230" s="37" t="str">
        <f t="shared" si="284"/>
        <v>0</v>
      </c>
      <c r="L3230" s="4"/>
    </row>
    <row r="3231" spans="1:12" ht="15.75">
      <c r="A3231" s="28">
        <v>69</v>
      </c>
      <c r="B3231" s="25"/>
      <c r="C3231" s="32">
        <f t="shared" si="283"/>
        <v>1</v>
      </c>
      <c r="D3231" s="52" t="s">
        <v>3298</v>
      </c>
      <c r="E3231" s="52">
        <v>43469</v>
      </c>
      <c r="F3231" s="52">
        <v>21</v>
      </c>
      <c r="G3231" s="52">
        <v>9</v>
      </c>
      <c r="H3231" s="52">
        <v>0</v>
      </c>
      <c r="I3231" s="52">
        <v>0</v>
      </c>
      <c r="J3231" s="52">
        <v>0</v>
      </c>
      <c r="K3231" s="37" t="str">
        <f t="shared" si="284"/>
        <v>0</v>
      </c>
      <c r="L3231" s="4"/>
    </row>
    <row r="3232" spans="1:12" ht="15.75">
      <c r="A3232" s="28">
        <v>69</v>
      </c>
      <c r="B3232" s="25"/>
      <c r="C3232" s="32">
        <f t="shared" si="283"/>
        <v>1</v>
      </c>
      <c r="D3232" s="52" t="s">
        <v>3299</v>
      </c>
      <c r="E3232" s="52">
        <v>35863</v>
      </c>
      <c r="F3232" s="52">
        <v>18</v>
      </c>
      <c r="G3232" s="52">
        <v>3</v>
      </c>
      <c r="H3232" s="52">
        <v>0</v>
      </c>
      <c r="I3232" s="52">
        <v>1</v>
      </c>
      <c r="J3232" s="52">
        <v>1</v>
      </c>
      <c r="K3232" s="37" t="str">
        <f t="shared" si="284"/>
        <v>1</v>
      </c>
      <c r="L3232" s="4"/>
    </row>
    <row r="3233" spans="1:12" ht="15.75">
      <c r="A3233" s="28">
        <v>69</v>
      </c>
      <c r="B3233" s="25"/>
      <c r="C3233" s="32">
        <f t="shared" si="283"/>
        <v>1</v>
      </c>
      <c r="D3233" s="52" t="s">
        <v>3300</v>
      </c>
      <c r="E3233" s="52">
        <v>5264</v>
      </c>
      <c r="F3233" s="52">
        <v>2</v>
      </c>
      <c r="G3233" s="52">
        <v>1</v>
      </c>
      <c r="H3233" s="52">
        <v>0</v>
      </c>
      <c r="I3233" s="52">
        <v>0</v>
      </c>
      <c r="J3233" s="52">
        <v>0</v>
      </c>
      <c r="K3233" s="37" t="str">
        <f t="shared" si="284"/>
        <v>0</v>
      </c>
      <c r="L3233" s="4"/>
    </row>
    <row r="3234" spans="1:12" ht="15.75">
      <c r="A3234" s="28">
        <v>69</v>
      </c>
      <c r="B3234" s="25"/>
      <c r="C3234" s="32">
        <f t="shared" si="283"/>
        <v>1</v>
      </c>
      <c r="D3234" s="52" t="s">
        <v>3301</v>
      </c>
      <c r="E3234" s="52">
        <v>2073</v>
      </c>
      <c r="F3234" s="52">
        <v>0</v>
      </c>
      <c r="G3234" s="52">
        <v>2</v>
      </c>
      <c r="H3234" s="52">
        <v>0</v>
      </c>
      <c r="I3234" s="52">
        <v>0</v>
      </c>
      <c r="J3234" s="52">
        <v>0</v>
      </c>
      <c r="K3234" s="37" t="str">
        <f t="shared" si="284"/>
        <v>0</v>
      </c>
      <c r="L3234" s="4"/>
    </row>
    <row r="3235" spans="1:12" ht="15.75">
      <c r="A3235" s="28">
        <v>69</v>
      </c>
      <c r="B3235" s="25"/>
      <c r="C3235" s="32">
        <f t="shared" si="283"/>
        <v>1</v>
      </c>
      <c r="D3235" s="52" t="s">
        <v>3302</v>
      </c>
      <c r="E3235" s="52">
        <v>5001</v>
      </c>
      <c r="F3235" s="52">
        <v>4</v>
      </c>
      <c r="G3235" s="52">
        <v>0</v>
      </c>
      <c r="H3235" s="52">
        <v>0</v>
      </c>
      <c r="I3235" s="52">
        <v>0</v>
      </c>
      <c r="J3235" s="52">
        <v>0</v>
      </c>
      <c r="K3235" s="37" t="str">
        <f t="shared" si="284"/>
        <v>0</v>
      </c>
      <c r="L3235" s="4"/>
    </row>
    <row r="3236" spans="1:12" ht="15.75">
      <c r="A3236" s="28">
        <v>69</v>
      </c>
      <c r="B3236" s="25"/>
      <c r="C3236" s="32">
        <f t="shared" si="283"/>
        <v>1</v>
      </c>
      <c r="D3236" s="52" t="s">
        <v>3303</v>
      </c>
      <c r="E3236" s="52">
        <v>6177</v>
      </c>
      <c r="F3236" s="52">
        <v>2</v>
      </c>
      <c r="G3236" s="52">
        <v>0</v>
      </c>
      <c r="H3236" s="52">
        <v>0</v>
      </c>
      <c r="I3236" s="52">
        <v>0</v>
      </c>
      <c r="J3236" s="52">
        <v>0</v>
      </c>
      <c r="K3236" s="37" t="str">
        <f t="shared" si="284"/>
        <v>0</v>
      </c>
      <c r="L3236" s="4"/>
    </row>
    <row r="3237" spans="1:12" ht="15.75">
      <c r="A3237" s="28">
        <v>69</v>
      </c>
      <c r="B3237" s="25"/>
      <c r="C3237" s="32">
        <f t="shared" si="283"/>
        <v>1</v>
      </c>
      <c r="D3237" s="52" t="s">
        <v>3304</v>
      </c>
      <c r="E3237" s="52">
        <v>3367</v>
      </c>
      <c r="F3237" s="52">
        <v>2</v>
      </c>
      <c r="G3237" s="52">
        <v>0</v>
      </c>
      <c r="H3237" s="52">
        <v>0</v>
      </c>
      <c r="I3237" s="52">
        <v>0</v>
      </c>
      <c r="J3237" s="52">
        <v>0</v>
      </c>
      <c r="K3237" s="37" t="str">
        <f t="shared" si="284"/>
        <v>0</v>
      </c>
      <c r="L3237" s="4"/>
    </row>
    <row r="3238" spans="1:12" ht="15.75">
      <c r="A3238" s="28">
        <v>69</v>
      </c>
      <c r="B3238" s="25"/>
      <c r="C3238" s="32">
        <f t="shared" si="283"/>
        <v>1</v>
      </c>
      <c r="D3238" s="52" t="s">
        <v>3305</v>
      </c>
      <c r="E3238" s="52">
        <v>7605</v>
      </c>
      <c r="F3238" s="52">
        <v>4</v>
      </c>
      <c r="G3238" s="52">
        <v>0</v>
      </c>
      <c r="H3238" s="52">
        <v>0</v>
      </c>
      <c r="I3238" s="52">
        <v>0</v>
      </c>
      <c r="J3238" s="52">
        <v>0</v>
      </c>
      <c r="K3238" s="37" t="str">
        <f t="shared" si="284"/>
        <v>0</v>
      </c>
      <c r="L3238" s="4"/>
    </row>
    <row r="3239" spans="1:12" ht="15.75">
      <c r="A3239" s="28">
        <v>69</v>
      </c>
      <c r="B3239" s="25"/>
      <c r="C3239" s="32">
        <f t="shared" si="283"/>
        <v>1</v>
      </c>
      <c r="D3239" s="52" t="s">
        <v>3306</v>
      </c>
      <c r="E3239" s="52">
        <v>3001</v>
      </c>
      <c r="F3239" s="52">
        <v>0</v>
      </c>
      <c r="G3239" s="52">
        <v>1</v>
      </c>
      <c r="H3239" s="52">
        <v>0</v>
      </c>
      <c r="I3239" s="52">
        <v>0</v>
      </c>
      <c r="J3239" s="52">
        <v>0</v>
      </c>
      <c r="K3239" s="37" t="str">
        <f t="shared" si="284"/>
        <v>0</v>
      </c>
      <c r="L3239" s="4"/>
    </row>
    <row r="3240" spans="1:12" ht="15.75">
      <c r="A3240" s="28">
        <v>69</v>
      </c>
      <c r="B3240" s="25"/>
      <c r="C3240" s="32">
        <f t="shared" si="283"/>
        <v>1</v>
      </c>
      <c r="D3240" s="52" t="s">
        <v>3307</v>
      </c>
      <c r="E3240" s="52">
        <v>37000</v>
      </c>
      <c r="F3240" s="52">
        <v>17</v>
      </c>
      <c r="G3240" s="52">
        <v>3</v>
      </c>
      <c r="H3240" s="52">
        <v>0</v>
      </c>
      <c r="I3240" s="52">
        <v>0</v>
      </c>
      <c r="J3240" s="52">
        <v>0</v>
      </c>
      <c r="K3240" s="37" t="str">
        <f t="shared" si="284"/>
        <v>0</v>
      </c>
      <c r="L3240" s="4"/>
    </row>
    <row r="3241" spans="1:12" ht="15.75">
      <c r="A3241" s="28">
        <v>69</v>
      </c>
      <c r="B3241" s="25"/>
      <c r="C3241" s="32">
        <f t="shared" si="283"/>
        <v>1</v>
      </c>
      <c r="D3241" s="52" t="s">
        <v>3308</v>
      </c>
      <c r="E3241" s="52">
        <v>22637</v>
      </c>
      <c r="F3241" s="52">
        <v>10</v>
      </c>
      <c r="G3241" s="52">
        <v>4</v>
      </c>
      <c r="H3241" s="52">
        <v>0</v>
      </c>
      <c r="I3241" s="52">
        <v>0</v>
      </c>
      <c r="J3241" s="52">
        <v>0</v>
      </c>
      <c r="K3241" s="37" t="str">
        <f t="shared" si="284"/>
        <v>0</v>
      </c>
      <c r="L3241" s="4"/>
    </row>
    <row r="3242" spans="1:12" ht="15.75">
      <c r="A3242" s="28">
        <v>69</v>
      </c>
      <c r="B3242" s="25"/>
      <c r="C3242" s="32">
        <f t="shared" si="283"/>
        <v>1</v>
      </c>
      <c r="D3242" s="52" t="s">
        <v>3309</v>
      </c>
      <c r="E3242" s="52">
        <v>4750</v>
      </c>
      <c r="F3242" s="52">
        <v>2</v>
      </c>
      <c r="G3242" s="52">
        <v>0</v>
      </c>
      <c r="H3242" s="52">
        <v>0</v>
      </c>
      <c r="I3242" s="52">
        <v>0</v>
      </c>
      <c r="J3242" s="52">
        <v>0</v>
      </c>
      <c r="K3242" s="37" t="str">
        <f t="shared" si="284"/>
        <v>0</v>
      </c>
      <c r="L3242" s="4"/>
    </row>
    <row r="3243" spans="1:12" ht="15.75">
      <c r="A3243" s="28">
        <v>69</v>
      </c>
      <c r="B3243" s="25"/>
      <c r="C3243" s="32">
        <f t="shared" si="283"/>
        <v>1</v>
      </c>
      <c r="D3243" s="52" t="s">
        <v>3310</v>
      </c>
      <c r="E3243" s="52">
        <v>46784</v>
      </c>
      <c r="F3243" s="52">
        <v>35</v>
      </c>
      <c r="G3243" s="52">
        <v>12</v>
      </c>
      <c r="H3243" s="52">
        <v>0</v>
      </c>
      <c r="I3243" s="52">
        <v>0</v>
      </c>
      <c r="J3243" s="52">
        <v>0</v>
      </c>
      <c r="K3243" s="37" t="str">
        <f t="shared" si="284"/>
        <v>0</v>
      </c>
      <c r="L3243" s="4"/>
    </row>
    <row r="3244" spans="1:12" ht="15.75">
      <c r="A3244" s="28">
        <v>69</v>
      </c>
      <c r="B3244" s="25"/>
      <c r="C3244" s="32">
        <f t="shared" si="283"/>
        <v>1</v>
      </c>
      <c r="D3244" s="52" t="s">
        <v>3311</v>
      </c>
      <c r="E3244" s="52">
        <v>2618</v>
      </c>
      <c r="F3244" s="52">
        <v>2</v>
      </c>
      <c r="G3244" s="52">
        <v>0</v>
      </c>
      <c r="H3244" s="52">
        <v>0</v>
      </c>
      <c r="I3244" s="52">
        <v>0</v>
      </c>
      <c r="J3244" s="52">
        <v>0</v>
      </c>
      <c r="K3244" s="37" t="str">
        <f t="shared" si="284"/>
        <v>0</v>
      </c>
      <c r="L3244" s="4"/>
    </row>
    <row r="3245" spans="1:12" ht="15.75">
      <c r="A3245" s="28">
        <v>69</v>
      </c>
      <c r="B3245" s="25"/>
      <c r="C3245" s="32">
        <f t="shared" si="283"/>
        <v>1</v>
      </c>
      <c r="D3245" s="52" t="s">
        <v>3312</v>
      </c>
      <c r="E3245" s="52">
        <v>6064</v>
      </c>
      <c r="F3245" s="52">
        <v>3</v>
      </c>
      <c r="G3245" s="52">
        <v>0</v>
      </c>
      <c r="H3245" s="52">
        <v>0</v>
      </c>
      <c r="I3245" s="52">
        <v>0</v>
      </c>
      <c r="J3245" s="52">
        <v>0</v>
      </c>
      <c r="K3245" s="37" t="str">
        <f t="shared" si="284"/>
        <v>0</v>
      </c>
      <c r="L3245" s="4"/>
    </row>
    <row r="3246" spans="1:12" ht="15.75">
      <c r="A3246" s="28">
        <v>69</v>
      </c>
      <c r="B3246" s="25"/>
      <c r="C3246" s="32">
        <f t="shared" si="283"/>
        <v>1</v>
      </c>
      <c r="D3246" s="52" t="s">
        <v>3313</v>
      </c>
      <c r="E3246" s="52">
        <v>19000</v>
      </c>
      <c r="F3246" s="52">
        <v>8</v>
      </c>
      <c r="G3246" s="52">
        <v>3</v>
      </c>
      <c r="H3246" s="52">
        <v>0</v>
      </c>
      <c r="I3246" s="52">
        <v>0</v>
      </c>
      <c r="J3246" s="52">
        <v>0</v>
      </c>
      <c r="K3246" s="37" t="str">
        <f t="shared" si="284"/>
        <v>0</v>
      </c>
      <c r="L3246" s="4"/>
    </row>
    <row r="3247" spans="1:12" ht="15.75">
      <c r="A3247" s="28">
        <v>69</v>
      </c>
      <c r="B3247" s="25"/>
      <c r="C3247" s="32">
        <f t="shared" si="283"/>
        <v>1</v>
      </c>
      <c r="D3247" s="52" t="s">
        <v>3314</v>
      </c>
      <c r="E3247" s="52">
        <v>4200</v>
      </c>
      <c r="F3247" s="52">
        <v>2</v>
      </c>
      <c r="G3247" s="52">
        <v>0</v>
      </c>
      <c r="H3247" s="52">
        <v>0</v>
      </c>
      <c r="I3247" s="52">
        <v>0</v>
      </c>
      <c r="J3247" s="52">
        <v>0</v>
      </c>
      <c r="K3247" s="37" t="str">
        <f t="shared" si="284"/>
        <v>0</v>
      </c>
      <c r="L3247" s="4"/>
    </row>
    <row r="3248" spans="1:12" ht="15.75">
      <c r="A3248" s="28">
        <v>69</v>
      </c>
      <c r="B3248" s="25"/>
      <c r="C3248" s="32">
        <f t="shared" ref="C3248:C3279" si="285">IF(D3248="",0,1)</f>
        <v>1</v>
      </c>
      <c r="D3248" s="52" t="s">
        <v>3315</v>
      </c>
      <c r="E3248" s="52">
        <v>4359</v>
      </c>
      <c r="F3248" s="52">
        <v>1</v>
      </c>
      <c r="G3248" s="52">
        <v>0</v>
      </c>
      <c r="H3248" s="52">
        <v>0</v>
      </c>
      <c r="I3248" s="52">
        <v>0</v>
      </c>
      <c r="J3248" s="52">
        <v>0</v>
      </c>
      <c r="K3248" s="37" t="str">
        <f t="shared" ref="K3248:K3279" si="286">IF(OR(I3248="",I3248&lt;1),"0","1")</f>
        <v>0</v>
      </c>
      <c r="L3248" s="4"/>
    </row>
    <row r="3249" spans="1:12" ht="15.75">
      <c r="A3249" s="28">
        <v>69</v>
      </c>
      <c r="B3249" s="25"/>
      <c r="C3249" s="32">
        <f t="shared" si="285"/>
        <v>1</v>
      </c>
      <c r="D3249" s="52" t="s">
        <v>3316</v>
      </c>
      <c r="E3249" s="52">
        <v>122792</v>
      </c>
      <c r="F3249" s="52">
        <v>5</v>
      </c>
      <c r="G3249" s="52">
        <v>2</v>
      </c>
      <c r="H3249" s="52">
        <v>0</v>
      </c>
      <c r="I3249" s="52">
        <v>0</v>
      </c>
      <c r="J3249" s="52">
        <v>0</v>
      </c>
      <c r="K3249" s="37" t="str">
        <f t="shared" si="286"/>
        <v>0</v>
      </c>
      <c r="L3249" s="4"/>
    </row>
    <row r="3250" spans="1:12" ht="15.75">
      <c r="A3250" s="28">
        <v>69</v>
      </c>
      <c r="B3250" s="25"/>
      <c r="C3250" s="32">
        <f t="shared" si="285"/>
        <v>1</v>
      </c>
      <c r="D3250" s="52" t="s">
        <v>3317</v>
      </c>
      <c r="E3250" s="52">
        <v>1560</v>
      </c>
      <c r="F3250" s="52">
        <v>1</v>
      </c>
      <c r="G3250" s="52">
        <v>0</v>
      </c>
      <c r="H3250" s="52">
        <v>0</v>
      </c>
      <c r="I3250" s="52">
        <v>0</v>
      </c>
      <c r="J3250" s="52">
        <v>0</v>
      </c>
      <c r="K3250" s="37" t="str">
        <f t="shared" si="286"/>
        <v>0</v>
      </c>
      <c r="L3250" s="4"/>
    </row>
    <row r="3251" spans="1:12" ht="15.75">
      <c r="A3251" s="28">
        <v>69</v>
      </c>
      <c r="B3251" s="25"/>
      <c r="C3251" s="32">
        <f t="shared" si="285"/>
        <v>1</v>
      </c>
      <c r="D3251" s="52" t="s">
        <v>3318</v>
      </c>
      <c r="E3251" s="52">
        <v>13700</v>
      </c>
      <c r="F3251" s="52">
        <v>10</v>
      </c>
      <c r="G3251" s="52">
        <v>3</v>
      </c>
      <c r="H3251" s="52">
        <v>0</v>
      </c>
      <c r="I3251" s="52">
        <v>1</v>
      </c>
      <c r="J3251" s="52">
        <v>1</v>
      </c>
      <c r="K3251" s="37" t="str">
        <f t="shared" si="286"/>
        <v>1</v>
      </c>
      <c r="L3251" s="4"/>
    </row>
    <row r="3252" spans="1:12" ht="15.75">
      <c r="A3252" s="28">
        <v>69</v>
      </c>
      <c r="B3252" s="25"/>
      <c r="C3252" s="32">
        <f t="shared" si="285"/>
        <v>1</v>
      </c>
      <c r="D3252" s="52" t="s">
        <v>3319</v>
      </c>
      <c r="E3252" s="52">
        <v>5845</v>
      </c>
      <c r="F3252" s="52">
        <v>2</v>
      </c>
      <c r="G3252" s="52">
        <v>0</v>
      </c>
      <c r="H3252" s="52">
        <v>0</v>
      </c>
      <c r="I3252" s="52">
        <v>0</v>
      </c>
      <c r="J3252" s="52">
        <v>0</v>
      </c>
      <c r="K3252" s="37" t="str">
        <f t="shared" si="286"/>
        <v>0</v>
      </c>
      <c r="L3252" s="4"/>
    </row>
    <row r="3253" spans="1:12" ht="15.75">
      <c r="A3253" s="28">
        <v>69</v>
      </c>
      <c r="B3253" s="25"/>
      <c r="C3253" s="32">
        <f t="shared" si="285"/>
        <v>1</v>
      </c>
      <c r="D3253" s="52" t="s">
        <v>3320</v>
      </c>
      <c r="E3253" s="52">
        <v>3100</v>
      </c>
      <c r="F3253" s="52">
        <v>1</v>
      </c>
      <c r="G3253" s="52">
        <v>0</v>
      </c>
      <c r="H3253" s="52">
        <v>0</v>
      </c>
      <c r="I3253" s="52">
        <v>0</v>
      </c>
      <c r="J3253" s="52">
        <v>0</v>
      </c>
      <c r="K3253" s="37" t="str">
        <f t="shared" si="286"/>
        <v>0</v>
      </c>
      <c r="L3253" s="4"/>
    </row>
    <row r="3254" spans="1:12" ht="15.75">
      <c r="A3254" s="28">
        <v>69</v>
      </c>
      <c r="B3254" s="25"/>
      <c r="C3254" s="32">
        <f t="shared" si="285"/>
        <v>1</v>
      </c>
      <c r="D3254" s="52" t="s">
        <v>3321</v>
      </c>
      <c r="E3254" s="52">
        <v>2952</v>
      </c>
      <c r="F3254" s="52">
        <v>1</v>
      </c>
      <c r="G3254" s="52">
        <v>0</v>
      </c>
      <c r="H3254" s="52">
        <v>0</v>
      </c>
      <c r="I3254" s="52">
        <v>0</v>
      </c>
      <c r="J3254" s="52">
        <v>0</v>
      </c>
      <c r="K3254" s="37" t="str">
        <f t="shared" si="286"/>
        <v>0</v>
      </c>
      <c r="L3254" s="4"/>
    </row>
    <row r="3255" spans="1:12" ht="15.75">
      <c r="A3255" s="28">
        <v>69</v>
      </c>
      <c r="B3255" s="25"/>
      <c r="C3255" s="32">
        <f t="shared" si="285"/>
        <v>1</v>
      </c>
      <c r="D3255" s="52" t="s">
        <v>3322</v>
      </c>
      <c r="E3255" s="52">
        <v>2602</v>
      </c>
      <c r="F3255" s="52">
        <v>4</v>
      </c>
      <c r="G3255" s="52">
        <v>0</v>
      </c>
      <c r="H3255" s="52">
        <v>0</v>
      </c>
      <c r="I3255" s="52">
        <v>0</v>
      </c>
      <c r="J3255" s="52">
        <v>0</v>
      </c>
      <c r="K3255" s="37" t="str">
        <f t="shared" si="286"/>
        <v>0</v>
      </c>
      <c r="L3255" s="4"/>
    </row>
    <row r="3256" spans="1:12" ht="15.75">
      <c r="A3256" s="28">
        <v>69</v>
      </c>
      <c r="B3256" s="25"/>
      <c r="C3256" s="32">
        <f t="shared" si="285"/>
        <v>1</v>
      </c>
      <c r="D3256" s="52" t="s">
        <v>3323</v>
      </c>
      <c r="E3256" s="52">
        <v>10639</v>
      </c>
      <c r="F3256" s="52">
        <v>6</v>
      </c>
      <c r="G3256" s="52">
        <v>0</v>
      </c>
      <c r="H3256" s="52">
        <v>0</v>
      </c>
      <c r="I3256" s="52">
        <v>0</v>
      </c>
      <c r="J3256" s="52">
        <v>0</v>
      </c>
      <c r="K3256" s="37" t="str">
        <f t="shared" si="286"/>
        <v>0</v>
      </c>
      <c r="L3256" s="4"/>
    </row>
    <row r="3257" spans="1:12" ht="15.75">
      <c r="A3257" s="28">
        <v>69</v>
      </c>
      <c r="B3257" s="25"/>
      <c r="C3257" s="32">
        <f t="shared" si="285"/>
        <v>1</v>
      </c>
      <c r="D3257" s="52" t="s">
        <v>3324</v>
      </c>
      <c r="E3257" s="52">
        <v>7164</v>
      </c>
      <c r="F3257" s="52">
        <v>2</v>
      </c>
      <c r="G3257" s="52">
        <v>1</v>
      </c>
      <c r="H3257" s="52">
        <v>0</v>
      </c>
      <c r="I3257" s="52">
        <v>0</v>
      </c>
      <c r="J3257" s="52">
        <v>0</v>
      </c>
      <c r="K3257" s="37" t="str">
        <f t="shared" si="286"/>
        <v>0</v>
      </c>
      <c r="L3257" s="4"/>
    </row>
    <row r="3258" spans="1:12" ht="15.75">
      <c r="A3258" s="28">
        <v>69</v>
      </c>
      <c r="B3258" s="25"/>
      <c r="C3258" s="32">
        <f t="shared" si="285"/>
        <v>1</v>
      </c>
      <c r="D3258" s="52" t="s">
        <v>3325</v>
      </c>
      <c r="E3258" s="52">
        <v>4398</v>
      </c>
      <c r="F3258" s="52">
        <v>1</v>
      </c>
      <c r="G3258" s="52">
        <v>0</v>
      </c>
      <c r="H3258" s="52">
        <v>0</v>
      </c>
      <c r="I3258" s="52">
        <v>0</v>
      </c>
      <c r="J3258" s="52">
        <v>0</v>
      </c>
      <c r="K3258" s="37" t="str">
        <f t="shared" si="286"/>
        <v>0</v>
      </c>
      <c r="L3258" s="4"/>
    </row>
    <row r="3259" spans="1:12" ht="15.75">
      <c r="A3259" s="28">
        <v>69</v>
      </c>
      <c r="B3259" s="25"/>
      <c r="C3259" s="32">
        <f t="shared" si="285"/>
        <v>1</v>
      </c>
      <c r="D3259" s="52" t="s">
        <v>3326</v>
      </c>
      <c r="E3259" s="52">
        <v>516092</v>
      </c>
      <c r="F3259" s="52">
        <v>365</v>
      </c>
      <c r="G3259" s="52">
        <v>90</v>
      </c>
      <c r="H3259" s="52">
        <v>0</v>
      </c>
      <c r="I3259" s="52">
        <v>0</v>
      </c>
      <c r="J3259" s="52">
        <v>0</v>
      </c>
      <c r="K3259" s="37" t="str">
        <f t="shared" si="286"/>
        <v>0</v>
      </c>
      <c r="L3259" s="4"/>
    </row>
    <row r="3260" spans="1:12" ht="15.75">
      <c r="A3260" s="28">
        <v>69</v>
      </c>
      <c r="B3260" s="25"/>
      <c r="C3260" s="32">
        <f t="shared" si="285"/>
        <v>1</v>
      </c>
      <c r="D3260" s="52" t="s">
        <v>3327</v>
      </c>
      <c r="E3260" s="52">
        <v>4117</v>
      </c>
      <c r="F3260" s="52">
        <v>2</v>
      </c>
      <c r="G3260" s="52">
        <v>0</v>
      </c>
      <c r="H3260" s="52">
        <v>0</v>
      </c>
      <c r="I3260" s="52">
        <v>0</v>
      </c>
      <c r="J3260" s="52">
        <v>0</v>
      </c>
      <c r="K3260" s="37" t="str">
        <f t="shared" si="286"/>
        <v>0</v>
      </c>
      <c r="L3260" s="4"/>
    </row>
    <row r="3261" spans="1:12" ht="15.75">
      <c r="A3261" s="28">
        <v>69</v>
      </c>
      <c r="B3261" s="25"/>
      <c r="C3261" s="32">
        <f t="shared" si="285"/>
        <v>1</v>
      </c>
      <c r="D3261" s="52" t="s">
        <v>3328</v>
      </c>
      <c r="E3261" s="52">
        <v>43401</v>
      </c>
      <c r="F3261" s="52">
        <v>21</v>
      </c>
      <c r="G3261" s="52">
        <v>4</v>
      </c>
      <c r="H3261" s="52">
        <v>0</v>
      </c>
      <c r="I3261" s="52">
        <v>0</v>
      </c>
      <c r="J3261" s="52">
        <v>0</v>
      </c>
      <c r="K3261" s="37" t="str">
        <f t="shared" si="286"/>
        <v>0</v>
      </c>
      <c r="L3261" s="4"/>
    </row>
    <row r="3262" spans="1:12" ht="15.75">
      <c r="A3262" s="28">
        <v>69</v>
      </c>
      <c r="B3262" s="25"/>
      <c r="C3262" s="32">
        <f t="shared" si="285"/>
        <v>1</v>
      </c>
      <c r="D3262" s="52" t="s">
        <v>3329</v>
      </c>
      <c r="E3262" s="52">
        <v>1311</v>
      </c>
      <c r="F3262" s="52">
        <v>0</v>
      </c>
      <c r="G3262" s="52">
        <v>1</v>
      </c>
      <c r="H3262" s="52">
        <v>0</v>
      </c>
      <c r="I3262" s="52">
        <v>0</v>
      </c>
      <c r="J3262" s="52">
        <v>0</v>
      </c>
      <c r="K3262" s="37" t="str">
        <f t="shared" si="286"/>
        <v>0</v>
      </c>
      <c r="L3262" s="4"/>
    </row>
    <row r="3263" spans="1:12" ht="15.75">
      <c r="A3263" s="28">
        <v>69</v>
      </c>
      <c r="B3263" s="25"/>
      <c r="C3263" s="32">
        <f t="shared" si="285"/>
        <v>1</v>
      </c>
      <c r="D3263" s="52" t="s">
        <v>3330</v>
      </c>
      <c r="E3263" s="52">
        <v>5458</v>
      </c>
      <c r="F3263" s="52">
        <v>2</v>
      </c>
      <c r="G3263" s="52">
        <v>0</v>
      </c>
      <c r="H3263" s="52">
        <v>0</v>
      </c>
      <c r="I3263" s="52">
        <v>0</v>
      </c>
      <c r="J3263" s="52">
        <v>0</v>
      </c>
      <c r="K3263" s="37" t="str">
        <f t="shared" si="286"/>
        <v>0</v>
      </c>
      <c r="L3263" s="4"/>
    </row>
    <row r="3264" spans="1:12" ht="15.75">
      <c r="A3264" s="28">
        <v>69</v>
      </c>
      <c r="B3264" s="25"/>
      <c r="C3264" s="32">
        <f t="shared" si="285"/>
        <v>1</v>
      </c>
      <c r="D3264" s="52" t="s">
        <v>3331</v>
      </c>
      <c r="E3264" s="52">
        <v>6137</v>
      </c>
      <c r="F3264" s="52">
        <v>2</v>
      </c>
      <c r="G3264" s="52">
        <v>2</v>
      </c>
      <c r="H3264" s="52">
        <v>0</v>
      </c>
      <c r="I3264" s="52">
        <v>0</v>
      </c>
      <c r="J3264" s="52">
        <v>0</v>
      </c>
      <c r="K3264" s="37" t="str">
        <f t="shared" si="286"/>
        <v>0</v>
      </c>
      <c r="L3264" s="4"/>
    </row>
    <row r="3265" spans="1:12" ht="15.75">
      <c r="A3265" s="28">
        <v>69</v>
      </c>
      <c r="B3265" s="25"/>
      <c r="C3265" s="32">
        <f t="shared" si="285"/>
        <v>1</v>
      </c>
      <c r="D3265" s="52" t="s">
        <v>3332</v>
      </c>
      <c r="E3265" s="52">
        <v>10769</v>
      </c>
      <c r="F3265" s="52">
        <v>11</v>
      </c>
      <c r="G3265" s="52">
        <v>0</v>
      </c>
      <c r="H3265" s="52">
        <v>0</v>
      </c>
      <c r="I3265" s="52">
        <v>2</v>
      </c>
      <c r="J3265" s="52">
        <v>2</v>
      </c>
      <c r="K3265" s="37" t="str">
        <f t="shared" si="286"/>
        <v>1</v>
      </c>
      <c r="L3265" s="4"/>
    </row>
    <row r="3266" spans="1:12" ht="15.75">
      <c r="A3266" s="28">
        <v>69</v>
      </c>
      <c r="B3266" s="25"/>
      <c r="C3266" s="32">
        <f t="shared" si="285"/>
        <v>1</v>
      </c>
      <c r="D3266" s="52" t="s">
        <v>3333</v>
      </c>
      <c r="E3266" s="52">
        <v>2793</v>
      </c>
      <c r="F3266" s="52">
        <v>1</v>
      </c>
      <c r="G3266" s="52">
        <v>0</v>
      </c>
      <c r="H3266" s="52">
        <v>0</v>
      </c>
      <c r="I3266" s="52">
        <v>0</v>
      </c>
      <c r="J3266" s="52">
        <v>0</v>
      </c>
      <c r="K3266" s="37" t="str">
        <f t="shared" si="286"/>
        <v>0</v>
      </c>
      <c r="L3266" s="4"/>
    </row>
    <row r="3267" spans="1:12" ht="15.75">
      <c r="A3267" s="28">
        <v>69</v>
      </c>
      <c r="B3267" s="25"/>
      <c r="C3267" s="32">
        <f t="shared" si="285"/>
        <v>1</v>
      </c>
      <c r="D3267" s="52" t="s">
        <v>3334</v>
      </c>
      <c r="E3267" s="52">
        <v>1541</v>
      </c>
      <c r="F3267" s="52">
        <v>1</v>
      </c>
      <c r="G3267" s="52">
        <v>0</v>
      </c>
      <c r="H3267" s="52">
        <v>0</v>
      </c>
      <c r="I3267" s="52">
        <v>0</v>
      </c>
      <c r="J3267" s="52">
        <v>0</v>
      </c>
      <c r="K3267" s="37" t="str">
        <f t="shared" si="286"/>
        <v>0</v>
      </c>
      <c r="L3267" s="4"/>
    </row>
    <row r="3268" spans="1:12" ht="15.75">
      <c r="A3268" s="28">
        <v>69</v>
      </c>
      <c r="B3268" s="25"/>
      <c r="C3268" s="32">
        <f t="shared" si="285"/>
        <v>1</v>
      </c>
      <c r="D3268" s="52" t="s">
        <v>3335</v>
      </c>
      <c r="E3268" s="52">
        <v>8471</v>
      </c>
      <c r="F3268" s="52">
        <v>2</v>
      </c>
      <c r="G3268" s="52">
        <v>1</v>
      </c>
      <c r="H3268" s="52">
        <v>0</v>
      </c>
      <c r="I3268" s="52">
        <v>0</v>
      </c>
      <c r="J3268" s="52">
        <v>0</v>
      </c>
      <c r="K3268" s="37" t="str">
        <f t="shared" si="286"/>
        <v>0</v>
      </c>
      <c r="L3268" s="4"/>
    </row>
    <row r="3269" spans="1:12" ht="15.75">
      <c r="A3269" s="28">
        <v>69</v>
      </c>
      <c r="B3269" s="25"/>
      <c r="C3269" s="32">
        <f t="shared" si="285"/>
        <v>1</v>
      </c>
      <c r="D3269" s="52" t="s">
        <v>3336</v>
      </c>
      <c r="E3269" s="52">
        <v>31000</v>
      </c>
      <c r="F3269" s="52">
        <v>31</v>
      </c>
      <c r="G3269" s="52">
        <v>8</v>
      </c>
      <c r="H3269" s="52">
        <v>0</v>
      </c>
      <c r="I3269" s="52">
        <v>3</v>
      </c>
      <c r="J3269" s="52">
        <v>3</v>
      </c>
      <c r="K3269" s="37" t="str">
        <f t="shared" si="286"/>
        <v>1</v>
      </c>
      <c r="L3269" s="4"/>
    </row>
    <row r="3270" spans="1:12" ht="15.75">
      <c r="A3270" s="28">
        <v>69</v>
      </c>
      <c r="B3270" s="25"/>
      <c r="C3270" s="32">
        <f t="shared" si="285"/>
        <v>1</v>
      </c>
      <c r="D3270" s="52" t="s">
        <v>3337</v>
      </c>
      <c r="E3270" s="52">
        <v>3019</v>
      </c>
      <c r="F3270" s="52">
        <v>1</v>
      </c>
      <c r="G3270" s="52">
        <v>0</v>
      </c>
      <c r="H3270" s="52">
        <v>0</v>
      </c>
      <c r="I3270" s="52">
        <v>0</v>
      </c>
      <c r="J3270" s="52">
        <v>0</v>
      </c>
      <c r="K3270" s="37" t="str">
        <f t="shared" si="286"/>
        <v>0</v>
      </c>
      <c r="L3270" s="4"/>
    </row>
    <row r="3271" spans="1:12" ht="15.75">
      <c r="A3271" s="28">
        <v>69</v>
      </c>
      <c r="B3271" s="25"/>
      <c r="C3271" s="32">
        <f t="shared" si="285"/>
        <v>1</v>
      </c>
      <c r="D3271" s="52" t="s">
        <v>3338</v>
      </c>
      <c r="E3271" s="52">
        <v>10790</v>
      </c>
      <c r="F3271" s="52">
        <v>9</v>
      </c>
      <c r="G3271" s="52">
        <v>1</v>
      </c>
      <c r="H3271" s="52">
        <v>0</v>
      </c>
      <c r="I3271" s="52">
        <v>0</v>
      </c>
      <c r="J3271" s="52">
        <v>0</v>
      </c>
      <c r="K3271" s="37" t="str">
        <f t="shared" si="286"/>
        <v>0</v>
      </c>
      <c r="L3271" s="4"/>
    </row>
    <row r="3272" spans="1:12" ht="15.75">
      <c r="A3272" s="28">
        <v>69</v>
      </c>
      <c r="B3272" s="25"/>
      <c r="C3272" s="32">
        <f t="shared" si="285"/>
        <v>1</v>
      </c>
      <c r="D3272" s="52" t="s">
        <v>3339</v>
      </c>
      <c r="E3272" s="52">
        <v>4422</v>
      </c>
      <c r="F3272" s="52">
        <v>2</v>
      </c>
      <c r="G3272" s="52">
        <v>0</v>
      </c>
      <c r="H3272" s="52">
        <v>0</v>
      </c>
      <c r="I3272" s="52">
        <v>0</v>
      </c>
      <c r="J3272" s="52">
        <v>0</v>
      </c>
      <c r="K3272" s="37" t="str">
        <f t="shared" si="286"/>
        <v>0</v>
      </c>
      <c r="L3272" s="4"/>
    </row>
    <row r="3273" spans="1:12" ht="15.75">
      <c r="A3273" s="28">
        <v>69</v>
      </c>
      <c r="B3273" s="25"/>
      <c r="C3273" s="32">
        <f t="shared" si="285"/>
        <v>1</v>
      </c>
      <c r="D3273" s="52" t="s">
        <v>3340</v>
      </c>
      <c r="E3273" s="52">
        <v>1947</v>
      </c>
      <c r="F3273" s="52">
        <v>2</v>
      </c>
      <c r="G3273" s="52">
        <v>2</v>
      </c>
      <c r="H3273" s="52">
        <v>0</v>
      </c>
      <c r="I3273" s="52">
        <v>0</v>
      </c>
      <c r="J3273" s="52">
        <v>0</v>
      </c>
      <c r="K3273" s="37" t="str">
        <f t="shared" si="286"/>
        <v>0</v>
      </c>
      <c r="L3273" s="4"/>
    </row>
    <row r="3274" spans="1:12" ht="15.75">
      <c r="A3274" s="28">
        <v>69</v>
      </c>
      <c r="B3274" s="25"/>
      <c r="C3274" s="32">
        <f t="shared" si="285"/>
        <v>1</v>
      </c>
      <c r="D3274" s="52" t="s">
        <v>3341</v>
      </c>
      <c r="E3274" s="52">
        <v>2883</v>
      </c>
      <c r="F3274" s="52">
        <v>1</v>
      </c>
      <c r="G3274" s="52">
        <v>0</v>
      </c>
      <c r="H3274" s="52">
        <v>0</v>
      </c>
      <c r="I3274" s="52">
        <v>0</v>
      </c>
      <c r="J3274" s="52">
        <v>0</v>
      </c>
      <c r="K3274" s="37" t="str">
        <f t="shared" si="286"/>
        <v>0</v>
      </c>
      <c r="L3274" s="4"/>
    </row>
    <row r="3275" spans="1:12" ht="15.75">
      <c r="A3275" s="28">
        <v>69</v>
      </c>
      <c r="B3275" s="25"/>
      <c r="C3275" s="32">
        <f t="shared" si="285"/>
        <v>1</v>
      </c>
      <c r="D3275" s="52" t="s">
        <v>3342</v>
      </c>
      <c r="E3275" s="52">
        <v>20121</v>
      </c>
      <c r="F3275" s="52">
        <v>7</v>
      </c>
      <c r="G3275" s="52">
        <v>5</v>
      </c>
      <c r="H3275" s="52">
        <v>0</v>
      </c>
      <c r="I3275" s="52">
        <v>0</v>
      </c>
      <c r="J3275" s="52">
        <v>0</v>
      </c>
      <c r="K3275" s="37" t="str">
        <f t="shared" si="286"/>
        <v>0</v>
      </c>
      <c r="L3275" s="4"/>
    </row>
    <row r="3276" spans="1:12" ht="15.75">
      <c r="A3276" s="28">
        <v>69</v>
      </c>
      <c r="B3276" s="25"/>
      <c r="C3276" s="32">
        <f t="shared" si="285"/>
        <v>1</v>
      </c>
      <c r="D3276" s="52" t="s">
        <v>3343</v>
      </c>
      <c r="E3276" s="52">
        <v>4401</v>
      </c>
      <c r="F3276" s="52">
        <v>1</v>
      </c>
      <c r="G3276" s="52">
        <v>1</v>
      </c>
      <c r="H3276" s="52">
        <v>0</v>
      </c>
      <c r="I3276" s="52">
        <v>0</v>
      </c>
      <c r="J3276" s="52">
        <v>0</v>
      </c>
      <c r="K3276" s="37" t="str">
        <f t="shared" si="286"/>
        <v>0</v>
      </c>
      <c r="L3276" s="4"/>
    </row>
    <row r="3277" spans="1:12" ht="15.75">
      <c r="A3277" s="28">
        <v>69</v>
      </c>
      <c r="B3277" s="25"/>
      <c r="C3277" s="32">
        <f t="shared" si="285"/>
        <v>1</v>
      </c>
      <c r="D3277" s="52" t="s">
        <v>3344</v>
      </c>
      <c r="E3277" s="52">
        <v>4966</v>
      </c>
      <c r="F3277" s="52">
        <v>1</v>
      </c>
      <c r="G3277" s="52">
        <v>0</v>
      </c>
      <c r="H3277" s="52">
        <v>0</v>
      </c>
      <c r="I3277" s="52">
        <v>0</v>
      </c>
      <c r="J3277" s="52">
        <v>0</v>
      </c>
      <c r="K3277" s="37" t="str">
        <f t="shared" si="286"/>
        <v>0</v>
      </c>
      <c r="L3277" s="4"/>
    </row>
    <row r="3278" spans="1:12" ht="15.75">
      <c r="A3278" s="28">
        <v>69</v>
      </c>
      <c r="B3278" s="25"/>
      <c r="C3278" s="32">
        <f t="shared" si="285"/>
        <v>1</v>
      </c>
      <c r="D3278" s="52" t="s">
        <v>3345</v>
      </c>
      <c r="E3278" s="52">
        <v>1570</v>
      </c>
      <c r="F3278" s="52">
        <v>1</v>
      </c>
      <c r="G3278" s="52">
        <v>0</v>
      </c>
      <c r="H3278" s="52">
        <v>0</v>
      </c>
      <c r="I3278" s="52">
        <v>0</v>
      </c>
      <c r="J3278" s="52">
        <v>0</v>
      </c>
      <c r="K3278" s="37" t="str">
        <f t="shared" si="286"/>
        <v>0</v>
      </c>
      <c r="L3278" s="4"/>
    </row>
    <row r="3279" spans="1:12" ht="15.75">
      <c r="A3279" s="28">
        <v>69</v>
      </c>
      <c r="B3279" s="25"/>
      <c r="C3279" s="32">
        <f t="shared" si="285"/>
        <v>1</v>
      </c>
      <c r="D3279" s="52" t="s">
        <v>3346</v>
      </c>
      <c r="E3279" s="52">
        <v>66000</v>
      </c>
      <c r="F3279" s="52">
        <v>29</v>
      </c>
      <c r="G3279" s="52">
        <v>7</v>
      </c>
      <c r="H3279" s="52">
        <v>0</v>
      </c>
      <c r="I3279" s="52">
        <v>0</v>
      </c>
      <c r="J3279" s="52">
        <v>0</v>
      </c>
      <c r="K3279" s="37" t="str">
        <f t="shared" si="286"/>
        <v>0</v>
      </c>
      <c r="L3279" s="4"/>
    </row>
    <row r="3280" spans="1:12" ht="15.75">
      <c r="A3280" s="28">
        <v>69</v>
      </c>
      <c r="B3280" s="25"/>
      <c r="C3280" s="32">
        <f t="shared" ref="C3280:C3290" si="287">IF(D3280="",0,1)</f>
        <v>1</v>
      </c>
      <c r="D3280" s="52" t="s">
        <v>3347</v>
      </c>
      <c r="E3280" s="52">
        <v>11303</v>
      </c>
      <c r="F3280" s="52">
        <v>5</v>
      </c>
      <c r="G3280" s="52">
        <v>1</v>
      </c>
      <c r="H3280" s="52">
        <v>0</v>
      </c>
      <c r="I3280" s="52">
        <v>0</v>
      </c>
      <c r="J3280" s="52">
        <v>0</v>
      </c>
      <c r="K3280" s="37" t="str">
        <f t="shared" ref="K3280:K3290" si="288">IF(OR(I3280="",I3280&lt;1),"0","1")</f>
        <v>0</v>
      </c>
      <c r="L3280" s="4"/>
    </row>
    <row r="3281" spans="1:57" ht="15.75">
      <c r="A3281" s="28">
        <v>69</v>
      </c>
      <c r="B3281" s="25"/>
      <c r="C3281" s="32">
        <f t="shared" si="287"/>
        <v>1</v>
      </c>
      <c r="D3281" s="52" t="s">
        <v>3348</v>
      </c>
      <c r="E3281" s="52">
        <v>53016</v>
      </c>
      <c r="F3281" s="52">
        <v>31</v>
      </c>
      <c r="G3281" s="52">
        <v>6</v>
      </c>
      <c r="H3281" s="52">
        <v>0</v>
      </c>
      <c r="I3281" s="52">
        <v>3</v>
      </c>
      <c r="J3281" s="52">
        <v>3</v>
      </c>
      <c r="K3281" s="37" t="str">
        <f t="shared" si="288"/>
        <v>1</v>
      </c>
      <c r="L3281" s="4"/>
    </row>
    <row r="3282" spans="1:57" ht="15.75">
      <c r="A3282" s="28">
        <v>69</v>
      </c>
      <c r="B3282" s="25"/>
      <c r="C3282" s="32">
        <f t="shared" si="287"/>
        <v>1</v>
      </c>
      <c r="D3282" s="52" t="s">
        <v>3349</v>
      </c>
      <c r="E3282" s="52">
        <v>150000</v>
      </c>
      <c r="F3282" s="52">
        <v>49</v>
      </c>
      <c r="G3282" s="52">
        <v>18</v>
      </c>
      <c r="H3282" s="52">
        <v>0</v>
      </c>
      <c r="I3282" s="52">
        <v>0</v>
      </c>
      <c r="J3282" s="52">
        <v>0</v>
      </c>
      <c r="K3282" s="37" t="str">
        <f t="shared" si="288"/>
        <v>0</v>
      </c>
      <c r="L3282" s="4"/>
    </row>
    <row r="3283" spans="1:57" ht="15.75">
      <c r="A3283" s="28">
        <v>69</v>
      </c>
      <c r="B3283" s="25"/>
      <c r="C3283" s="32">
        <f t="shared" si="287"/>
        <v>1</v>
      </c>
      <c r="D3283" s="52" t="s">
        <v>3350</v>
      </c>
      <c r="E3283" s="52">
        <v>3100</v>
      </c>
      <c r="F3283" s="52">
        <v>1</v>
      </c>
      <c r="G3283" s="52">
        <v>0</v>
      </c>
      <c r="H3283" s="52">
        <v>0</v>
      </c>
      <c r="I3283" s="52">
        <v>0</v>
      </c>
      <c r="J3283" s="52">
        <v>0</v>
      </c>
      <c r="K3283" s="37" t="str">
        <f t="shared" si="288"/>
        <v>0</v>
      </c>
      <c r="L3283" s="4"/>
    </row>
    <row r="3284" spans="1:57" ht="15.75">
      <c r="A3284" s="28">
        <v>69</v>
      </c>
      <c r="B3284" s="25"/>
      <c r="C3284" s="32">
        <f t="shared" si="287"/>
        <v>1</v>
      </c>
      <c r="D3284" s="52" t="s">
        <v>3351</v>
      </c>
      <c r="E3284" s="52">
        <v>5681</v>
      </c>
      <c r="F3284" s="52">
        <v>2</v>
      </c>
      <c r="G3284" s="52">
        <v>1</v>
      </c>
      <c r="H3284" s="52">
        <v>0</v>
      </c>
      <c r="I3284" s="52">
        <v>0</v>
      </c>
      <c r="J3284" s="52">
        <v>0</v>
      </c>
      <c r="K3284" s="37" t="str">
        <f t="shared" si="288"/>
        <v>0</v>
      </c>
      <c r="L3284" s="4"/>
    </row>
    <row r="3285" spans="1:57" ht="15.75">
      <c r="A3285" s="28">
        <v>69</v>
      </c>
      <c r="B3285" s="25"/>
      <c r="C3285" s="32">
        <f t="shared" si="287"/>
        <v>1</v>
      </c>
      <c r="D3285" s="52" t="s">
        <v>3352</v>
      </c>
      <c r="E3285" s="52">
        <v>2051</v>
      </c>
      <c r="F3285" s="52">
        <v>1</v>
      </c>
      <c r="G3285" s="52">
        <v>0</v>
      </c>
      <c r="H3285" s="52">
        <v>0</v>
      </c>
      <c r="I3285" s="52">
        <v>0</v>
      </c>
      <c r="J3285" s="52">
        <v>0</v>
      </c>
      <c r="K3285" s="37" t="str">
        <f t="shared" si="288"/>
        <v>0</v>
      </c>
      <c r="L3285" s="4"/>
    </row>
    <row r="3286" spans="1:57" ht="15.75">
      <c r="A3286" s="28">
        <v>69</v>
      </c>
      <c r="B3286" s="25"/>
      <c r="C3286" s="32">
        <f t="shared" si="287"/>
        <v>1</v>
      </c>
      <c r="D3286" s="52" t="s">
        <v>3353</v>
      </c>
      <c r="E3286" s="52">
        <v>21978</v>
      </c>
      <c r="F3286" s="52">
        <v>7</v>
      </c>
      <c r="G3286" s="52">
        <v>0</v>
      </c>
      <c r="H3286" s="52">
        <v>0</v>
      </c>
      <c r="I3286" s="52">
        <v>0</v>
      </c>
      <c r="J3286" s="52">
        <v>0</v>
      </c>
      <c r="K3286" s="37" t="str">
        <f t="shared" si="288"/>
        <v>0</v>
      </c>
      <c r="L3286" s="4"/>
    </row>
    <row r="3287" spans="1:57" ht="15.75">
      <c r="A3287" s="28">
        <v>69</v>
      </c>
      <c r="B3287" s="25"/>
      <c r="C3287" s="32">
        <f t="shared" si="287"/>
        <v>1</v>
      </c>
      <c r="D3287" s="52" t="s">
        <v>3354</v>
      </c>
      <c r="E3287" s="52">
        <v>4598</v>
      </c>
      <c r="F3287" s="52">
        <v>1</v>
      </c>
      <c r="G3287" s="52">
        <v>0</v>
      </c>
      <c r="H3287" s="52">
        <v>0</v>
      </c>
      <c r="I3287" s="52">
        <v>0</v>
      </c>
      <c r="J3287" s="52">
        <v>0</v>
      </c>
      <c r="K3287" s="37" t="str">
        <f t="shared" si="288"/>
        <v>0</v>
      </c>
      <c r="L3287" s="4"/>
    </row>
    <row r="3288" spans="1:57" ht="15.75">
      <c r="A3288" s="28">
        <v>69</v>
      </c>
      <c r="B3288" s="25"/>
      <c r="C3288" s="32">
        <f t="shared" si="287"/>
        <v>1</v>
      </c>
      <c r="D3288" s="52" t="s">
        <v>3355</v>
      </c>
      <c r="E3288" s="52">
        <v>9781</v>
      </c>
      <c r="F3288" s="52">
        <v>3</v>
      </c>
      <c r="G3288" s="52">
        <v>0</v>
      </c>
      <c r="H3288" s="52">
        <v>0</v>
      </c>
      <c r="I3288" s="52">
        <v>1</v>
      </c>
      <c r="J3288" s="52">
        <v>1</v>
      </c>
      <c r="K3288" s="37" t="str">
        <f t="shared" si="288"/>
        <v>1</v>
      </c>
      <c r="L3288" s="4"/>
    </row>
    <row r="3289" spans="1:57" ht="15.75">
      <c r="A3289" s="28">
        <v>69</v>
      </c>
      <c r="B3289" s="25"/>
      <c r="C3289" s="32">
        <f t="shared" si="287"/>
        <v>1</v>
      </c>
      <c r="D3289" s="52" t="s">
        <v>3356</v>
      </c>
      <c r="E3289" s="52">
        <v>26500</v>
      </c>
      <c r="F3289" s="52">
        <v>13</v>
      </c>
      <c r="G3289" s="52">
        <v>4</v>
      </c>
      <c r="H3289" s="52">
        <v>0</v>
      </c>
      <c r="I3289" s="52">
        <v>0</v>
      </c>
      <c r="J3289" s="52">
        <v>0</v>
      </c>
      <c r="K3289" s="37" t="str">
        <f t="shared" si="288"/>
        <v>0</v>
      </c>
      <c r="L3289" s="4"/>
    </row>
    <row r="3290" spans="1:57" ht="15.75">
      <c r="A3290" s="28">
        <v>69</v>
      </c>
      <c r="B3290" s="25"/>
      <c r="C3290" s="32">
        <f t="shared" si="287"/>
        <v>1</v>
      </c>
      <c r="D3290" s="52" t="s">
        <v>3357</v>
      </c>
      <c r="E3290" s="52">
        <v>4579</v>
      </c>
      <c r="F3290" s="52">
        <v>2</v>
      </c>
      <c r="G3290" s="52">
        <v>0</v>
      </c>
      <c r="H3290" s="52">
        <v>0</v>
      </c>
      <c r="I3290" s="52">
        <v>0</v>
      </c>
      <c r="J3290" s="52">
        <v>0</v>
      </c>
      <c r="K3290" s="37" t="str">
        <f t="shared" si="288"/>
        <v>0</v>
      </c>
      <c r="L3290" s="4"/>
    </row>
    <row r="3291" spans="1:57" ht="15">
      <c r="A3291" s="226" t="s">
        <v>3358</v>
      </c>
      <c r="B3291" s="226"/>
      <c r="C3291" s="226"/>
      <c r="D3291" s="44">
        <f>SUM(C3184:C3290)</f>
        <v>107</v>
      </c>
      <c r="E3291" s="111">
        <f t="shared" ref="E3291:J3291" si="289">SUM(E3184:E3290)</f>
        <v>1821330</v>
      </c>
      <c r="F3291" s="111">
        <f t="shared" si="289"/>
        <v>903</v>
      </c>
      <c r="G3291" s="111">
        <f t="shared" si="289"/>
        <v>221</v>
      </c>
      <c r="H3291" s="111">
        <f t="shared" si="289"/>
        <v>1</v>
      </c>
      <c r="I3291" s="111">
        <f t="shared" si="289"/>
        <v>16</v>
      </c>
      <c r="J3291" s="111">
        <f t="shared" si="289"/>
        <v>15</v>
      </c>
      <c r="K3291" s="45">
        <f>K3184+K3186+K3187+K3188+K3189+K3190+K3191+K3192+K3193+K3194+K3195+K3196+K3197+K3198+K3199+K3200+K3201+K3202+K3203+K3204+K3205+K3206+K3207+K3208+K3209+K3210+K3211+K3212+K3213+K3214+K3215+K3216+K3217+K3218+K3219+K3220+K3221+K3222+K3223+K3224+K3225+K3226+K3227+K3228+K3229+K3230+K3231+K3232+K3233+K3234+K3235+K3236+K3237+K3238+K3239+K3240+K3241+K3242+K3243+K3244+K3245+K3246+K3247+K3248+K3249+K3250+K3251+K3252+K3253+K3254+K3255+K3256+K3257+K3258+K3259+K3260+K3261+K3262+K3263+K3264+K3265+K3266+K3267+K3268+K3269+K3270+K3271+K3272+K3273+K3274+K3275+K3276+K3277+K3278+K3279+K3280+K3281+K3282+K3283+K3284+K3285+K3286+K3287+K3288+K3289+K3290</f>
        <v>8</v>
      </c>
      <c r="L3291" s="4"/>
      <c r="M3291" s="46"/>
      <c r="N3291" s="46"/>
      <c r="O3291" s="46"/>
      <c r="P3291" s="46"/>
      <c r="Q3291" s="46"/>
      <c r="R3291" s="46"/>
      <c r="S3291" s="46"/>
      <c r="T3291" s="46"/>
      <c r="U3291" s="46"/>
      <c r="V3291" s="46"/>
      <c r="W3291" s="46"/>
      <c r="X3291" s="46"/>
      <c r="Y3291" s="46"/>
      <c r="Z3291" s="46"/>
      <c r="AA3291" s="46"/>
      <c r="AB3291" s="46"/>
      <c r="AC3291" s="46"/>
      <c r="AD3291" s="46"/>
      <c r="AE3291" s="46"/>
      <c r="AF3291" s="46"/>
      <c r="AG3291" s="46"/>
      <c r="AH3291" s="46"/>
      <c r="AI3291" s="46"/>
      <c r="AJ3291" s="46"/>
      <c r="AK3291" s="46"/>
      <c r="AL3291" s="46"/>
      <c r="AM3291" s="46"/>
      <c r="AN3291" s="46"/>
      <c r="AO3291" s="46"/>
      <c r="AP3291" s="46"/>
      <c r="AQ3291" s="46"/>
      <c r="AR3291" s="46"/>
      <c r="AS3291" s="46"/>
      <c r="AT3291" s="46"/>
      <c r="AU3291" s="46"/>
      <c r="AV3291" s="46"/>
      <c r="AW3291" s="46"/>
      <c r="AX3291" s="46"/>
      <c r="AY3291" s="46"/>
      <c r="AZ3291" s="46"/>
      <c r="BA3291" s="46"/>
      <c r="BB3291" s="46"/>
      <c r="BC3291" s="46"/>
      <c r="BD3291" s="46"/>
      <c r="BE3291" s="46"/>
    </row>
    <row r="3292" spans="1:57" ht="15.75">
      <c r="A3292" s="28">
        <v>70</v>
      </c>
      <c r="B3292" s="225" t="s">
        <v>104</v>
      </c>
      <c r="C3292" s="225"/>
      <c r="D3292" s="47"/>
      <c r="E3292" s="112"/>
      <c r="F3292" s="47"/>
      <c r="G3292" s="112"/>
      <c r="H3292" s="112"/>
      <c r="I3292" s="112"/>
      <c r="J3292" s="113"/>
      <c r="K3292" s="31"/>
      <c r="L3292" s="4"/>
    </row>
    <row r="3293" spans="1:57" ht="15.75">
      <c r="A3293" s="28">
        <v>70</v>
      </c>
      <c r="B3293" s="25"/>
      <c r="C3293" s="32">
        <f t="shared" ref="C3293:C3301" si="290">IF(D3293="",0,1)</f>
        <v>1</v>
      </c>
      <c r="D3293" s="49" t="s">
        <v>3359</v>
      </c>
      <c r="E3293" s="49">
        <v>682</v>
      </c>
      <c r="F3293" s="38">
        <v>0</v>
      </c>
      <c r="G3293" s="38">
        <v>0</v>
      </c>
      <c r="H3293" s="38">
        <v>1</v>
      </c>
      <c r="I3293" s="38">
        <v>0</v>
      </c>
      <c r="J3293" s="39">
        <v>0</v>
      </c>
      <c r="K3293" s="57" t="str">
        <f t="shared" ref="K3293:K3301" si="291">IF(OR(I3293="",I3293&lt;1),"0","1")</f>
        <v>0</v>
      </c>
      <c r="L3293" s="4"/>
    </row>
    <row r="3294" spans="1:57" ht="15.75">
      <c r="A3294" s="28">
        <v>70</v>
      </c>
      <c r="B3294" s="25"/>
      <c r="C3294" s="32">
        <f t="shared" si="290"/>
        <v>1</v>
      </c>
      <c r="D3294" s="49" t="s">
        <v>3360</v>
      </c>
      <c r="E3294" s="49">
        <v>3676</v>
      </c>
      <c r="F3294" s="38">
        <v>0</v>
      </c>
      <c r="G3294" s="38">
        <v>0</v>
      </c>
      <c r="H3294" s="38">
        <v>1</v>
      </c>
      <c r="I3294" s="38">
        <v>0</v>
      </c>
      <c r="J3294" s="39">
        <v>0</v>
      </c>
      <c r="K3294" s="57" t="str">
        <f t="shared" si="291"/>
        <v>0</v>
      </c>
      <c r="L3294" s="4"/>
    </row>
    <row r="3295" spans="1:57" ht="15.75">
      <c r="A3295" s="28">
        <v>70</v>
      </c>
      <c r="B3295" s="25"/>
      <c r="C3295" s="32">
        <f t="shared" si="290"/>
        <v>1</v>
      </c>
      <c r="D3295" s="49" t="s">
        <v>3361</v>
      </c>
      <c r="E3295" s="49">
        <v>5553</v>
      </c>
      <c r="F3295" s="38">
        <v>4</v>
      </c>
      <c r="G3295" s="38">
        <v>0</v>
      </c>
      <c r="H3295" s="38">
        <v>0</v>
      </c>
      <c r="I3295" s="38">
        <v>0</v>
      </c>
      <c r="J3295" s="39">
        <v>0</v>
      </c>
      <c r="K3295" s="57" t="str">
        <f t="shared" si="291"/>
        <v>0</v>
      </c>
      <c r="L3295" s="4"/>
    </row>
    <row r="3296" spans="1:57" ht="15.75">
      <c r="A3296" s="28">
        <v>70</v>
      </c>
      <c r="B3296" s="25"/>
      <c r="C3296" s="32">
        <f t="shared" si="290"/>
        <v>1</v>
      </c>
      <c r="D3296" s="49" t="s">
        <v>3362</v>
      </c>
      <c r="E3296" s="49">
        <v>8500</v>
      </c>
      <c r="F3296" s="38">
        <v>1</v>
      </c>
      <c r="G3296" s="38">
        <v>2</v>
      </c>
      <c r="H3296" s="38">
        <v>0</v>
      </c>
      <c r="I3296" s="38">
        <v>0</v>
      </c>
      <c r="J3296" s="39">
        <v>0</v>
      </c>
      <c r="K3296" s="57" t="str">
        <f t="shared" si="291"/>
        <v>0</v>
      </c>
      <c r="L3296" s="4"/>
    </row>
    <row r="3297" spans="1:57" ht="15.75">
      <c r="A3297" s="28">
        <v>70</v>
      </c>
      <c r="B3297" s="25"/>
      <c r="C3297" s="32">
        <f t="shared" si="290"/>
        <v>1</v>
      </c>
      <c r="D3297" s="49" t="s">
        <v>3363</v>
      </c>
      <c r="E3297" s="49">
        <v>6692</v>
      </c>
      <c r="F3297" s="38">
        <v>4</v>
      </c>
      <c r="G3297" s="38">
        <v>0</v>
      </c>
      <c r="H3297" s="38">
        <v>0</v>
      </c>
      <c r="I3297" s="38">
        <v>0</v>
      </c>
      <c r="J3297" s="39">
        <v>0</v>
      </c>
      <c r="K3297" s="57" t="str">
        <f t="shared" si="291"/>
        <v>0</v>
      </c>
      <c r="L3297" s="4"/>
    </row>
    <row r="3298" spans="1:57" ht="15.75">
      <c r="A3298" s="28">
        <v>70</v>
      </c>
      <c r="B3298" s="25"/>
      <c r="C3298" s="32">
        <f t="shared" si="290"/>
        <v>1</v>
      </c>
      <c r="D3298" s="49" t="s">
        <v>3364</v>
      </c>
      <c r="E3298" s="49">
        <v>1520</v>
      </c>
      <c r="F3298" s="38">
        <v>0</v>
      </c>
      <c r="G3298" s="38">
        <v>0</v>
      </c>
      <c r="H3298" s="38">
        <v>1</v>
      </c>
      <c r="I3298" s="38">
        <v>0</v>
      </c>
      <c r="J3298" s="39">
        <v>0</v>
      </c>
      <c r="K3298" s="57" t="str">
        <f t="shared" si="291"/>
        <v>0</v>
      </c>
      <c r="L3298" s="4"/>
    </row>
    <row r="3299" spans="1:57" ht="15.75">
      <c r="A3299" s="28">
        <v>70</v>
      </c>
      <c r="B3299" s="25"/>
      <c r="C3299" s="32">
        <f t="shared" si="290"/>
        <v>1</v>
      </c>
      <c r="D3299" s="39" t="s">
        <v>3365</v>
      </c>
      <c r="E3299" s="39">
        <v>3206</v>
      </c>
      <c r="F3299" s="39">
        <v>1</v>
      </c>
      <c r="G3299" s="39">
        <v>0</v>
      </c>
      <c r="H3299" s="39">
        <v>0</v>
      </c>
      <c r="I3299" s="39">
        <v>0</v>
      </c>
      <c r="J3299" s="39">
        <v>0</v>
      </c>
      <c r="K3299" s="57" t="str">
        <f t="shared" si="291"/>
        <v>0</v>
      </c>
      <c r="L3299" s="4"/>
    </row>
    <row r="3300" spans="1:57" ht="15.75">
      <c r="A3300" s="28">
        <v>70</v>
      </c>
      <c r="B3300" s="25"/>
      <c r="C3300" s="32">
        <f t="shared" si="290"/>
        <v>1</v>
      </c>
      <c r="D3300" s="39" t="s">
        <v>3366</v>
      </c>
      <c r="E3300" s="39">
        <v>377</v>
      </c>
      <c r="F3300" s="39">
        <v>0</v>
      </c>
      <c r="G3300" s="39">
        <v>0</v>
      </c>
      <c r="H3300" s="39">
        <v>1</v>
      </c>
      <c r="I3300" s="39">
        <v>0</v>
      </c>
      <c r="J3300" s="39">
        <v>0</v>
      </c>
      <c r="K3300" s="57" t="str">
        <f t="shared" si="291"/>
        <v>0</v>
      </c>
      <c r="L3300" s="4"/>
    </row>
    <row r="3301" spans="1:57" ht="15.75">
      <c r="A3301" s="28">
        <v>70</v>
      </c>
      <c r="B3301" s="25"/>
      <c r="C3301" s="32">
        <f t="shared" si="290"/>
        <v>1</v>
      </c>
      <c r="D3301" s="39" t="s">
        <v>3367</v>
      </c>
      <c r="E3301" s="39">
        <v>15200</v>
      </c>
      <c r="F3301" s="39">
        <v>9</v>
      </c>
      <c r="G3301" s="39">
        <v>1</v>
      </c>
      <c r="H3301" s="39">
        <v>0</v>
      </c>
      <c r="I3301" s="39">
        <v>0</v>
      </c>
      <c r="J3301" s="39">
        <v>0</v>
      </c>
      <c r="K3301" s="57" t="str">
        <f t="shared" si="291"/>
        <v>0</v>
      </c>
      <c r="L3301" s="4"/>
    </row>
    <row r="3302" spans="1:57" ht="15">
      <c r="A3302" s="226" t="s">
        <v>3368</v>
      </c>
      <c r="B3302" s="226"/>
      <c r="C3302" s="226"/>
      <c r="D3302" s="44">
        <f>SUM(C3293:C3301)</f>
        <v>9</v>
      </c>
      <c r="E3302" s="111">
        <f t="shared" ref="E3302:J3302" si="292">SUM(E3293:E3301)</f>
        <v>45406</v>
      </c>
      <c r="F3302" s="111">
        <f t="shared" si="292"/>
        <v>19</v>
      </c>
      <c r="G3302" s="111">
        <f t="shared" si="292"/>
        <v>3</v>
      </c>
      <c r="H3302" s="111">
        <f t="shared" si="292"/>
        <v>4</v>
      </c>
      <c r="I3302" s="111">
        <f t="shared" si="292"/>
        <v>0</v>
      </c>
      <c r="J3302" s="111">
        <f t="shared" si="292"/>
        <v>0</v>
      </c>
      <c r="K3302" s="45">
        <f>K3293+K3294+K3295+K3296+K3297+K3298+K3299+K3300+K3301</f>
        <v>0</v>
      </c>
      <c r="L3302" s="4"/>
      <c r="M3302" s="46"/>
      <c r="N3302" s="46"/>
      <c r="O3302" s="46"/>
      <c r="P3302" s="46"/>
      <c r="Q3302" s="46"/>
      <c r="R3302" s="46"/>
      <c r="S3302" s="46"/>
      <c r="T3302" s="46"/>
      <c r="U3302" s="46"/>
      <c r="V3302" s="46"/>
      <c r="W3302" s="46"/>
      <c r="X3302" s="46"/>
      <c r="Y3302" s="46"/>
      <c r="Z3302" s="46"/>
      <c r="AA3302" s="46"/>
      <c r="AB3302" s="46"/>
      <c r="AC3302" s="46"/>
      <c r="AD3302" s="46"/>
      <c r="AE3302" s="46"/>
      <c r="AF3302" s="46"/>
      <c r="AG3302" s="46"/>
      <c r="AH3302" s="46"/>
      <c r="AI3302" s="46"/>
      <c r="AJ3302" s="46"/>
      <c r="AK3302" s="46"/>
      <c r="AL3302" s="46"/>
      <c r="AM3302" s="46"/>
      <c r="AN3302" s="46"/>
      <c r="AO3302" s="46"/>
      <c r="AP3302" s="46"/>
      <c r="AQ3302" s="46"/>
      <c r="AR3302" s="46"/>
      <c r="AS3302" s="46"/>
      <c r="AT3302" s="46"/>
      <c r="AU3302" s="46"/>
      <c r="AV3302" s="46"/>
      <c r="AW3302" s="46"/>
      <c r="AX3302" s="46"/>
      <c r="AY3302" s="46"/>
      <c r="AZ3302" s="46"/>
      <c r="BA3302" s="46"/>
      <c r="BB3302" s="46"/>
      <c r="BC3302" s="46"/>
      <c r="BD3302" s="46"/>
      <c r="BE3302" s="46"/>
    </row>
    <row r="3303" spans="1:57" ht="15.75">
      <c r="A3303" s="28"/>
      <c r="B3303" s="225" t="s">
        <v>105</v>
      </c>
      <c r="C3303" s="225"/>
      <c r="D3303" s="47"/>
      <c r="E3303" s="112"/>
      <c r="F3303" s="47"/>
      <c r="G3303" s="112"/>
      <c r="H3303" s="112"/>
      <c r="I3303" s="112"/>
      <c r="J3303" s="113"/>
      <c r="K3303" s="31"/>
      <c r="L3303" s="4"/>
    </row>
    <row r="3304" spans="1:57" ht="15.75">
      <c r="A3304" s="28">
        <v>71</v>
      </c>
      <c r="B3304" s="25"/>
      <c r="C3304" s="32">
        <f t="shared" ref="C3304:C3336" si="293">IF(D3304="",0,1)</f>
        <v>1</v>
      </c>
      <c r="D3304" s="34" t="s">
        <v>3369</v>
      </c>
      <c r="E3304" s="34">
        <v>13000</v>
      </c>
      <c r="F3304" s="35">
        <v>3</v>
      </c>
      <c r="G3304" s="35">
        <v>3</v>
      </c>
      <c r="H3304" s="35">
        <v>0</v>
      </c>
      <c r="I3304" s="35">
        <v>0</v>
      </c>
      <c r="J3304" s="36">
        <v>0</v>
      </c>
      <c r="K3304" s="57" t="str">
        <f t="shared" ref="K3304:K3336" si="294">IF(OR(I3304="",I3304&lt;1),"0","1")</f>
        <v>0</v>
      </c>
      <c r="L3304" s="4"/>
    </row>
    <row r="3305" spans="1:57" ht="15.75">
      <c r="A3305" s="28">
        <v>71</v>
      </c>
      <c r="B3305" s="25"/>
      <c r="C3305" s="32">
        <f t="shared" si="293"/>
        <v>1</v>
      </c>
      <c r="D3305" s="34" t="s">
        <v>3370</v>
      </c>
      <c r="E3305" s="34">
        <v>6200</v>
      </c>
      <c r="F3305" s="35">
        <v>1</v>
      </c>
      <c r="G3305" s="35">
        <v>0</v>
      </c>
      <c r="H3305" s="35">
        <v>0</v>
      </c>
      <c r="I3305" s="35">
        <v>0</v>
      </c>
      <c r="J3305" s="36">
        <v>0</v>
      </c>
      <c r="K3305" s="57" t="str">
        <f t="shared" si="294"/>
        <v>0</v>
      </c>
      <c r="L3305" s="4"/>
    </row>
    <row r="3306" spans="1:57" ht="15.75">
      <c r="A3306" s="28">
        <v>71</v>
      </c>
      <c r="B3306" s="25"/>
      <c r="C3306" s="32">
        <f t="shared" si="293"/>
        <v>1</v>
      </c>
      <c r="D3306" s="34" t="s">
        <v>3371</v>
      </c>
      <c r="E3306" s="34">
        <v>2200</v>
      </c>
      <c r="F3306" s="35">
        <v>1</v>
      </c>
      <c r="G3306" s="35">
        <v>0</v>
      </c>
      <c r="H3306" s="35">
        <v>0</v>
      </c>
      <c r="I3306" s="35">
        <v>0</v>
      </c>
      <c r="J3306" s="36">
        <v>0</v>
      </c>
      <c r="K3306" s="57" t="str">
        <f t="shared" si="294"/>
        <v>0</v>
      </c>
      <c r="L3306" s="4"/>
    </row>
    <row r="3307" spans="1:57" ht="15.75">
      <c r="A3307" s="28">
        <v>71</v>
      </c>
      <c r="B3307" s="25"/>
      <c r="C3307" s="32">
        <f t="shared" si="293"/>
        <v>1</v>
      </c>
      <c r="D3307" s="34" t="s">
        <v>3372</v>
      </c>
      <c r="E3307" s="34">
        <v>46000</v>
      </c>
      <c r="F3307" s="35">
        <v>34</v>
      </c>
      <c r="G3307" s="35">
        <v>6</v>
      </c>
      <c r="H3307" s="35">
        <v>0</v>
      </c>
      <c r="I3307" s="35">
        <v>3</v>
      </c>
      <c r="J3307" s="36">
        <v>3</v>
      </c>
      <c r="K3307" s="57" t="str">
        <f t="shared" si="294"/>
        <v>1</v>
      </c>
      <c r="L3307" s="4"/>
    </row>
    <row r="3308" spans="1:57" ht="15.75">
      <c r="A3308" s="28">
        <v>71</v>
      </c>
      <c r="B3308" s="25"/>
      <c r="C3308" s="32">
        <f t="shared" si="293"/>
        <v>1</v>
      </c>
      <c r="D3308" s="34" t="s">
        <v>3373</v>
      </c>
      <c r="E3308" s="34">
        <v>2644</v>
      </c>
      <c r="F3308" s="35">
        <v>1</v>
      </c>
      <c r="G3308" s="35">
        <v>0</v>
      </c>
      <c r="H3308" s="35">
        <v>0</v>
      </c>
      <c r="I3308" s="35">
        <v>0</v>
      </c>
      <c r="J3308" s="36">
        <v>0</v>
      </c>
      <c r="K3308" s="57" t="str">
        <f t="shared" si="294"/>
        <v>0</v>
      </c>
      <c r="L3308" s="4"/>
    </row>
    <row r="3309" spans="1:57" ht="15.75">
      <c r="A3309" s="28">
        <v>71</v>
      </c>
      <c r="B3309" s="25"/>
      <c r="C3309" s="32">
        <f t="shared" si="293"/>
        <v>1</v>
      </c>
      <c r="D3309" s="34" t="s">
        <v>3374</v>
      </c>
      <c r="E3309" s="34">
        <v>8039</v>
      </c>
      <c r="F3309" s="35">
        <v>2</v>
      </c>
      <c r="G3309" s="35">
        <v>0</v>
      </c>
      <c r="H3309" s="35">
        <v>0</v>
      </c>
      <c r="I3309" s="35">
        <v>0</v>
      </c>
      <c r="J3309" s="36">
        <v>0</v>
      </c>
      <c r="K3309" s="57" t="str">
        <f t="shared" si="294"/>
        <v>0</v>
      </c>
      <c r="L3309" s="4"/>
    </row>
    <row r="3310" spans="1:57" ht="15.75">
      <c r="A3310" s="28">
        <v>71</v>
      </c>
      <c r="B3310" s="25"/>
      <c r="C3310" s="32">
        <f t="shared" si="293"/>
        <v>1</v>
      </c>
      <c r="D3310" s="34" t="s">
        <v>3375</v>
      </c>
      <c r="E3310" s="34">
        <v>3200</v>
      </c>
      <c r="F3310" s="35">
        <v>1</v>
      </c>
      <c r="G3310" s="35">
        <v>0</v>
      </c>
      <c r="H3310" s="35">
        <v>0</v>
      </c>
      <c r="I3310" s="35">
        <v>0</v>
      </c>
      <c r="J3310" s="36">
        <v>0</v>
      </c>
      <c r="K3310" s="57" t="str">
        <f t="shared" si="294"/>
        <v>0</v>
      </c>
      <c r="L3310" s="4"/>
    </row>
    <row r="3311" spans="1:57" ht="15.75">
      <c r="A3311" s="28">
        <v>71</v>
      </c>
      <c r="B3311" s="25"/>
      <c r="C3311" s="32">
        <f t="shared" si="293"/>
        <v>1</v>
      </c>
      <c r="D3311" s="34" t="s">
        <v>3376</v>
      </c>
      <c r="E3311" s="34">
        <v>6400</v>
      </c>
      <c r="F3311" s="35">
        <v>3</v>
      </c>
      <c r="G3311" s="35">
        <v>0</v>
      </c>
      <c r="H3311" s="35">
        <v>0</v>
      </c>
      <c r="I3311" s="35">
        <v>0</v>
      </c>
      <c r="J3311" s="36">
        <v>0</v>
      </c>
      <c r="K3311" s="57" t="str">
        <f t="shared" si="294"/>
        <v>0</v>
      </c>
      <c r="L3311" s="4"/>
    </row>
    <row r="3312" spans="1:57" ht="15.75">
      <c r="A3312" s="28">
        <v>71</v>
      </c>
      <c r="B3312" s="25"/>
      <c r="C3312" s="32">
        <f t="shared" si="293"/>
        <v>1</v>
      </c>
      <c r="D3312" s="34" t="s">
        <v>3377</v>
      </c>
      <c r="E3312" s="34">
        <v>3717</v>
      </c>
      <c r="F3312" s="35">
        <v>1</v>
      </c>
      <c r="G3312" s="35">
        <v>1</v>
      </c>
      <c r="H3312" s="35">
        <v>0</v>
      </c>
      <c r="I3312" s="35">
        <v>0</v>
      </c>
      <c r="J3312" s="36">
        <v>0</v>
      </c>
      <c r="K3312" s="57" t="str">
        <f t="shared" si="294"/>
        <v>0</v>
      </c>
      <c r="L3312" s="4"/>
    </row>
    <row r="3313" spans="1:12" ht="15.75">
      <c r="A3313" s="28">
        <v>71</v>
      </c>
      <c r="B3313" s="25"/>
      <c r="C3313" s="32">
        <f t="shared" si="293"/>
        <v>1</v>
      </c>
      <c r="D3313" s="34" t="s">
        <v>3378</v>
      </c>
      <c r="E3313" s="34">
        <v>4850</v>
      </c>
      <c r="F3313" s="35">
        <v>2</v>
      </c>
      <c r="G3313" s="35">
        <v>1</v>
      </c>
      <c r="H3313" s="35">
        <v>0</v>
      </c>
      <c r="I3313" s="35">
        <v>0</v>
      </c>
      <c r="J3313" s="36">
        <v>0</v>
      </c>
      <c r="K3313" s="57" t="str">
        <f t="shared" si="294"/>
        <v>0</v>
      </c>
      <c r="L3313" s="4"/>
    </row>
    <row r="3314" spans="1:12" ht="15.75">
      <c r="A3314" s="28">
        <v>71</v>
      </c>
      <c r="B3314" s="25"/>
      <c r="C3314" s="32">
        <f t="shared" si="293"/>
        <v>1</v>
      </c>
      <c r="D3314" s="34" t="s">
        <v>3379</v>
      </c>
      <c r="E3314" s="34">
        <v>3800</v>
      </c>
      <c r="F3314" s="35">
        <v>1</v>
      </c>
      <c r="G3314" s="35">
        <v>0</v>
      </c>
      <c r="H3314" s="35">
        <v>0</v>
      </c>
      <c r="I3314" s="35">
        <v>0</v>
      </c>
      <c r="J3314" s="36">
        <v>0</v>
      </c>
      <c r="K3314" s="57" t="str">
        <f t="shared" si="294"/>
        <v>0</v>
      </c>
      <c r="L3314" s="4"/>
    </row>
    <row r="3315" spans="1:12" ht="15.75">
      <c r="A3315" s="28">
        <v>71</v>
      </c>
      <c r="B3315" s="25"/>
      <c r="C3315" s="32">
        <f t="shared" si="293"/>
        <v>1</v>
      </c>
      <c r="D3315" s="34" t="s">
        <v>3380</v>
      </c>
      <c r="E3315" s="34">
        <v>1890</v>
      </c>
      <c r="F3315" s="35">
        <v>1</v>
      </c>
      <c r="G3315" s="35">
        <v>0</v>
      </c>
      <c r="H3315" s="35">
        <v>0</v>
      </c>
      <c r="I3315" s="35">
        <v>0</v>
      </c>
      <c r="J3315" s="36">
        <v>0</v>
      </c>
      <c r="K3315" s="57" t="str">
        <f t="shared" si="294"/>
        <v>0</v>
      </c>
      <c r="L3315" s="4"/>
    </row>
    <row r="3316" spans="1:12" ht="15.75">
      <c r="A3316" s="28">
        <v>71</v>
      </c>
      <c r="B3316" s="25"/>
      <c r="C3316" s="32">
        <f t="shared" si="293"/>
        <v>1</v>
      </c>
      <c r="D3316" s="34" t="s">
        <v>3381</v>
      </c>
      <c r="E3316" s="34">
        <v>1583</v>
      </c>
      <c r="F3316" s="35">
        <v>1</v>
      </c>
      <c r="G3316" s="35">
        <v>0</v>
      </c>
      <c r="H3316" s="35">
        <v>0</v>
      </c>
      <c r="I3316" s="35">
        <v>0</v>
      </c>
      <c r="J3316" s="36">
        <v>0</v>
      </c>
      <c r="K3316" s="57" t="str">
        <f t="shared" si="294"/>
        <v>0</v>
      </c>
      <c r="L3316" s="4"/>
    </row>
    <row r="3317" spans="1:12" ht="15.75">
      <c r="A3317" s="28">
        <v>71</v>
      </c>
      <c r="B3317" s="25"/>
      <c r="C3317" s="32">
        <f t="shared" si="293"/>
        <v>1</v>
      </c>
      <c r="D3317" s="34" t="s">
        <v>3382</v>
      </c>
      <c r="E3317" s="34">
        <v>7741</v>
      </c>
      <c r="F3317" s="35">
        <v>1</v>
      </c>
      <c r="G3317" s="35">
        <v>0</v>
      </c>
      <c r="H3317" s="35">
        <v>1</v>
      </c>
      <c r="I3317" s="35">
        <v>0</v>
      </c>
      <c r="J3317" s="36">
        <v>0</v>
      </c>
      <c r="K3317" s="57" t="str">
        <f t="shared" si="294"/>
        <v>0</v>
      </c>
      <c r="L3317" s="4"/>
    </row>
    <row r="3318" spans="1:12" ht="15.75">
      <c r="A3318" s="28">
        <v>71</v>
      </c>
      <c r="B3318" s="25"/>
      <c r="C3318" s="32">
        <f t="shared" si="293"/>
        <v>1</v>
      </c>
      <c r="D3318" s="34" t="s">
        <v>3383</v>
      </c>
      <c r="E3318" s="34">
        <v>3700</v>
      </c>
      <c r="F3318" s="35">
        <v>1</v>
      </c>
      <c r="G3318" s="35">
        <v>0</v>
      </c>
      <c r="H3318" s="35">
        <v>0</v>
      </c>
      <c r="I3318" s="35">
        <v>0</v>
      </c>
      <c r="J3318" s="36">
        <v>0</v>
      </c>
      <c r="K3318" s="57" t="str">
        <f t="shared" si="294"/>
        <v>0</v>
      </c>
      <c r="L3318" s="4"/>
    </row>
    <row r="3319" spans="1:12" ht="15.75">
      <c r="A3319" s="28">
        <v>71</v>
      </c>
      <c r="B3319" s="25"/>
      <c r="C3319" s="32">
        <f t="shared" si="293"/>
        <v>1</v>
      </c>
      <c r="D3319" s="34" t="s">
        <v>3384</v>
      </c>
      <c r="E3319" s="34">
        <v>7500</v>
      </c>
      <c r="F3319" s="35">
        <v>3</v>
      </c>
      <c r="G3319" s="35">
        <v>0</v>
      </c>
      <c r="H3319" s="35">
        <v>0</v>
      </c>
      <c r="I3319" s="35">
        <v>0</v>
      </c>
      <c r="J3319" s="36">
        <v>0</v>
      </c>
      <c r="K3319" s="57" t="str">
        <f t="shared" si="294"/>
        <v>0</v>
      </c>
      <c r="L3319" s="4"/>
    </row>
    <row r="3320" spans="1:12" ht="15.75">
      <c r="A3320" s="28">
        <v>71</v>
      </c>
      <c r="B3320" s="25"/>
      <c r="C3320" s="32">
        <f t="shared" si="293"/>
        <v>1</v>
      </c>
      <c r="D3320" s="34" t="s">
        <v>3385</v>
      </c>
      <c r="E3320" s="34">
        <v>4300</v>
      </c>
      <c r="F3320" s="35">
        <v>1</v>
      </c>
      <c r="G3320" s="35">
        <v>0</v>
      </c>
      <c r="H3320" s="35">
        <v>0</v>
      </c>
      <c r="I3320" s="35">
        <v>0</v>
      </c>
      <c r="J3320" s="36">
        <v>0</v>
      </c>
      <c r="K3320" s="57" t="str">
        <f t="shared" si="294"/>
        <v>0</v>
      </c>
      <c r="L3320" s="4"/>
    </row>
    <row r="3321" spans="1:12" ht="15.75">
      <c r="A3321" s="28">
        <v>71</v>
      </c>
      <c r="B3321" s="25"/>
      <c r="C3321" s="32">
        <f t="shared" si="293"/>
        <v>1</v>
      </c>
      <c r="D3321" s="34" t="s">
        <v>3386</v>
      </c>
      <c r="E3321" s="34">
        <v>1546</v>
      </c>
      <c r="F3321" s="35">
        <v>1</v>
      </c>
      <c r="G3321" s="35">
        <v>0</v>
      </c>
      <c r="H3321" s="35">
        <v>0</v>
      </c>
      <c r="I3321" s="35">
        <v>0</v>
      </c>
      <c r="J3321" s="36">
        <v>0</v>
      </c>
      <c r="K3321" s="57" t="str">
        <f t="shared" si="294"/>
        <v>0</v>
      </c>
      <c r="L3321" s="4"/>
    </row>
    <row r="3322" spans="1:12" ht="15.75">
      <c r="A3322" s="28">
        <v>71</v>
      </c>
      <c r="B3322" s="25"/>
      <c r="C3322" s="32">
        <f t="shared" si="293"/>
        <v>1</v>
      </c>
      <c r="D3322" s="34" t="s">
        <v>3387</v>
      </c>
      <c r="E3322" s="34">
        <v>3570</v>
      </c>
      <c r="F3322" s="35">
        <v>1</v>
      </c>
      <c r="G3322" s="35">
        <v>0</v>
      </c>
      <c r="H3322" s="35">
        <v>0</v>
      </c>
      <c r="I3322" s="35">
        <v>0</v>
      </c>
      <c r="J3322" s="36">
        <v>0</v>
      </c>
      <c r="K3322" s="57" t="str">
        <f t="shared" si="294"/>
        <v>0</v>
      </c>
      <c r="L3322" s="4"/>
    </row>
    <row r="3323" spans="1:12" ht="15.75">
      <c r="A3323" s="28">
        <v>71</v>
      </c>
      <c r="B3323" s="25"/>
      <c r="C3323" s="32">
        <f t="shared" si="293"/>
        <v>1</v>
      </c>
      <c r="D3323" s="34" t="s">
        <v>3388</v>
      </c>
      <c r="E3323" s="34">
        <v>22000</v>
      </c>
      <c r="F3323" s="35">
        <v>5</v>
      </c>
      <c r="G3323" s="35">
        <v>0</v>
      </c>
      <c r="H3323" s="35">
        <v>0</v>
      </c>
      <c r="I3323" s="35">
        <v>0</v>
      </c>
      <c r="J3323" s="36">
        <v>0</v>
      </c>
      <c r="K3323" s="57" t="str">
        <f t="shared" si="294"/>
        <v>0</v>
      </c>
      <c r="L3323" s="4"/>
    </row>
    <row r="3324" spans="1:12" ht="15.75">
      <c r="A3324" s="28">
        <v>71</v>
      </c>
      <c r="B3324" s="25"/>
      <c r="C3324" s="32">
        <f t="shared" si="293"/>
        <v>1</v>
      </c>
      <c r="D3324" s="34" t="s">
        <v>3389</v>
      </c>
      <c r="E3324" s="34">
        <v>6900</v>
      </c>
      <c r="F3324" s="35">
        <v>3</v>
      </c>
      <c r="G3324" s="35">
        <v>1</v>
      </c>
      <c r="H3324" s="35">
        <v>0</v>
      </c>
      <c r="I3324" s="35">
        <v>0</v>
      </c>
      <c r="J3324" s="36">
        <v>0</v>
      </c>
      <c r="K3324" s="57" t="str">
        <f t="shared" si="294"/>
        <v>0</v>
      </c>
      <c r="L3324" s="4"/>
    </row>
    <row r="3325" spans="1:12" ht="15.75">
      <c r="A3325" s="28">
        <v>71</v>
      </c>
      <c r="B3325" s="25"/>
      <c r="C3325" s="32">
        <f t="shared" si="293"/>
        <v>1</v>
      </c>
      <c r="D3325" s="34" t="s">
        <v>3390</v>
      </c>
      <c r="E3325" s="34">
        <v>40000</v>
      </c>
      <c r="F3325" s="35">
        <v>12</v>
      </c>
      <c r="G3325" s="35">
        <v>6</v>
      </c>
      <c r="H3325" s="35">
        <v>0</v>
      </c>
      <c r="I3325" s="35">
        <v>0</v>
      </c>
      <c r="J3325" s="36">
        <v>0</v>
      </c>
      <c r="K3325" s="57" t="str">
        <f t="shared" si="294"/>
        <v>0</v>
      </c>
      <c r="L3325" s="4"/>
    </row>
    <row r="3326" spans="1:12" ht="15.75">
      <c r="A3326" s="28">
        <v>71</v>
      </c>
      <c r="B3326" s="25"/>
      <c r="C3326" s="32">
        <f t="shared" si="293"/>
        <v>1</v>
      </c>
      <c r="D3326" s="34" t="s">
        <v>3391</v>
      </c>
      <c r="E3326" s="34">
        <v>1780</v>
      </c>
      <c r="F3326" s="35">
        <v>0</v>
      </c>
      <c r="G3326" s="35">
        <v>1</v>
      </c>
      <c r="H3326" s="35">
        <v>0</v>
      </c>
      <c r="I3326" s="35">
        <v>0</v>
      </c>
      <c r="J3326" s="36">
        <v>0</v>
      </c>
      <c r="K3326" s="57" t="str">
        <f t="shared" si="294"/>
        <v>0</v>
      </c>
      <c r="L3326" s="4"/>
    </row>
    <row r="3327" spans="1:12" ht="15.75">
      <c r="A3327" s="28">
        <v>71</v>
      </c>
      <c r="B3327" s="25"/>
      <c r="C3327" s="32">
        <f t="shared" si="293"/>
        <v>1</v>
      </c>
      <c r="D3327" s="34" t="s">
        <v>3392</v>
      </c>
      <c r="E3327" s="34">
        <v>17694</v>
      </c>
      <c r="F3327" s="35">
        <v>6</v>
      </c>
      <c r="G3327" s="35">
        <v>6</v>
      </c>
      <c r="H3327" s="35">
        <v>0</v>
      </c>
      <c r="I3327" s="35">
        <v>1</v>
      </c>
      <c r="J3327" s="36">
        <v>1</v>
      </c>
      <c r="K3327" s="57" t="str">
        <f t="shared" si="294"/>
        <v>1</v>
      </c>
      <c r="L3327" s="4"/>
    </row>
    <row r="3328" spans="1:12" ht="15.75">
      <c r="A3328" s="28">
        <v>71</v>
      </c>
      <c r="B3328" s="25"/>
      <c r="C3328" s="32">
        <f t="shared" si="293"/>
        <v>1</v>
      </c>
      <c r="D3328" s="34" t="s">
        <v>3393</v>
      </c>
      <c r="E3328" s="34">
        <v>3190</v>
      </c>
      <c r="F3328" s="35">
        <v>1</v>
      </c>
      <c r="G3328" s="35">
        <v>0</v>
      </c>
      <c r="H3328" s="35">
        <v>0</v>
      </c>
      <c r="I3328" s="35">
        <v>0</v>
      </c>
      <c r="J3328" s="36">
        <v>0</v>
      </c>
      <c r="K3328" s="57" t="str">
        <f t="shared" si="294"/>
        <v>0</v>
      </c>
      <c r="L3328" s="4"/>
    </row>
    <row r="3329" spans="1:57" ht="15.75">
      <c r="A3329" s="28">
        <v>71</v>
      </c>
      <c r="B3329" s="25"/>
      <c r="C3329" s="32">
        <f t="shared" si="293"/>
        <v>1</v>
      </c>
      <c r="D3329" s="34" t="s">
        <v>3394</v>
      </c>
      <c r="E3329" s="34">
        <v>9214</v>
      </c>
      <c r="F3329" s="35">
        <v>3</v>
      </c>
      <c r="G3329" s="35">
        <v>0</v>
      </c>
      <c r="H3329" s="35">
        <v>0</v>
      </c>
      <c r="I3329" s="35">
        <v>0</v>
      </c>
      <c r="J3329" s="36">
        <v>0</v>
      </c>
      <c r="K3329" s="57" t="str">
        <f t="shared" si="294"/>
        <v>0</v>
      </c>
      <c r="L3329" s="4"/>
    </row>
    <row r="3330" spans="1:57" ht="15.75">
      <c r="A3330" s="28">
        <v>71</v>
      </c>
      <c r="B3330" s="25"/>
      <c r="C3330" s="32">
        <f t="shared" si="293"/>
        <v>1</v>
      </c>
      <c r="D3330" s="34" t="s">
        <v>3395</v>
      </c>
      <c r="E3330" s="34">
        <v>6207</v>
      </c>
      <c r="F3330" s="35">
        <v>4</v>
      </c>
      <c r="G3330" s="35">
        <v>0</v>
      </c>
      <c r="H3330" s="35">
        <v>0</v>
      </c>
      <c r="I3330" s="35">
        <v>0</v>
      </c>
      <c r="J3330" s="36">
        <v>0</v>
      </c>
      <c r="K3330" s="57" t="str">
        <f t="shared" si="294"/>
        <v>0</v>
      </c>
      <c r="L3330" s="4"/>
    </row>
    <row r="3331" spans="1:57" ht="15.75">
      <c r="A3331" s="28">
        <v>71</v>
      </c>
      <c r="B3331" s="25"/>
      <c r="C3331" s="32">
        <f t="shared" si="293"/>
        <v>1</v>
      </c>
      <c r="D3331" s="34" t="s">
        <v>3396</v>
      </c>
      <c r="E3331" s="34">
        <v>6617</v>
      </c>
      <c r="F3331" s="35">
        <v>4</v>
      </c>
      <c r="G3331" s="35">
        <v>1</v>
      </c>
      <c r="H3331" s="35">
        <v>0</v>
      </c>
      <c r="I3331" s="35">
        <v>0</v>
      </c>
      <c r="J3331" s="36">
        <v>0</v>
      </c>
      <c r="K3331" s="57" t="str">
        <f t="shared" si="294"/>
        <v>0</v>
      </c>
      <c r="L3331" s="4"/>
    </row>
    <row r="3332" spans="1:57" ht="15.75">
      <c r="A3332" s="28">
        <v>71</v>
      </c>
      <c r="B3332" s="25"/>
      <c r="C3332" s="32">
        <f t="shared" si="293"/>
        <v>1</v>
      </c>
      <c r="D3332" s="34" t="s">
        <v>3397</v>
      </c>
      <c r="E3332" s="34">
        <v>3200</v>
      </c>
      <c r="F3332" s="35">
        <v>1</v>
      </c>
      <c r="G3332" s="35">
        <v>0</v>
      </c>
      <c r="H3332" s="35">
        <v>0</v>
      </c>
      <c r="I3332" s="35">
        <v>0</v>
      </c>
      <c r="J3332" s="36">
        <v>0</v>
      </c>
      <c r="K3332" s="57" t="str">
        <f t="shared" si="294"/>
        <v>0</v>
      </c>
      <c r="L3332" s="4"/>
    </row>
    <row r="3333" spans="1:57" ht="15.75">
      <c r="A3333" s="28">
        <v>71</v>
      </c>
      <c r="B3333" s="25"/>
      <c r="C3333" s="32">
        <f t="shared" si="293"/>
        <v>1</v>
      </c>
      <c r="D3333" s="34" t="s">
        <v>3398</v>
      </c>
      <c r="E3333" s="34">
        <v>2839</v>
      </c>
      <c r="F3333" s="35">
        <v>2</v>
      </c>
      <c r="G3333" s="35">
        <v>1</v>
      </c>
      <c r="H3333" s="35">
        <v>0</v>
      </c>
      <c r="I3333" s="35">
        <v>0</v>
      </c>
      <c r="J3333" s="36">
        <v>0</v>
      </c>
      <c r="K3333" s="57" t="str">
        <f t="shared" si="294"/>
        <v>0</v>
      </c>
      <c r="L3333" s="4"/>
    </row>
    <row r="3334" spans="1:57" ht="15.75">
      <c r="A3334" s="28">
        <v>71</v>
      </c>
      <c r="B3334" s="25"/>
      <c r="C3334" s="32">
        <f t="shared" si="293"/>
        <v>1</v>
      </c>
      <c r="D3334" s="34" t="s">
        <v>3399</v>
      </c>
      <c r="E3334" s="34">
        <v>5885</v>
      </c>
      <c r="F3334" s="35">
        <v>3</v>
      </c>
      <c r="G3334" s="35">
        <v>1</v>
      </c>
      <c r="H3334" s="35">
        <v>0</v>
      </c>
      <c r="I3334" s="35">
        <v>0</v>
      </c>
      <c r="J3334" s="36">
        <v>0</v>
      </c>
      <c r="K3334" s="57" t="str">
        <f t="shared" si="294"/>
        <v>0</v>
      </c>
      <c r="L3334" s="4"/>
    </row>
    <row r="3335" spans="1:57" ht="15.75">
      <c r="A3335" s="28">
        <v>71</v>
      </c>
      <c r="B3335" s="25"/>
      <c r="C3335" s="32">
        <f t="shared" si="293"/>
        <v>1</v>
      </c>
      <c r="D3335" s="34" t="s">
        <v>3400</v>
      </c>
      <c r="E3335" s="34">
        <v>5608</v>
      </c>
      <c r="F3335" s="35">
        <v>1</v>
      </c>
      <c r="G3335" s="35">
        <v>2</v>
      </c>
      <c r="H3335" s="35">
        <v>0</v>
      </c>
      <c r="I3335" s="35">
        <v>0</v>
      </c>
      <c r="J3335" s="36">
        <v>0</v>
      </c>
      <c r="K3335" s="57" t="str">
        <f t="shared" si="294"/>
        <v>0</v>
      </c>
      <c r="L3335" s="4"/>
    </row>
    <row r="3336" spans="1:57" ht="15.75">
      <c r="A3336" s="28">
        <v>71</v>
      </c>
      <c r="B3336" s="25"/>
      <c r="C3336" s="32">
        <f t="shared" si="293"/>
        <v>1</v>
      </c>
      <c r="D3336" s="34" t="s">
        <v>3401</v>
      </c>
      <c r="E3336" s="34">
        <v>4414</v>
      </c>
      <c r="F3336" s="35">
        <v>0</v>
      </c>
      <c r="G3336" s="35">
        <v>1</v>
      </c>
      <c r="H3336" s="35">
        <v>0</v>
      </c>
      <c r="I3336" s="35">
        <v>0</v>
      </c>
      <c r="J3336" s="36">
        <v>0</v>
      </c>
      <c r="K3336" s="57" t="str">
        <f t="shared" si="294"/>
        <v>0</v>
      </c>
      <c r="L3336" s="4"/>
    </row>
    <row r="3337" spans="1:57" ht="15">
      <c r="A3337" s="226" t="s">
        <v>3402</v>
      </c>
      <c r="B3337" s="226"/>
      <c r="C3337" s="226"/>
      <c r="D3337" s="44">
        <f>SUM(C3304:C3336)</f>
        <v>33</v>
      </c>
      <c r="E3337" s="111">
        <f t="shared" ref="E3337:J3337" si="295">SUM(E3304:E3336)</f>
        <v>267428</v>
      </c>
      <c r="F3337" s="111">
        <f t="shared" si="295"/>
        <v>105</v>
      </c>
      <c r="G3337" s="111">
        <f t="shared" si="295"/>
        <v>31</v>
      </c>
      <c r="H3337" s="111">
        <f t="shared" si="295"/>
        <v>1</v>
      </c>
      <c r="I3337" s="111">
        <f t="shared" si="295"/>
        <v>4</v>
      </c>
      <c r="J3337" s="111">
        <f t="shared" si="295"/>
        <v>4</v>
      </c>
      <c r="K3337" s="45">
        <f>K3304+K3305+K3306+K3307+K3308+K3309+K3310+K3311+K3312+K3313+K3314+K3315+K3316+K3317+K3318+K3319+K3320+K3321+K3322+K3323+K3324+K3325+K3326+K3327+K3328+K3329+K3330+K3331+K3332+K3333+K3334+K3335+K3336</f>
        <v>2</v>
      </c>
      <c r="L3337" s="4"/>
      <c r="M3337" s="46"/>
      <c r="N3337" s="46"/>
      <c r="O3337" s="46"/>
      <c r="P3337" s="46"/>
      <c r="Q3337" s="46"/>
      <c r="R3337" s="46"/>
      <c r="S3337" s="46"/>
      <c r="T3337" s="46"/>
      <c r="U3337" s="46"/>
      <c r="V3337" s="46"/>
      <c r="W3337" s="46"/>
      <c r="X3337" s="46"/>
      <c r="Y3337" s="46"/>
      <c r="Z3337" s="46"/>
      <c r="AA3337" s="46"/>
      <c r="AB3337" s="46"/>
      <c r="AC3337" s="46"/>
      <c r="AD3337" s="46"/>
      <c r="AE3337" s="46"/>
      <c r="AF3337" s="46"/>
      <c r="AG3337" s="46"/>
      <c r="AH3337" s="46"/>
      <c r="AI3337" s="46"/>
      <c r="AJ3337" s="46"/>
      <c r="AK3337" s="46"/>
      <c r="AL3337" s="46"/>
      <c r="AM3337" s="46"/>
      <c r="AN3337" s="46"/>
      <c r="AO3337" s="46"/>
      <c r="AP3337" s="46"/>
      <c r="AQ3337" s="46"/>
      <c r="AR3337" s="46"/>
      <c r="AS3337" s="46"/>
      <c r="AT3337" s="46"/>
      <c r="AU3337" s="46"/>
      <c r="AV3337" s="46"/>
      <c r="AW3337" s="46"/>
      <c r="AX3337" s="46"/>
      <c r="AY3337" s="46"/>
      <c r="AZ3337" s="46"/>
      <c r="BA3337" s="46"/>
      <c r="BB3337" s="46"/>
      <c r="BC3337" s="46"/>
      <c r="BD3337" s="46"/>
      <c r="BE3337" s="46"/>
    </row>
    <row r="3338" spans="1:57" ht="15.75">
      <c r="A3338" s="28"/>
      <c r="B3338" s="225" t="s">
        <v>106</v>
      </c>
      <c r="C3338" s="225"/>
      <c r="D3338" s="47"/>
      <c r="E3338" s="112"/>
      <c r="F3338" s="47"/>
      <c r="G3338" s="112"/>
      <c r="H3338" s="112"/>
      <c r="I3338" s="112"/>
      <c r="J3338" s="113"/>
      <c r="K3338" s="31"/>
      <c r="L3338" s="4"/>
    </row>
    <row r="3339" spans="1:57" ht="15.75">
      <c r="A3339" s="28">
        <v>72</v>
      </c>
      <c r="B3339" s="25"/>
      <c r="C3339" s="32">
        <f t="shared" ref="C3339:C3366" si="296">IF(D3339="",0,1)</f>
        <v>1</v>
      </c>
      <c r="D3339" s="39" t="s">
        <v>3403</v>
      </c>
      <c r="E3339" s="49">
        <v>11276</v>
      </c>
      <c r="F3339" s="38">
        <v>1</v>
      </c>
      <c r="G3339" s="38">
        <v>0</v>
      </c>
      <c r="H3339" s="38">
        <v>0</v>
      </c>
      <c r="I3339" s="38">
        <v>0</v>
      </c>
      <c r="J3339" s="38">
        <v>0</v>
      </c>
      <c r="K3339" s="57" t="str">
        <f t="shared" ref="K3339:K3366" si="297">IF(OR(I3339="",I3339&lt;1),"0","1")</f>
        <v>0</v>
      </c>
      <c r="L3339" s="4"/>
    </row>
    <row r="3340" spans="1:57" ht="15.75">
      <c r="A3340" s="28">
        <v>72</v>
      </c>
      <c r="B3340" s="25"/>
      <c r="C3340" s="32">
        <f t="shared" si="296"/>
        <v>1</v>
      </c>
      <c r="D3340" s="39" t="s">
        <v>3404</v>
      </c>
      <c r="E3340" s="49">
        <v>5626</v>
      </c>
      <c r="F3340" s="38">
        <v>1</v>
      </c>
      <c r="G3340" s="38">
        <v>2</v>
      </c>
      <c r="H3340" s="38">
        <v>0</v>
      </c>
      <c r="I3340" s="38">
        <v>0</v>
      </c>
      <c r="J3340" s="38">
        <v>0</v>
      </c>
      <c r="K3340" s="57" t="str">
        <f t="shared" si="297"/>
        <v>0</v>
      </c>
      <c r="L3340" s="4"/>
    </row>
    <row r="3341" spans="1:57" ht="15.75">
      <c r="A3341" s="28">
        <v>72</v>
      </c>
      <c r="B3341" s="25"/>
      <c r="C3341" s="32">
        <f t="shared" si="296"/>
        <v>1</v>
      </c>
      <c r="D3341" s="39" t="s">
        <v>3405</v>
      </c>
      <c r="E3341" s="49">
        <v>2162</v>
      </c>
      <c r="F3341" s="38">
        <v>1</v>
      </c>
      <c r="G3341" s="38">
        <v>1</v>
      </c>
      <c r="H3341" s="38">
        <v>0</v>
      </c>
      <c r="I3341" s="38">
        <v>0</v>
      </c>
      <c r="J3341" s="38">
        <v>0</v>
      </c>
      <c r="K3341" s="57" t="str">
        <f t="shared" si="297"/>
        <v>0</v>
      </c>
      <c r="L3341" s="4"/>
    </row>
    <row r="3342" spans="1:57" ht="15.75">
      <c r="A3342" s="28">
        <v>72</v>
      </c>
      <c r="B3342" s="25"/>
      <c r="C3342" s="32">
        <f t="shared" si="296"/>
        <v>1</v>
      </c>
      <c r="D3342" s="39" t="s">
        <v>3406</v>
      </c>
      <c r="E3342" s="49">
        <v>6749</v>
      </c>
      <c r="F3342" s="38">
        <v>2</v>
      </c>
      <c r="G3342" s="38">
        <v>0</v>
      </c>
      <c r="H3342" s="38">
        <v>0</v>
      </c>
      <c r="I3342" s="38">
        <v>0</v>
      </c>
      <c r="J3342" s="38">
        <v>0</v>
      </c>
      <c r="K3342" s="57" t="str">
        <f t="shared" si="297"/>
        <v>0</v>
      </c>
      <c r="L3342" s="4"/>
    </row>
    <row r="3343" spans="1:57" ht="15.75">
      <c r="A3343" s="28">
        <v>72</v>
      </c>
      <c r="B3343" s="25"/>
      <c r="C3343" s="32">
        <f t="shared" si="296"/>
        <v>1</v>
      </c>
      <c r="D3343" s="39" t="s">
        <v>3407</v>
      </c>
      <c r="E3343" s="49">
        <v>3824</v>
      </c>
      <c r="F3343" s="38">
        <v>1</v>
      </c>
      <c r="G3343" s="38">
        <v>0</v>
      </c>
      <c r="H3343" s="38">
        <v>0</v>
      </c>
      <c r="I3343" s="38">
        <v>0</v>
      </c>
      <c r="J3343" s="38">
        <v>0</v>
      </c>
      <c r="K3343" s="57" t="str">
        <f t="shared" si="297"/>
        <v>0</v>
      </c>
      <c r="L3343" s="4"/>
    </row>
    <row r="3344" spans="1:57" ht="15.75">
      <c r="A3344" s="28">
        <v>72</v>
      </c>
      <c r="B3344" s="25"/>
      <c r="C3344" s="32">
        <f t="shared" si="296"/>
        <v>1</v>
      </c>
      <c r="D3344" s="39" t="s">
        <v>3408</v>
      </c>
      <c r="E3344" s="49">
        <v>3011</v>
      </c>
      <c r="F3344" s="38">
        <v>1</v>
      </c>
      <c r="G3344" s="38">
        <v>0</v>
      </c>
      <c r="H3344" s="38">
        <v>0</v>
      </c>
      <c r="I3344" s="38">
        <v>0</v>
      </c>
      <c r="J3344" s="38">
        <v>0</v>
      </c>
      <c r="K3344" s="57" t="str">
        <f t="shared" si="297"/>
        <v>0</v>
      </c>
      <c r="L3344" s="4"/>
    </row>
    <row r="3345" spans="1:12" ht="15.75">
      <c r="A3345" s="28">
        <v>72</v>
      </c>
      <c r="B3345" s="25"/>
      <c r="C3345" s="32">
        <f t="shared" si="296"/>
        <v>1</v>
      </c>
      <c r="D3345" s="39" t="s">
        <v>3409</v>
      </c>
      <c r="E3345" s="49">
        <v>7895</v>
      </c>
      <c r="F3345" s="38">
        <v>0</v>
      </c>
      <c r="G3345" s="38">
        <v>4</v>
      </c>
      <c r="H3345" s="38">
        <v>0</v>
      </c>
      <c r="I3345" s="38">
        <v>0</v>
      </c>
      <c r="J3345" s="38">
        <v>0</v>
      </c>
      <c r="K3345" s="57" t="str">
        <f t="shared" si="297"/>
        <v>0</v>
      </c>
      <c r="L3345" s="4"/>
    </row>
    <row r="3346" spans="1:12" ht="15.75">
      <c r="A3346" s="28">
        <v>72</v>
      </c>
      <c r="B3346" s="25"/>
      <c r="C3346" s="32">
        <f t="shared" si="296"/>
        <v>1</v>
      </c>
      <c r="D3346" s="39" t="s">
        <v>3410</v>
      </c>
      <c r="E3346" s="49">
        <v>4816</v>
      </c>
      <c r="F3346" s="38">
        <v>2</v>
      </c>
      <c r="G3346" s="38">
        <v>1</v>
      </c>
      <c r="H3346" s="38">
        <v>0</v>
      </c>
      <c r="I3346" s="38">
        <v>0</v>
      </c>
      <c r="J3346" s="38">
        <v>0</v>
      </c>
      <c r="K3346" s="57" t="str">
        <f t="shared" si="297"/>
        <v>0</v>
      </c>
      <c r="L3346" s="4"/>
    </row>
    <row r="3347" spans="1:12" ht="15.75">
      <c r="A3347" s="28">
        <v>72</v>
      </c>
      <c r="B3347" s="25"/>
      <c r="C3347" s="32">
        <f t="shared" si="296"/>
        <v>1</v>
      </c>
      <c r="D3347" s="39" t="s">
        <v>3411</v>
      </c>
      <c r="E3347" s="39">
        <v>9199</v>
      </c>
      <c r="F3347" s="39">
        <v>5</v>
      </c>
      <c r="G3347" s="39">
        <v>2</v>
      </c>
      <c r="H3347" s="38">
        <v>0</v>
      </c>
      <c r="I3347" s="38">
        <v>0</v>
      </c>
      <c r="J3347" s="38">
        <v>0</v>
      </c>
      <c r="K3347" s="57" t="str">
        <f t="shared" si="297"/>
        <v>0</v>
      </c>
      <c r="L3347" s="4"/>
    </row>
    <row r="3348" spans="1:12" ht="15.75">
      <c r="A3348" s="28">
        <v>72</v>
      </c>
      <c r="B3348" s="25"/>
      <c r="C3348" s="32">
        <f t="shared" si="296"/>
        <v>1</v>
      </c>
      <c r="D3348" s="39" t="s">
        <v>3412</v>
      </c>
      <c r="E3348" s="39">
        <v>15929</v>
      </c>
      <c r="F3348" s="39">
        <v>4</v>
      </c>
      <c r="G3348" s="39">
        <v>0</v>
      </c>
      <c r="H3348" s="38">
        <v>0</v>
      </c>
      <c r="I3348" s="38">
        <v>0</v>
      </c>
      <c r="J3348" s="38">
        <v>0</v>
      </c>
      <c r="K3348" s="57" t="str">
        <f t="shared" si="297"/>
        <v>0</v>
      </c>
      <c r="L3348" s="4"/>
    </row>
    <row r="3349" spans="1:12" ht="15.75">
      <c r="A3349" s="28">
        <v>72</v>
      </c>
      <c r="B3349" s="25"/>
      <c r="C3349" s="32">
        <f t="shared" si="296"/>
        <v>1</v>
      </c>
      <c r="D3349" s="39" t="s">
        <v>3413</v>
      </c>
      <c r="E3349" s="39">
        <v>4529</v>
      </c>
      <c r="F3349" s="39">
        <v>2</v>
      </c>
      <c r="G3349" s="39">
        <v>1</v>
      </c>
      <c r="H3349" s="38">
        <v>0</v>
      </c>
      <c r="I3349" s="38">
        <v>0</v>
      </c>
      <c r="J3349" s="38">
        <v>0</v>
      </c>
      <c r="K3349" s="57" t="str">
        <f t="shared" si="297"/>
        <v>0</v>
      </c>
      <c r="L3349" s="4"/>
    </row>
    <row r="3350" spans="1:12" ht="15.75">
      <c r="A3350" s="28">
        <v>72</v>
      </c>
      <c r="B3350" s="25"/>
      <c r="C3350" s="32">
        <f t="shared" si="296"/>
        <v>1</v>
      </c>
      <c r="D3350" s="39" t="s">
        <v>3414</v>
      </c>
      <c r="E3350" s="39">
        <v>4197</v>
      </c>
      <c r="F3350" s="39">
        <v>1</v>
      </c>
      <c r="G3350" s="39">
        <v>1</v>
      </c>
      <c r="H3350" s="38">
        <v>0</v>
      </c>
      <c r="I3350" s="38">
        <v>0</v>
      </c>
      <c r="J3350" s="38">
        <v>0</v>
      </c>
      <c r="K3350" s="57" t="str">
        <f t="shared" si="297"/>
        <v>0</v>
      </c>
      <c r="L3350" s="4"/>
    </row>
    <row r="3351" spans="1:12" ht="15.75">
      <c r="A3351" s="28">
        <v>72</v>
      </c>
      <c r="B3351" s="25"/>
      <c r="C3351" s="32">
        <f t="shared" si="296"/>
        <v>1</v>
      </c>
      <c r="D3351" s="39" t="s">
        <v>3415</v>
      </c>
      <c r="E3351" s="39">
        <v>146703</v>
      </c>
      <c r="F3351" s="39">
        <v>25</v>
      </c>
      <c r="G3351" s="39">
        <v>30</v>
      </c>
      <c r="H3351" s="38">
        <v>0</v>
      </c>
      <c r="I3351" s="38">
        <v>0</v>
      </c>
      <c r="J3351" s="38">
        <v>0</v>
      </c>
      <c r="K3351" s="57" t="str">
        <f t="shared" si="297"/>
        <v>0</v>
      </c>
      <c r="L3351" s="4"/>
    </row>
    <row r="3352" spans="1:12" ht="15.75">
      <c r="A3352" s="28">
        <v>72</v>
      </c>
      <c r="B3352" s="25"/>
      <c r="C3352" s="32">
        <f t="shared" si="296"/>
        <v>1</v>
      </c>
      <c r="D3352" s="39" t="s">
        <v>3416</v>
      </c>
      <c r="E3352" s="39">
        <v>20892</v>
      </c>
      <c r="F3352" s="39">
        <v>2</v>
      </c>
      <c r="G3352" s="39">
        <v>0</v>
      </c>
      <c r="H3352" s="38">
        <v>0</v>
      </c>
      <c r="I3352" s="38">
        <v>0</v>
      </c>
      <c r="J3352" s="38">
        <v>0</v>
      </c>
      <c r="K3352" s="57" t="str">
        <f t="shared" si="297"/>
        <v>0</v>
      </c>
      <c r="L3352" s="4"/>
    </row>
    <row r="3353" spans="1:12" ht="15.75">
      <c r="A3353" s="28">
        <v>72</v>
      </c>
      <c r="B3353" s="25"/>
      <c r="C3353" s="32">
        <f t="shared" si="296"/>
        <v>1</v>
      </c>
      <c r="D3353" s="39" t="s">
        <v>3417</v>
      </c>
      <c r="E3353" s="39">
        <v>3159</v>
      </c>
      <c r="F3353" s="39">
        <v>1</v>
      </c>
      <c r="G3353" s="39">
        <v>0</v>
      </c>
      <c r="H3353" s="38">
        <v>0</v>
      </c>
      <c r="I3353" s="38">
        <v>0</v>
      </c>
      <c r="J3353" s="38">
        <v>0</v>
      </c>
      <c r="K3353" s="57" t="str">
        <f t="shared" si="297"/>
        <v>0</v>
      </c>
      <c r="L3353" s="4"/>
    </row>
    <row r="3354" spans="1:12" ht="15.75">
      <c r="A3354" s="28">
        <v>72</v>
      </c>
      <c r="B3354" s="25"/>
      <c r="C3354" s="32">
        <f t="shared" si="296"/>
        <v>1</v>
      </c>
      <c r="D3354" s="39" t="s">
        <v>3418</v>
      </c>
      <c r="E3354" s="39">
        <v>3765</v>
      </c>
      <c r="F3354" s="39">
        <v>1</v>
      </c>
      <c r="G3354" s="39">
        <v>0</v>
      </c>
      <c r="H3354" s="38">
        <v>0</v>
      </c>
      <c r="I3354" s="38">
        <v>0</v>
      </c>
      <c r="J3354" s="38">
        <v>0</v>
      </c>
      <c r="K3354" s="57" t="str">
        <f t="shared" si="297"/>
        <v>0</v>
      </c>
      <c r="L3354" s="4"/>
    </row>
    <row r="3355" spans="1:12" ht="15.75">
      <c r="A3355" s="28">
        <v>72</v>
      </c>
      <c r="B3355" s="25"/>
      <c r="C3355" s="32">
        <f t="shared" si="296"/>
        <v>1</v>
      </c>
      <c r="D3355" s="39" t="s">
        <v>3419</v>
      </c>
      <c r="E3355" s="39">
        <v>6283</v>
      </c>
      <c r="F3355" s="39">
        <v>2</v>
      </c>
      <c r="G3355" s="39">
        <v>2</v>
      </c>
      <c r="H3355" s="38">
        <v>0</v>
      </c>
      <c r="I3355" s="38">
        <v>0</v>
      </c>
      <c r="J3355" s="38">
        <v>0</v>
      </c>
      <c r="K3355" s="57" t="str">
        <f t="shared" si="297"/>
        <v>0</v>
      </c>
      <c r="L3355" s="4"/>
    </row>
    <row r="3356" spans="1:12" ht="15.75">
      <c r="A3356" s="28">
        <v>72</v>
      </c>
      <c r="B3356" s="25"/>
      <c r="C3356" s="32">
        <f t="shared" si="296"/>
        <v>1</v>
      </c>
      <c r="D3356" s="39" t="s">
        <v>3420</v>
      </c>
      <c r="E3356" s="39">
        <v>5288</v>
      </c>
      <c r="F3356" s="39">
        <v>1</v>
      </c>
      <c r="G3356" s="39">
        <v>0</v>
      </c>
      <c r="H3356" s="38">
        <v>0</v>
      </c>
      <c r="I3356" s="38">
        <v>0</v>
      </c>
      <c r="J3356" s="38">
        <v>0</v>
      </c>
      <c r="K3356" s="57" t="str">
        <f t="shared" si="297"/>
        <v>0</v>
      </c>
      <c r="L3356" s="4"/>
    </row>
    <row r="3357" spans="1:12" ht="15.75">
      <c r="A3357" s="28">
        <v>72</v>
      </c>
      <c r="B3357" s="25"/>
      <c r="C3357" s="32">
        <f t="shared" si="296"/>
        <v>1</v>
      </c>
      <c r="D3357" s="39" t="s">
        <v>3421</v>
      </c>
      <c r="E3357" s="39">
        <v>2656</v>
      </c>
      <c r="F3357" s="39">
        <v>0</v>
      </c>
      <c r="G3357" s="39">
        <v>1</v>
      </c>
      <c r="H3357" s="38">
        <v>0</v>
      </c>
      <c r="I3357" s="38">
        <v>0</v>
      </c>
      <c r="J3357" s="38">
        <v>0</v>
      </c>
      <c r="K3357" s="57" t="str">
        <f t="shared" si="297"/>
        <v>0</v>
      </c>
      <c r="L3357" s="4"/>
    </row>
    <row r="3358" spans="1:12" ht="15.75">
      <c r="A3358" s="28">
        <v>72</v>
      </c>
      <c r="B3358" s="25"/>
      <c r="C3358" s="32">
        <f t="shared" si="296"/>
        <v>1</v>
      </c>
      <c r="D3358" s="39" t="s">
        <v>3422</v>
      </c>
      <c r="E3358" s="39">
        <v>2134</v>
      </c>
      <c r="F3358" s="39">
        <v>0</v>
      </c>
      <c r="G3358" s="39">
        <v>1</v>
      </c>
      <c r="H3358" s="38">
        <v>0</v>
      </c>
      <c r="I3358" s="38">
        <v>0</v>
      </c>
      <c r="J3358" s="38">
        <v>0</v>
      </c>
      <c r="K3358" s="57" t="str">
        <f t="shared" si="297"/>
        <v>0</v>
      </c>
      <c r="L3358" s="4"/>
    </row>
    <row r="3359" spans="1:12" ht="15.75">
      <c r="A3359" s="28">
        <v>72</v>
      </c>
      <c r="B3359" s="25"/>
      <c r="C3359" s="32">
        <f t="shared" si="296"/>
        <v>1</v>
      </c>
      <c r="D3359" s="39" t="s">
        <v>3423</v>
      </c>
      <c r="E3359" s="39">
        <v>5368</v>
      </c>
      <c r="F3359" s="39">
        <v>1</v>
      </c>
      <c r="G3359" s="39">
        <v>0</v>
      </c>
      <c r="H3359" s="38">
        <v>0</v>
      </c>
      <c r="I3359" s="38">
        <v>0</v>
      </c>
      <c r="J3359" s="38">
        <v>0</v>
      </c>
      <c r="K3359" s="57" t="str">
        <f t="shared" si="297"/>
        <v>0</v>
      </c>
      <c r="L3359" s="4"/>
    </row>
    <row r="3360" spans="1:12" ht="15.75">
      <c r="A3360" s="28">
        <v>72</v>
      </c>
      <c r="B3360" s="25"/>
      <c r="C3360" s="32">
        <f t="shared" si="296"/>
        <v>1</v>
      </c>
      <c r="D3360" s="39" t="s">
        <v>3424</v>
      </c>
      <c r="E3360" s="39">
        <v>3021</v>
      </c>
      <c r="F3360" s="39">
        <v>1</v>
      </c>
      <c r="G3360" s="39">
        <v>1</v>
      </c>
      <c r="H3360" s="38">
        <v>0</v>
      </c>
      <c r="I3360" s="38">
        <v>0</v>
      </c>
      <c r="J3360" s="38">
        <v>0</v>
      </c>
      <c r="K3360" s="57" t="str">
        <f t="shared" si="297"/>
        <v>0</v>
      </c>
      <c r="L3360" s="4"/>
    </row>
    <row r="3361" spans="1:57" ht="15.75">
      <c r="A3361" s="28">
        <v>72</v>
      </c>
      <c r="B3361" s="25"/>
      <c r="C3361" s="32">
        <f t="shared" si="296"/>
        <v>1</v>
      </c>
      <c r="D3361" s="39" t="s">
        <v>3425</v>
      </c>
      <c r="E3361" s="39">
        <v>3572</v>
      </c>
      <c r="F3361" s="39">
        <v>1</v>
      </c>
      <c r="G3361" s="39">
        <v>0</v>
      </c>
      <c r="H3361" s="38">
        <v>0</v>
      </c>
      <c r="I3361" s="38">
        <v>0</v>
      </c>
      <c r="J3361" s="38">
        <v>0</v>
      </c>
      <c r="K3361" s="57" t="str">
        <f t="shared" si="297"/>
        <v>0</v>
      </c>
      <c r="L3361" s="4"/>
    </row>
    <row r="3362" spans="1:57" ht="15.75">
      <c r="A3362" s="28">
        <v>72</v>
      </c>
      <c r="B3362" s="25"/>
      <c r="C3362" s="32">
        <f t="shared" si="296"/>
        <v>1</v>
      </c>
      <c r="D3362" s="39" t="s">
        <v>3426</v>
      </c>
      <c r="E3362" s="39">
        <v>12581</v>
      </c>
      <c r="F3362" s="39">
        <v>7</v>
      </c>
      <c r="G3362" s="39">
        <v>0</v>
      </c>
      <c r="H3362" s="38">
        <v>0</v>
      </c>
      <c r="I3362" s="38">
        <v>0</v>
      </c>
      <c r="J3362" s="38">
        <v>0</v>
      </c>
      <c r="K3362" s="57" t="str">
        <f t="shared" si="297"/>
        <v>0</v>
      </c>
      <c r="L3362" s="4"/>
    </row>
    <row r="3363" spans="1:57" ht="15.75">
      <c r="A3363" s="28">
        <v>72</v>
      </c>
      <c r="B3363" s="25"/>
      <c r="C3363" s="32">
        <f t="shared" si="296"/>
        <v>1</v>
      </c>
      <c r="D3363" s="39" t="s">
        <v>3427</v>
      </c>
      <c r="E3363" s="39">
        <v>3439</v>
      </c>
      <c r="F3363" s="39">
        <v>1</v>
      </c>
      <c r="G3363" s="39">
        <v>0</v>
      </c>
      <c r="H3363" s="38">
        <v>0</v>
      </c>
      <c r="I3363" s="38">
        <v>0</v>
      </c>
      <c r="J3363" s="38">
        <v>0</v>
      </c>
      <c r="K3363" s="57" t="str">
        <f t="shared" si="297"/>
        <v>0</v>
      </c>
      <c r="L3363" s="4"/>
    </row>
    <row r="3364" spans="1:57" ht="15.75">
      <c r="A3364" s="28">
        <v>72</v>
      </c>
      <c r="B3364" s="25"/>
      <c r="C3364" s="32">
        <f t="shared" si="296"/>
        <v>1</v>
      </c>
      <c r="D3364" s="39" t="s">
        <v>3428</v>
      </c>
      <c r="E3364" s="39">
        <v>4147</v>
      </c>
      <c r="F3364" s="39">
        <v>1</v>
      </c>
      <c r="G3364" s="39">
        <v>1</v>
      </c>
      <c r="H3364" s="38">
        <v>0</v>
      </c>
      <c r="I3364" s="38">
        <v>0</v>
      </c>
      <c r="J3364" s="38">
        <v>0</v>
      </c>
      <c r="K3364" s="57" t="str">
        <f t="shared" si="297"/>
        <v>0</v>
      </c>
      <c r="L3364" s="4"/>
    </row>
    <row r="3365" spans="1:57" ht="15.75">
      <c r="A3365" s="28">
        <v>72</v>
      </c>
      <c r="B3365" s="25"/>
      <c r="C3365" s="32">
        <f t="shared" si="296"/>
        <v>1</v>
      </c>
      <c r="D3365" s="39" t="s">
        <v>3429</v>
      </c>
      <c r="E3365" s="39">
        <v>28737</v>
      </c>
      <c r="F3365" s="39">
        <v>1</v>
      </c>
      <c r="G3365" s="39">
        <v>0</v>
      </c>
      <c r="H3365" s="38">
        <v>0</v>
      </c>
      <c r="I3365" s="38">
        <v>0</v>
      </c>
      <c r="J3365" s="38">
        <v>0</v>
      </c>
      <c r="K3365" s="57" t="str">
        <f t="shared" si="297"/>
        <v>0</v>
      </c>
      <c r="L3365" s="4"/>
    </row>
    <row r="3366" spans="1:57" ht="15.75">
      <c r="A3366" s="28">
        <v>72</v>
      </c>
      <c r="B3366" s="25"/>
      <c r="C3366" s="32">
        <f t="shared" si="296"/>
        <v>1</v>
      </c>
      <c r="D3366" s="39" t="s">
        <v>3430</v>
      </c>
      <c r="E3366" s="39">
        <v>4394</v>
      </c>
      <c r="F3366" s="39">
        <v>1</v>
      </c>
      <c r="G3366" s="39">
        <v>0</v>
      </c>
      <c r="H3366" s="38">
        <v>0</v>
      </c>
      <c r="I3366" s="38">
        <v>0</v>
      </c>
      <c r="J3366" s="38">
        <v>0</v>
      </c>
      <c r="K3366" s="57" t="str">
        <f t="shared" si="297"/>
        <v>0</v>
      </c>
      <c r="L3366" s="4"/>
    </row>
    <row r="3367" spans="1:57" ht="15">
      <c r="A3367" s="226" t="s">
        <v>3431</v>
      </c>
      <c r="B3367" s="226"/>
      <c r="C3367" s="226"/>
      <c r="D3367" s="44">
        <f>SUM(C3339:C3366)</f>
        <v>28</v>
      </c>
      <c r="E3367" s="111">
        <f t="shared" ref="E3367:J3367" si="298">SUM(E3339:E3366)</f>
        <v>335352</v>
      </c>
      <c r="F3367" s="111">
        <f t="shared" si="298"/>
        <v>67</v>
      </c>
      <c r="G3367" s="111">
        <f t="shared" si="298"/>
        <v>48</v>
      </c>
      <c r="H3367" s="111">
        <f t="shared" si="298"/>
        <v>0</v>
      </c>
      <c r="I3367" s="111">
        <f t="shared" si="298"/>
        <v>0</v>
      </c>
      <c r="J3367" s="111">
        <f t="shared" si="298"/>
        <v>0</v>
      </c>
      <c r="K3367" s="45">
        <v>0</v>
      </c>
      <c r="L3367" s="4"/>
      <c r="M3367" s="46"/>
      <c r="N3367" s="46"/>
      <c r="O3367" s="46"/>
      <c r="P3367" s="46"/>
      <c r="Q3367" s="46"/>
      <c r="R3367" s="46"/>
      <c r="S3367" s="46"/>
      <c r="T3367" s="46"/>
      <c r="U3367" s="46"/>
      <c r="V3367" s="46"/>
      <c r="W3367" s="46"/>
      <c r="X3367" s="46"/>
      <c r="Y3367" s="46"/>
      <c r="Z3367" s="46"/>
      <c r="AA3367" s="46"/>
      <c r="AB3367" s="46"/>
      <c r="AC3367" s="46"/>
      <c r="AD3367" s="46"/>
      <c r="AE3367" s="46"/>
      <c r="AF3367" s="46"/>
      <c r="AG3367" s="46"/>
      <c r="AH3367" s="46"/>
      <c r="AI3367" s="46"/>
      <c r="AJ3367" s="46"/>
      <c r="AK3367" s="46"/>
      <c r="AL3367" s="46"/>
      <c r="AM3367" s="46"/>
      <c r="AN3367" s="46"/>
      <c r="AO3367" s="46"/>
      <c r="AP3367" s="46"/>
      <c r="AQ3367" s="46"/>
      <c r="AR3367" s="46"/>
      <c r="AS3367" s="46"/>
      <c r="AT3367" s="46"/>
      <c r="AU3367" s="46"/>
      <c r="AV3367" s="46"/>
      <c r="AW3367" s="46"/>
      <c r="AX3367" s="46"/>
      <c r="AY3367" s="46"/>
      <c r="AZ3367" s="46"/>
      <c r="BA3367" s="46"/>
      <c r="BB3367" s="46"/>
      <c r="BC3367" s="46"/>
      <c r="BD3367" s="46"/>
      <c r="BE3367" s="46"/>
    </row>
    <row r="3368" spans="1:57" ht="15.75">
      <c r="A3368" s="28"/>
      <c r="B3368" s="225" t="s">
        <v>107</v>
      </c>
      <c r="C3368" s="225"/>
      <c r="D3368" s="47"/>
      <c r="E3368" s="112"/>
      <c r="F3368" s="47"/>
      <c r="G3368" s="112"/>
      <c r="H3368" s="112"/>
      <c r="I3368" s="112"/>
      <c r="J3368" s="113"/>
      <c r="K3368" s="31"/>
      <c r="L3368" s="4"/>
    </row>
    <row r="3369" spans="1:57" ht="15.75">
      <c r="A3369" s="28">
        <v>73</v>
      </c>
      <c r="B3369" s="25"/>
      <c r="C3369" s="32">
        <f t="shared" ref="C3369:C3405" si="299">IF(D3369="",0,1)</f>
        <v>1</v>
      </c>
      <c r="D3369" s="34" t="s">
        <v>3432</v>
      </c>
      <c r="E3369" s="34">
        <v>4554</v>
      </c>
      <c r="F3369" s="35">
        <v>4</v>
      </c>
      <c r="G3369" s="35">
        <v>2</v>
      </c>
      <c r="H3369" s="35">
        <v>0</v>
      </c>
      <c r="I3369" s="35">
        <v>0</v>
      </c>
      <c r="J3369" s="36">
        <v>0</v>
      </c>
      <c r="K3369" s="57" t="str">
        <f t="shared" ref="K3369:K3405" si="300">IF(OR(I3369="",I3369&lt;1),"0","1")</f>
        <v>0</v>
      </c>
      <c r="L3369" s="4"/>
    </row>
    <row r="3370" spans="1:57" ht="15.75">
      <c r="A3370" s="28">
        <v>73</v>
      </c>
      <c r="B3370" s="25"/>
      <c r="C3370" s="32">
        <f t="shared" si="299"/>
        <v>1</v>
      </c>
      <c r="D3370" s="36" t="s">
        <v>3433</v>
      </c>
      <c r="E3370" s="36">
        <v>31000</v>
      </c>
      <c r="F3370" s="36">
        <v>17</v>
      </c>
      <c r="G3370" s="36">
        <v>4</v>
      </c>
      <c r="H3370" s="36">
        <v>0</v>
      </c>
      <c r="I3370" s="36">
        <v>1</v>
      </c>
      <c r="J3370" s="36">
        <v>1</v>
      </c>
      <c r="K3370" s="57" t="str">
        <f t="shared" si="300"/>
        <v>1</v>
      </c>
      <c r="L3370" s="4"/>
    </row>
    <row r="3371" spans="1:57" ht="15.75">
      <c r="A3371" s="28">
        <v>73</v>
      </c>
      <c r="B3371" s="25"/>
      <c r="C3371" s="32">
        <f t="shared" si="299"/>
        <v>1</v>
      </c>
      <c r="D3371" s="36" t="s">
        <v>3434</v>
      </c>
      <c r="E3371" s="36">
        <v>19772</v>
      </c>
      <c r="F3371" s="36">
        <v>11</v>
      </c>
      <c r="G3371" s="36">
        <v>2</v>
      </c>
      <c r="H3371" s="36">
        <v>0</v>
      </c>
      <c r="I3371" s="36">
        <v>0</v>
      </c>
      <c r="J3371" s="36">
        <v>0</v>
      </c>
      <c r="K3371" s="57" t="str">
        <f t="shared" si="300"/>
        <v>0</v>
      </c>
      <c r="L3371" s="4"/>
    </row>
    <row r="3372" spans="1:57" ht="15.75">
      <c r="A3372" s="28">
        <v>73</v>
      </c>
      <c r="B3372" s="25"/>
      <c r="C3372" s="32">
        <f t="shared" si="299"/>
        <v>1</v>
      </c>
      <c r="D3372" s="36" t="s">
        <v>3435</v>
      </c>
      <c r="E3372" s="36">
        <v>1872</v>
      </c>
      <c r="F3372" s="36">
        <v>3</v>
      </c>
      <c r="G3372" s="36">
        <v>11</v>
      </c>
      <c r="H3372" s="36">
        <v>0</v>
      </c>
      <c r="I3372" s="36">
        <v>0</v>
      </c>
      <c r="J3372" s="36">
        <v>0</v>
      </c>
      <c r="K3372" s="57" t="str">
        <f t="shared" si="300"/>
        <v>0</v>
      </c>
      <c r="L3372" s="4"/>
    </row>
    <row r="3373" spans="1:57" ht="15.75">
      <c r="A3373" s="28">
        <v>73</v>
      </c>
      <c r="B3373" s="25"/>
      <c r="C3373" s="32">
        <f t="shared" si="299"/>
        <v>1</v>
      </c>
      <c r="D3373" s="36" t="s">
        <v>3436</v>
      </c>
      <c r="E3373" s="36">
        <v>3611</v>
      </c>
      <c r="F3373" s="36">
        <v>4</v>
      </c>
      <c r="G3373" s="36">
        <v>1</v>
      </c>
      <c r="H3373" s="36">
        <v>0</v>
      </c>
      <c r="I3373" s="36">
        <v>0</v>
      </c>
      <c r="J3373" s="36">
        <v>0</v>
      </c>
      <c r="K3373" s="57" t="str">
        <f t="shared" si="300"/>
        <v>0</v>
      </c>
      <c r="L3373" s="4"/>
    </row>
    <row r="3374" spans="1:57" ht="15.75">
      <c r="A3374" s="28">
        <v>73</v>
      </c>
      <c r="B3374" s="25"/>
      <c r="C3374" s="32">
        <f t="shared" si="299"/>
        <v>1</v>
      </c>
      <c r="D3374" s="34" t="s">
        <v>3437</v>
      </c>
      <c r="E3374" s="34">
        <v>8000</v>
      </c>
      <c r="F3374" s="35">
        <v>13</v>
      </c>
      <c r="G3374" s="35">
        <v>2</v>
      </c>
      <c r="H3374" s="35">
        <v>1</v>
      </c>
      <c r="I3374" s="35">
        <v>0</v>
      </c>
      <c r="J3374" s="36">
        <v>0</v>
      </c>
      <c r="K3374" s="57" t="str">
        <f t="shared" si="300"/>
        <v>0</v>
      </c>
      <c r="L3374" s="4"/>
    </row>
    <row r="3375" spans="1:57" ht="15.75">
      <c r="A3375" s="28">
        <v>73</v>
      </c>
      <c r="B3375" s="25"/>
      <c r="C3375" s="32">
        <f t="shared" si="299"/>
        <v>1</v>
      </c>
      <c r="D3375" s="34" t="s">
        <v>3438</v>
      </c>
      <c r="E3375" s="34">
        <v>5065</v>
      </c>
      <c r="F3375" s="35">
        <v>2</v>
      </c>
      <c r="G3375" s="35">
        <v>2</v>
      </c>
      <c r="H3375" s="35">
        <v>0</v>
      </c>
      <c r="I3375" s="35">
        <v>0</v>
      </c>
      <c r="J3375" s="36">
        <v>0</v>
      </c>
      <c r="K3375" s="57" t="str">
        <f t="shared" si="300"/>
        <v>0</v>
      </c>
      <c r="L3375" s="4"/>
    </row>
    <row r="3376" spans="1:57" ht="15.75">
      <c r="A3376" s="28">
        <v>73</v>
      </c>
      <c r="B3376" s="25"/>
      <c r="C3376" s="32">
        <f t="shared" si="299"/>
        <v>1</v>
      </c>
      <c r="D3376" s="34" t="s">
        <v>3439</v>
      </c>
      <c r="E3376" s="34">
        <v>6000</v>
      </c>
      <c r="F3376" s="35">
        <v>2</v>
      </c>
      <c r="G3376" s="35">
        <v>0</v>
      </c>
      <c r="H3376" s="35">
        <v>0</v>
      </c>
      <c r="I3376" s="35">
        <v>0</v>
      </c>
      <c r="J3376" s="36">
        <v>0</v>
      </c>
      <c r="K3376" s="57" t="str">
        <f t="shared" si="300"/>
        <v>0</v>
      </c>
      <c r="L3376" s="4"/>
    </row>
    <row r="3377" spans="1:12" ht="15.75">
      <c r="A3377" s="28">
        <v>73</v>
      </c>
      <c r="B3377" s="25"/>
      <c r="C3377" s="32">
        <f t="shared" si="299"/>
        <v>1</v>
      </c>
      <c r="D3377" s="34" t="s">
        <v>3440</v>
      </c>
      <c r="E3377" s="34">
        <v>59629</v>
      </c>
      <c r="F3377" s="35">
        <v>40</v>
      </c>
      <c r="G3377" s="35">
        <v>7</v>
      </c>
      <c r="H3377" s="35">
        <v>0</v>
      </c>
      <c r="I3377" s="35">
        <v>1</v>
      </c>
      <c r="J3377" s="36">
        <v>1</v>
      </c>
      <c r="K3377" s="57" t="str">
        <f t="shared" si="300"/>
        <v>1</v>
      </c>
      <c r="L3377" s="4"/>
    </row>
    <row r="3378" spans="1:12" ht="15.75">
      <c r="A3378" s="28">
        <v>73</v>
      </c>
      <c r="B3378" s="25"/>
      <c r="C3378" s="32">
        <f t="shared" si="299"/>
        <v>1</v>
      </c>
      <c r="D3378" s="34" t="s">
        <v>3441</v>
      </c>
      <c r="E3378" s="34">
        <v>6500</v>
      </c>
      <c r="F3378" s="35">
        <v>1</v>
      </c>
      <c r="G3378" s="35">
        <v>0</v>
      </c>
      <c r="H3378" s="35">
        <v>0</v>
      </c>
      <c r="I3378" s="35">
        <v>0</v>
      </c>
      <c r="J3378" s="36">
        <v>0</v>
      </c>
      <c r="K3378" s="57" t="str">
        <f t="shared" si="300"/>
        <v>0</v>
      </c>
      <c r="L3378" s="4"/>
    </row>
    <row r="3379" spans="1:12" ht="15.75">
      <c r="A3379" s="28">
        <v>73</v>
      </c>
      <c r="B3379" s="25"/>
      <c r="C3379" s="32">
        <f t="shared" si="299"/>
        <v>1</v>
      </c>
      <c r="D3379" s="36" t="s">
        <v>3442</v>
      </c>
      <c r="E3379" s="36">
        <v>2435</v>
      </c>
      <c r="F3379" s="36">
        <v>3</v>
      </c>
      <c r="G3379" s="36">
        <v>2</v>
      </c>
      <c r="H3379" s="36">
        <v>0</v>
      </c>
      <c r="I3379" s="36">
        <v>0</v>
      </c>
      <c r="J3379" s="36">
        <v>0</v>
      </c>
      <c r="K3379" s="57" t="str">
        <f t="shared" si="300"/>
        <v>0</v>
      </c>
      <c r="L3379" s="4"/>
    </row>
    <row r="3380" spans="1:12" ht="15.75">
      <c r="A3380" s="28">
        <v>73</v>
      </c>
      <c r="B3380" s="25"/>
      <c r="C3380" s="32">
        <f t="shared" si="299"/>
        <v>1</v>
      </c>
      <c r="D3380" s="34" t="s">
        <v>3443</v>
      </c>
      <c r="E3380" s="34">
        <v>350</v>
      </c>
      <c r="F3380" s="35">
        <v>0</v>
      </c>
      <c r="G3380" s="35">
        <v>1</v>
      </c>
      <c r="H3380" s="35">
        <v>0</v>
      </c>
      <c r="I3380" s="35">
        <v>0</v>
      </c>
      <c r="J3380" s="36">
        <v>0</v>
      </c>
      <c r="K3380" s="57" t="str">
        <f t="shared" si="300"/>
        <v>0</v>
      </c>
      <c r="L3380" s="4"/>
    </row>
    <row r="3381" spans="1:12" ht="15.75">
      <c r="A3381" s="28">
        <v>73</v>
      </c>
      <c r="B3381" s="25"/>
      <c r="C3381" s="32">
        <f t="shared" si="299"/>
        <v>1</v>
      </c>
      <c r="D3381" s="34" t="s">
        <v>3444</v>
      </c>
      <c r="E3381" s="34">
        <v>6500</v>
      </c>
      <c r="F3381" s="35">
        <v>2</v>
      </c>
      <c r="G3381" s="35">
        <v>0</v>
      </c>
      <c r="H3381" s="35">
        <v>0</v>
      </c>
      <c r="I3381" s="35">
        <v>0</v>
      </c>
      <c r="J3381" s="36">
        <v>0</v>
      </c>
      <c r="K3381" s="57" t="str">
        <f t="shared" si="300"/>
        <v>0</v>
      </c>
      <c r="L3381" s="4"/>
    </row>
    <row r="3382" spans="1:12" ht="15.75">
      <c r="A3382" s="28">
        <v>73</v>
      </c>
      <c r="B3382" s="25"/>
      <c r="C3382" s="32">
        <f t="shared" si="299"/>
        <v>1</v>
      </c>
      <c r="D3382" s="36" t="s">
        <v>3445</v>
      </c>
      <c r="E3382" s="36">
        <v>493</v>
      </c>
      <c r="F3382" s="36">
        <v>1</v>
      </c>
      <c r="G3382" s="36">
        <v>1</v>
      </c>
      <c r="H3382" s="36">
        <v>0</v>
      </c>
      <c r="I3382" s="36">
        <v>0</v>
      </c>
      <c r="J3382" s="36">
        <v>0</v>
      </c>
      <c r="K3382" s="57" t="str">
        <f t="shared" si="300"/>
        <v>0</v>
      </c>
      <c r="L3382" s="4"/>
    </row>
    <row r="3383" spans="1:12" ht="15.75">
      <c r="A3383" s="28">
        <v>73</v>
      </c>
      <c r="B3383" s="25"/>
      <c r="C3383" s="32">
        <f t="shared" si="299"/>
        <v>1</v>
      </c>
      <c r="D3383" s="36" t="s">
        <v>3446</v>
      </c>
      <c r="E3383" s="36">
        <v>3818</v>
      </c>
      <c r="F3383" s="36">
        <v>1</v>
      </c>
      <c r="G3383" s="36">
        <v>0</v>
      </c>
      <c r="H3383" s="36">
        <v>0</v>
      </c>
      <c r="I3383" s="36">
        <v>0</v>
      </c>
      <c r="J3383" s="36">
        <v>0</v>
      </c>
      <c r="K3383" s="57" t="str">
        <f t="shared" si="300"/>
        <v>0</v>
      </c>
      <c r="L3383" s="4"/>
    </row>
    <row r="3384" spans="1:12" ht="15.75">
      <c r="A3384" s="28">
        <v>73</v>
      </c>
      <c r="B3384" s="25"/>
      <c r="C3384" s="32">
        <f t="shared" si="299"/>
        <v>1</v>
      </c>
      <c r="D3384" s="36" t="s">
        <v>3447</v>
      </c>
      <c r="E3384" s="36">
        <v>4696</v>
      </c>
      <c r="F3384" s="36">
        <v>1</v>
      </c>
      <c r="G3384" s="36">
        <v>1</v>
      </c>
      <c r="H3384" s="36">
        <v>0</v>
      </c>
      <c r="I3384" s="36">
        <v>0</v>
      </c>
      <c r="J3384" s="36">
        <v>0</v>
      </c>
      <c r="K3384" s="57" t="str">
        <f t="shared" si="300"/>
        <v>0</v>
      </c>
      <c r="L3384" s="4"/>
    </row>
    <row r="3385" spans="1:12" ht="15.75">
      <c r="A3385" s="28">
        <v>73</v>
      </c>
      <c r="B3385" s="25"/>
      <c r="C3385" s="32">
        <f t="shared" si="299"/>
        <v>1</v>
      </c>
      <c r="D3385" s="36" t="s">
        <v>3448</v>
      </c>
      <c r="E3385" s="36">
        <v>753</v>
      </c>
      <c r="F3385" s="36">
        <v>1</v>
      </c>
      <c r="G3385" s="36">
        <v>3</v>
      </c>
      <c r="H3385" s="36">
        <v>0</v>
      </c>
      <c r="I3385" s="36">
        <v>0</v>
      </c>
      <c r="J3385" s="36">
        <v>0</v>
      </c>
      <c r="K3385" s="57" t="str">
        <f t="shared" si="300"/>
        <v>0</v>
      </c>
      <c r="L3385" s="4"/>
    </row>
    <row r="3386" spans="1:12" ht="15.75">
      <c r="A3386" s="28">
        <v>73</v>
      </c>
      <c r="B3386" s="25"/>
      <c r="C3386" s="32">
        <f t="shared" si="299"/>
        <v>1</v>
      </c>
      <c r="D3386" s="36" t="s">
        <v>3449</v>
      </c>
      <c r="E3386" s="36">
        <v>8870</v>
      </c>
      <c r="F3386" s="36">
        <v>5</v>
      </c>
      <c r="G3386" s="36">
        <v>0</v>
      </c>
      <c r="H3386" s="36">
        <v>0</v>
      </c>
      <c r="I3386" s="36">
        <v>0</v>
      </c>
      <c r="J3386" s="36">
        <v>0</v>
      </c>
      <c r="K3386" s="57" t="str">
        <f t="shared" si="300"/>
        <v>0</v>
      </c>
      <c r="L3386" s="4"/>
    </row>
    <row r="3387" spans="1:12" ht="15.75">
      <c r="A3387" s="28">
        <v>73</v>
      </c>
      <c r="B3387" s="25"/>
      <c r="C3387" s="32">
        <f t="shared" si="299"/>
        <v>1</v>
      </c>
      <c r="D3387" s="36" t="s">
        <v>3450</v>
      </c>
      <c r="E3387" s="36">
        <v>3100</v>
      </c>
      <c r="F3387" s="36">
        <v>1</v>
      </c>
      <c r="G3387" s="36">
        <v>0</v>
      </c>
      <c r="H3387" s="36">
        <v>0</v>
      </c>
      <c r="I3387" s="36">
        <v>0</v>
      </c>
      <c r="J3387" s="36">
        <v>0</v>
      </c>
      <c r="K3387" s="57" t="str">
        <f t="shared" si="300"/>
        <v>0</v>
      </c>
      <c r="L3387" s="4"/>
    </row>
    <row r="3388" spans="1:12" ht="15.75">
      <c r="A3388" s="28">
        <v>73</v>
      </c>
      <c r="B3388" s="25"/>
      <c r="C3388" s="32">
        <f t="shared" si="299"/>
        <v>1</v>
      </c>
      <c r="D3388" s="36" t="s">
        <v>3451</v>
      </c>
      <c r="E3388" s="36">
        <v>4100</v>
      </c>
      <c r="F3388" s="36">
        <v>1</v>
      </c>
      <c r="G3388" s="36">
        <v>1</v>
      </c>
      <c r="H3388" s="36">
        <v>0</v>
      </c>
      <c r="I3388" s="36">
        <v>0</v>
      </c>
      <c r="J3388" s="36">
        <v>0</v>
      </c>
      <c r="K3388" s="57" t="str">
        <f t="shared" si="300"/>
        <v>0</v>
      </c>
      <c r="L3388" s="4"/>
    </row>
    <row r="3389" spans="1:12" ht="15.75">
      <c r="A3389" s="28">
        <v>73</v>
      </c>
      <c r="B3389" s="25"/>
      <c r="C3389" s="32">
        <f t="shared" si="299"/>
        <v>1</v>
      </c>
      <c r="D3389" s="36" t="s">
        <v>3452</v>
      </c>
      <c r="E3389" s="36">
        <v>12731</v>
      </c>
      <c r="F3389" s="36">
        <v>3</v>
      </c>
      <c r="G3389" s="36">
        <v>0</v>
      </c>
      <c r="H3389" s="36">
        <v>0</v>
      </c>
      <c r="I3389" s="36">
        <v>0</v>
      </c>
      <c r="J3389" s="36">
        <v>0</v>
      </c>
      <c r="K3389" s="57" t="str">
        <f t="shared" si="300"/>
        <v>0</v>
      </c>
      <c r="L3389" s="4"/>
    </row>
    <row r="3390" spans="1:12" ht="15.75">
      <c r="A3390" s="28">
        <v>73</v>
      </c>
      <c r="B3390" s="25"/>
      <c r="C3390" s="32">
        <f t="shared" si="299"/>
        <v>1</v>
      </c>
      <c r="D3390" s="36" t="s">
        <v>3453</v>
      </c>
      <c r="E3390" s="36">
        <v>3501</v>
      </c>
      <c r="F3390" s="36">
        <v>4</v>
      </c>
      <c r="G3390" s="36">
        <v>0</v>
      </c>
      <c r="H3390" s="36">
        <v>0</v>
      </c>
      <c r="I3390" s="36">
        <v>0</v>
      </c>
      <c r="J3390" s="36">
        <v>0</v>
      </c>
      <c r="K3390" s="57" t="str">
        <f t="shared" si="300"/>
        <v>0</v>
      </c>
      <c r="L3390" s="4"/>
    </row>
    <row r="3391" spans="1:12" ht="15.75">
      <c r="A3391" s="28">
        <v>73</v>
      </c>
      <c r="B3391" s="25"/>
      <c r="C3391" s="32">
        <f t="shared" si="299"/>
        <v>1</v>
      </c>
      <c r="D3391" s="36" t="s">
        <v>3454</v>
      </c>
      <c r="E3391" s="36">
        <v>6494</v>
      </c>
      <c r="F3391" s="36">
        <v>1</v>
      </c>
      <c r="G3391" s="36">
        <v>0</v>
      </c>
      <c r="H3391" s="36">
        <v>0</v>
      </c>
      <c r="I3391" s="36">
        <v>0</v>
      </c>
      <c r="J3391" s="36">
        <v>0</v>
      </c>
      <c r="K3391" s="57" t="str">
        <f t="shared" si="300"/>
        <v>0</v>
      </c>
      <c r="L3391" s="4"/>
    </row>
    <row r="3392" spans="1:12" ht="15.75">
      <c r="A3392" s="28">
        <v>73</v>
      </c>
      <c r="B3392" s="25"/>
      <c r="C3392" s="32">
        <f t="shared" si="299"/>
        <v>1</v>
      </c>
      <c r="D3392" s="36" t="s">
        <v>3455</v>
      </c>
      <c r="E3392" s="36">
        <v>280</v>
      </c>
      <c r="F3392" s="36">
        <v>1</v>
      </c>
      <c r="G3392" s="36">
        <v>0</v>
      </c>
      <c r="H3392" s="36">
        <v>0</v>
      </c>
      <c r="I3392" s="36">
        <v>0</v>
      </c>
      <c r="J3392" s="36">
        <v>0</v>
      </c>
      <c r="K3392" s="57" t="str">
        <f t="shared" si="300"/>
        <v>0</v>
      </c>
      <c r="L3392" s="4"/>
    </row>
    <row r="3393" spans="1:57" ht="15.75">
      <c r="A3393" s="28">
        <v>73</v>
      </c>
      <c r="B3393" s="25"/>
      <c r="C3393" s="32">
        <f t="shared" si="299"/>
        <v>1</v>
      </c>
      <c r="D3393" s="36" t="s">
        <v>3456</v>
      </c>
      <c r="E3393" s="36">
        <v>8400</v>
      </c>
      <c r="F3393" s="36">
        <v>6</v>
      </c>
      <c r="G3393" s="36">
        <v>1</v>
      </c>
      <c r="H3393" s="36">
        <v>0</v>
      </c>
      <c r="I3393" s="36">
        <v>0</v>
      </c>
      <c r="J3393" s="36">
        <v>0</v>
      </c>
      <c r="K3393" s="57" t="str">
        <f t="shared" si="300"/>
        <v>0</v>
      </c>
      <c r="L3393" s="4"/>
    </row>
    <row r="3394" spans="1:57" ht="15.75">
      <c r="A3394" s="28">
        <v>73</v>
      </c>
      <c r="B3394" s="25"/>
      <c r="C3394" s="32">
        <f t="shared" si="299"/>
        <v>1</v>
      </c>
      <c r="D3394" s="36" t="s">
        <v>3457</v>
      </c>
      <c r="E3394" s="36">
        <v>1700</v>
      </c>
      <c r="F3394" s="36">
        <v>1</v>
      </c>
      <c r="G3394" s="36">
        <v>0</v>
      </c>
      <c r="H3394" s="36">
        <v>0</v>
      </c>
      <c r="I3394" s="36">
        <v>0</v>
      </c>
      <c r="J3394" s="36">
        <v>0</v>
      </c>
      <c r="K3394" s="57" t="str">
        <f t="shared" si="300"/>
        <v>0</v>
      </c>
      <c r="L3394" s="4"/>
    </row>
    <row r="3395" spans="1:57" ht="15.75">
      <c r="A3395" s="28">
        <v>73</v>
      </c>
      <c r="B3395" s="25"/>
      <c r="C3395" s="32">
        <f t="shared" si="299"/>
        <v>1</v>
      </c>
      <c r="D3395" s="36" t="s">
        <v>3458</v>
      </c>
      <c r="E3395" s="36">
        <v>699</v>
      </c>
      <c r="F3395" s="36">
        <v>0</v>
      </c>
      <c r="G3395" s="36">
        <v>1</v>
      </c>
      <c r="H3395" s="36">
        <v>0</v>
      </c>
      <c r="I3395" s="36">
        <v>0</v>
      </c>
      <c r="J3395" s="36">
        <v>0</v>
      </c>
      <c r="K3395" s="57" t="str">
        <f t="shared" si="300"/>
        <v>0</v>
      </c>
      <c r="L3395" s="4"/>
    </row>
    <row r="3396" spans="1:57" ht="15.75">
      <c r="A3396" s="28">
        <v>73</v>
      </c>
      <c r="B3396" s="25"/>
      <c r="C3396" s="32">
        <f t="shared" si="299"/>
        <v>1</v>
      </c>
      <c r="D3396" s="36" t="s">
        <v>3459</v>
      </c>
      <c r="E3396" s="36">
        <v>2467</v>
      </c>
      <c r="F3396" s="36">
        <v>1</v>
      </c>
      <c r="G3396" s="36">
        <v>0</v>
      </c>
      <c r="H3396" s="36">
        <v>0</v>
      </c>
      <c r="I3396" s="36">
        <v>0</v>
      </c>
      <c r="J3396" s="36">
        <v>0</v>
      </c>
      <c r="K3396" s="57" t="str">
        <f t="shared" si="300"/>
        <v>0</v>
      </c>
      <c r="L3396" s="4"/>
    </row>
    <row r="3397" spans="1:57" ht="15.75">
      <c r="A3397" s="28">
        <v>73</v>
      </c>
      <c r="B3397" s="25"/>
      <c r="C3397" s="32">
        <f t="shared" si="299"/>
        <v>1</v>
      </c>
      <c r="D3397" s="36" t="s">
        <v>3460</v>
      </c>
      <c r="E3397" s="36">
        <v>2398</v>
      </c>
      <c r="F3397" s="36">
        <v>1</v>
      </c>
      <c r="G3397" s="36">
        <v>0</v>
      </c>
      <c r="H3397" s="36">
        <v>0</v>
      </c>
      <c r="I3397" s="36">
        <v>0</v>
      </c>
      <c r="J3397" s="36">
        <v>0</v>
      </c>
      <c r="K3397" s="57" t="str">
        <f t="shared" si="300"/>
        <v>0</v>
      </c>
      <c r="L3397" s="4"/>
    </row>
    <row r="3398" spans="1:57" ht="15.75">
      <c r="A3398" s="28">
        <v>73</v>
      </c>
      <c r="B3398" s="25"/>
      <c r="C3398" s="32">
        <f t="shared" si="299"/>
        <v>1</v>
      </c>
      <c r="D3398" s="36" t="s">
        <v>3461</v>
      </c>
      <c r="E3398" s="36">
        <v>2200</v>
      </c>
      <c r="F3398" s="36">
        <v>2</v>
      </c>
      <c r="G3398" s="36">
        <v>3</v>
      </c>
      <c r="H3398" s="36">
        <v>0</v>
      </c>
      <c r="I3398" s="36">
        <v>0</v>
      </c>
      <c r="J3398" s="36">
        <v>0</v>
      </c>
      <c r="K3398" s="57" t="str">
        <f t="shared" si="300"/>
        <v>0</v>
      </c>
      <c r="L3398" s="4"/>
    </row>
    <row r="3399" spans="1:57" ht="15.75">
      <c r="A3399" s="28">
        <v>73</v>
      </c>
      <c r="B3399" s="25"/>
      <c r="C3399" s="32">
        <f t="shared" si="299"/>
        <v>1</v>
      </c>
      <c r="D3399" s="36" t="s">
        <v>3462</v>
      </c>
      <c r="E3399" s="36">
        <v>7100</v>
      </c>
      <c r="F3399" s="36">
        <v>3</v>
      </c>
      <c r="G3399" s="36">
        <v>1</v>
      </c>
      <c r="H3399" s="36">
        <v>0</v>
      </c>
      <c r="I3399" s="36">
        <v>0</v>
      </c>
      <c r="J3399" s="36">
        <v>0</v>
      </c>
      <c r="K3399" s="57" t="str">
        <f t="shared" si="300"/>
        <v>0</v>
      </c>
      <c r="L3399" s="4"/>
    </row>
    <row r="3400" spans="1:57" ht="15.75">
      <c r="A3400" s="28">
        <v>73</v>
      </c>
      <c r="B3400" s="25"/>
      <c r="C3400" s="32">
        <f t="shared" si="299"/>
        <v>1</v>
      </c>
      <c r="D3400" s="36" t="s">
        <v>3463</v>
      </c>
      <c r="E3400" s="36">
        <v>1623</v>
      </c>
      <c r="F3400" s="36">
        <v>4</v>
      </c>
      <c r="G3400" s="36">
        <v>3</v>
      </c>
      <c r="H3400" s="36">
        <v>1</v>
      </c>
      <c r="I3400" s="36">
        <v>0</v>
      </c>
      <c r="J3400" s="36">
        <v>0</v>
      </c>
      <c r="K3400" s="57" t="str">
        <f t="shared" si="300"/>
        <v>0</v>
      </c>
      <c r="L3400" s="4"/>
    </row>
    <row r="3401" spans="1:57" ht="15.75">
      <c r="A3401" s="28">
        <v>73</v>
      </c>
      <c r="B3401" s="25"/>
      <c r="C3401" s="32">
        <f t="shared" si="299"/>
        <v>1</v>
      </c>
      <c r="D3401" s="36" t="s">
        <v>3464</v>
      </c>
      <c r="E3401" s="36">
        <v>4160</v>
      </c>
      <c r="F3401" s="36">
        <v>2</v>
      </c>
      <c r="G3401" s="36">
        <v>0</v>
      </c>
      <c r="H3401" s="36">
        <v>0</v>
      </c>
      <c r="I3401" s="36">
        <v>0</v>
      </c>
      <c r="J3401" s="36">
        <v>0</v>
      </c>
      <c r="K3401" s="57" t="str">
        <f t="shared" si="300"/>
        <v>0</v>
      </c>
      <c r="L3401" s="4"/>
    </row>
    <row r="3402" spans="1:57" ht="15.75">
      <c r="A3402" s="28">
        <v>73</v>
      </c>
      <c r="B3402" s="25"/>
      <c r="C3402" s="32">
        <f t="shared" si="299"/>
        <v>1</v>
      </c>
      <c r="D3402" s="36" t="s">
        <v>3465</v>
      </c>
      <c r="E3402" s="36">
        <v>1091</v>
      </c>
      <c r="F3402" s="36">
        <v>0</v>
      </c>
      <c r="G3402" s="36">
        <v>1</v>
      </c>
      <c r="H3402" s="36">
        <v>0</v>
      </c>
      <c r="I3402" s="36">
        <v>0</v>
      </c>
      <c r="J3402" s="36">
        <v>0</v>
      </c>
      <c r="K3402" s="57" t="str">
        <f t="shared" si="300"/>
        <v>0</v>
      </c>
      <c r="L3402" s="4"/>
    </row>
    <row r="3403" spans="1:57" ht="15.75">
      <c r="A3403" s="28">
        <v>73</v>
      </c>
      <c r="B3403" s="25"/>
      <c r="C3403" s="32">
        <f t="shared" si="299"/>
        <v>1</v>
      </c>
      <c r="D3403" s="36" t="s">
        <v>3466</v>
      </c>
      <c r="E3403" s="36">
        <v>256</v>
      </c>
      <c r="F3403" s="36">
        <v>1</v>
      </c>
      <c r="G3403" s="36">
        <v>0</v>
      </c>
      <c r="H3403" s="36">
        <v>0</v>
      </c>
      <c r="I3403" s="36">
        <v>0</v>
      </c>
      <c r="J3403" s="36">
        <v>0</v>
      </c>
      <c r="K3403" s="57" t="str">
        <f t="shared" si="300"/>
        <v>0</v>
      </c>
      <c r="L3403" s="4"/>
    </row>
    <row r="3404" spans="1:57" ht="15.75">
      <c r="A3404" s="28">
        <v>73</v>
      </c>
      <c r="B3404" s="25"/>
      <c r="C3404" s="32">
        <f t="shared" si="299"/>
        <v>1</v>
      </c>
      <c r="D3404" s="36" t="s">
        <v>3467</v>
      </c>
      <c r="E3404" s="36">
        <v>371</v>
      </c>
      <c r="F3404" s="36">
        <v>1</v>
      </c>
      <c r="G3404" s="36">
        <v>0</v>
      </c>
      <c r="H3404" s="36">
        <v>0</v>
      </c>
      <c r="I3404" s="36">
        <v>0</v>
      </c>
      <c r="J3404" s="36">
        <v>0</v>
      </c>
      <c r="K3404" s="57" t="str">
        <f t="shared" si="300"/>
        <v>0</v>
      </c>
      <c r="L3404" s="4"/>
    </row>
    <row r="3405" spans="1:57" ht="15.75">
      <c r="A3405" s="28">
        <v>73</v>
      </c>
      <c r="B3405" s="25"/>
      <c r="C3405" s="32">
        <f t="shared" si="299"/>
        <v>1</v>
      </c>
      <c r="D3405" s="36" t="s">
        <v>3468</v>
      </c>
      <c r="E3405" s="36">
        <v>3000</v>
      </c>
      <c r="F3405" s="36">
        <v>1</v>
      </c>
      <c r="G3405" s="36">
        <v>0</v>
      </c>
      <c r="H3405" s="36">
        <v>0</v>
      </c>
      <c r="I3405" s="36">
        <v>0</v>
      </c>
      <c r="J3405" s="36">
        <v>0</v>
      </c>
      <c r="K3405" s="57" t="str">
        <f t="shared" si="300"/>
        <v>0</v>
      </c>
      <c r="L3405" s="4"/>
    </row>
    <row r="3406" spans="1:57" ht="15">
      <c r="A3406" s="226" t="s">
        <v>3469</v>
      </c>
      <c r="B3406" s="226"/>
      <c r="C3406" s="226"/>
      <c r="D3406" s="44">
        <f>SUM(C3369:C3405)</f>
        <v>37</v>
      </c>
      <c r="E3406" s="111">
        <f>SUM(E3369:E3405)</f>
        <v>239589</v>
      </c>
      <c r="F3406" s="44">
        <f>(SUM(F3369:F3405))*1</f>
        <v>145</v>
      </c>
      <c r="G3406" s="111">
        <f>(SUM(G3369:G3405))*1</f>
        <v>50</v>
      </c>
      <c r="H3406" s="111">
        <f>(SUM(H3369:H3405))*1</f>
        <v>2</v>
      </c>
      <c r="I3406" s="111">
        <f>SUM(I3369:I3405)</f>
        <v>2</v>
      </c>
      <c r="J3406" s="111">
        <f>SUM(J3369:J3405)</f>
        <v>2</v>
      </c>
      <c r="K3406" s="45">
        <f>K3369+K3370+K3371+K3372+K3373+K3374+K3375+K3376+K3377+K3378+K3379+K3380+K3381+K3382+K3383+K3384+K3385+K3386+K3387+K3388+K3389+K3390+K3391+K3392+K3393+K3394+K3395+K3396+K3397+K3398+K3399+K3400+K3401+K3402+K3403+K3404+K3405</f>
        <v>2</v>
      </c>
      <c r="L3406" s="4"/>
      <c r="M3406" s="46"/>
      <c r="N3406" s="46"/>
      <c r="O3406" s="46"/>
      <c r="P3406" s="46"/>
      <c r="Q3406" s="46"/>
      <c r="R3406" s="46"/>
      <c r="S3406" s="46"/>
      <c r="T3406" s="46"/>
      <c r="U3406" s="46"/>
      <c r="V3406" s="46"/>
      <c r="W3406" s="46"/>
      <c r="X3406" s="46"/>
      <c r="Y3406" s="46"/>
      <c r="Z3406" s="46"/>
      <c r="AA3406" s="46"/>
      <c r="AB3406" s="46"/>
      <c r="AC3406" s="46"/>
      <c r="AD3406" s="46"/>
      <c r="AE3406" s="46"/>
      <c r="AF3406" s="46"/>
      <c r="AG3406" s="46"/>
      <c r="AH3406" s="46"/>
      <c r="AI3406" s="46"/>
      <c r="AJ3406" s="46"/>
      <c r="AK3406" s="46"/>
      <c r="AL3406" s="46"/>
      <c r="AM3406" s="46"/>
      <c r="AN3406" s="46"/>
      <c r="AO3406" s="46"/>
      <c r="AP3406" s="46"/>
      <c r="AQ3406" s="46"/>
      <c r="AR3406" s="46"/>
      <c r="AS3406" s="46"/>
      <c r="AT3406" s="46"/>
      <c r="AU3406" s="46"/>
      <c r="AV3406" s="46"/>
      <c r="AW3406" s="46"/>
      <c r="AX3406" s="46"/>
      <c r="AY3406" s="46"/>
      <c r="AZ3406" s="46"/>
      <c r="BA3406" s="46"/>
      <c r="BB3406" s="46"/>
      <c r="BC3406" s="46"/>
      <c r="BD3406" s="46"/>
      <c r="BE3406" s="46"/>
    </row>
    <row r="3407" spans="1:57" ht="15.75">
      <c r="A3407" s="28"/>
      <c r="B3407" s="225" t="s">
        <v>108</v>
      </c>
      <c r="C3407" s="225"/>
      <c r="D3407" s="47"/>
      <c r="E3407" s="112"/>
      <c r="F3407" s="47"/>
      <c r="G3407" s="112"/>
      <c r="H3407" s="112"/>
      <c r="I3407" s="112"/>
      <c r="J3407" s="113"/>
      <c r="K3407" s="31"/>
      <c r="L3407" s="4"/>
    </row>
    <row r="3408" spans="1:57" ht="15.75">
      <c r="A3408" s="28">
        <v>74</v>
      </c>
      <c r="B3408" s="25"/>
      <c r="C3408" s="32">
        <f t="shared" ref="C3408:C3439" si="301">IF(D3408="",0,1)</f>
        <v>1</v>
      </c>
      <c r="D3408" s="49" t="s">
        <v>3470</v>
      </c>
      <c r="E3408" s="49">
        <v>6500</v>
      </c>
      <c r="F3408" s="38">
        <v>4</v>
      </c>
      <c r="G3408" s="38">
        <v>0</v>
      </c>
      <c r="H3408" s="38">
        <v>0</v>
      </c>
      <c r="I3408" s="38">
        <v>0</v>
      </c>
      <c r="J3408" s="39">
        <v>0</v>
      </c>
      <c r="K3408" s="57" t="str">
        <f t="shared" ref="K3408:K3439" si="302">IF(OR(I3408="",I3408&lt;1),"0","1")</f>
        <v>0</v>
      </c>
      <c r="L3408" s="4"/>
    </row>
    <row r="3409" spans="1:12" ht="15.75">
      <c r="A3409" s="28">
        <v>74</v>
      </c>
      <c r="B3409" s="25"/>
      <c r="C3409" s="32">
        <f t="shared" si="301"/>
        <v>1</v>
      </c>
      <c r="D3409" s="49" t="s">
        <v>3471</v>
      </c>
      <c r="E3409" s="49">
        <v>132000</v>
      </c>
      <c r="F3409" s="38">
        <v>67</v>
      </c>
      <c r="G3409" s="38">
        <v>20</v>
      </c>
      <c r="H3409" s="38">
        <v>0</v>
      </c>
      <c r="I3409" s="38">
        <v>0</v>
      </c>
      <c r="J3409" s="39">
        <v>0</v>
      </c>
      <c r="K3409" s="57" t="str">
        <f t="shared" si="302"/>
        <v>0</v>
      </c>
      <c r="L3409" s="4"/>
    </row>
    <row r="3410" spans="1:12" ht="15.75">
      <c r="A3410" s="28">
        <v>74</v>
      </c>
      <c r="B3410" s="25"/>
      <c r="C3410" s="32">
        <f t="shared" si="301"/>
        <v>1</v>
      </c>
      <c r="D3410" s="49" t="s">
        <v>3472</v>
      </c>
      <c r="E3410" s="49">
        <v>36582</v>
      </c>
      <c r="F3410" s="38">
        <v>24</v>
      </c>
      <c r="G3410" s="38">
        <v>6</v>
      </c>
      <c r="H3410" s="38">
        <v>0</v>
      </c>
      <c r="I3410" s="38">
        <v>1</v>
      </c>
      <c r="J3410" s="39">
        <v>1</v>
      </c>
      <c r="K3410" s="57" t="str">
        <f t="shared" si="302"/>
        <v>1</v>
      </c>
      <c r="L3410" s="4"/>
    </row>
    <row r="3411" spans="1:12" ht="15.75">
      <c r="A3411" s="28">
        <v>74</v>
      </c>
      <c r="B3411" s="25"/>
      <c r="C3411" s="32">
        <f t="shared" si="301"/>
        <v>1</v>
      </c>
      <c r="D3411" s="49" t="s">
        <v>3473</v>
      </c>
      <c r="E3411" s="49">
        <v>2289</v>
      </c>
      <c r="F3411" s="38">
        <v>2</v>
      </c>
      <c r="G3411" s="38">
        <v>0</v>
      </c>
      <c r="H3411" s="38">
        <v>0</v>
      </c>
      <c r="I3411" s="38">
        <v>0</v>
      </c>
      <c r="J3411" s="39">
        <v>0</v>
      </c>
      <c r="K3411" s="57" t="str">
        <f t="shared" si="302"/>
        <v>0</v>
      </c>
      <c r="L3411" s="4"/>
    </row>
    <row r="3412" spans="1:12" ht="15.75">
      <c r="A3412" s="28">
        <v>74</v>
      </c>
      <c r="B3412" s="25"/>
      <c r="C3412" s="32">
        <f t="shared" si="301"/>
        <v>1</v>
      </c>
      <c r="D3412" s="49" t="s">
        <v>3474</v>
      </c>
      <c r="E3412" s="49">
        <v>1935</v>
      </c>
      <c r="F3412" s="38">
        <v>2</v>
      </c>
      <c r="G3412" s="38">
        <v>1</v>
      </c>
      <c r="H3412" s="38">
        <v>0</v>
      </c>
      <c r="I3412" s="38">
        <v>0</v>
      </c>
      <c r="J3412" s="39">
        <v>0</v>
      </c>
      <c r="K3412" s="57" t="str">
        <f t="shared" si="302"/>
        <v>0</v>
      </c>
      <c r="L3412" s="4"/>
    </row>
    <row r="3413" spans="1:12" ht="15.75">
      <c r="A3413" s="28">
        <v>74</v>
      </c>
      <c r="B3413" s="25"/>
      <c r="C3413" s="32">
        <f t="shared" si="301"/>
        <v>1</v>
      </c>
      <c r="D3413" s="49" t="s">
        <v>3475</v>
      </c>
      <c r="E3413" s="49">
        <v>6400</v>
      </c>
      <c r="F3413" s="38">
        <v>2</v>
      </c>
      <c r="G3413" s="38">
        <v>0</v>
      </c>
      <c r="H3413" s="38">
        <v>0</v>
      </c>
      <c r="I3413" s="38">
        <v>0</v>
      </c>
      <c r="J3413" s="39">
        <v>0</v>
      </c>
      <c r="K3413" s="57" t="str">
        <f t="shared" si="302"/>
        <v>0</v>
      </c>
      <c r="L3413" s="4"/>
    </row>
    <row r="3414" spans="1:12" ht="15.75">
      <c r="A3414" s="28">
        <v>74</v>
      </c>
      <c r="B3414" s="25"/>
      <c r="C3414" s="32">
        <f t="shared" si="301"/>
        <v>1</v>
      </c>
      <c r="D3414" s="49" t="s">
        <v>3476</v>
      </c>
      <c r="E3414" s="49">
        <v>9026</v>
      </c>
      <c r="F3414" s="38">
        <v>11</v>
      </c>
      <c r="G3414" s="38">
        <v>0</v>
      </c>
      <c r="H3414" s="38">
        <v>0</v>
      </c>
      <c r="I3414" s="38">
        <v>0</v>
      </c>
      <c r="J3414" s="39">
        <v>0</v>
      </c>
      <c r="K3414" s="57" t="str">
        <f t="shared" si="302"/>
        <v>0</v>
      </c>
      <c r="L3414" s="4"/>
    </row>
    <row r="3415" spans="1:12" ht="15.75">
      <c r="A3415" s="28">
        <v>74</v>
      </c>
      <c r="B3415" s="25"/>
      <c r="C3415" s="32">
        <f t="shared" si="301"/>
        <v>1</v>
      </c>
      <c r="D3415" s="49" t="s">
        <v>3477</v>
      </c>
      <c r="E3415" s="49">
        <v>1250</v>
      </c>
      <c r="F3415" s="38">
        <v>1</v>
      </c>
      <c r="G3415" s="38">
        <v>3</v>
      </c>
      <c r="H3415" s="38">
        <v>0</v>
      </c>
      <c r="I3415" s="38">
        <v>0</v>
      </c>
      <c r="J3415" s="39">
        <v>0</v>
      </c>
      <c r="K3415" s="57" t="str">
        <f t="shared" si="302"/>
        <v>0</v>
      </c>
      <c r="L3415" s="4"/>
    </row>
    <row r="3416" spans="1:12" ht="15.75">
      <c r="A3416" s="28">
        <v>74</v>
      </c>
      <c r="B3416" s="25"/>
      <c r="C3416" s="32">
        <f t="shared" si="301"/>
        <v>1</v>
      </c>
      <c r="D3416" s="39" t="s">
        <v>3478</v>
      </c>
      <c r="E3416" s="39">
        <v>2750</v>
      </c>
      <c r="F3416" s="39">
        <v>0</v>
      </c>
      <c r="G3416" s="39">
        <v>0</v>
      </c>
      <c r="H3416" s="39">
        <v>1</v>
      </c>
      <c r="I3416" s="39">
        <v>0</v>
      </c>
      <c r="J3416" s="39">
        <v>0</v>
      </c>
      <c r="K3416" s="57" t="str">
        <f t="shared" si="302"/>
        <v>0</v>
      </c>
      <c r="L3416" s="4"/>
    </row>
    <row r="3417" spans="1:12" ht="15.75">
      <c r="A3417" s="28">
        <v>74</v>
      </c>
      <c r="B3417" s="25"/>
      <c r="C3417" s="32">
        <f t="shared" si="301"/>
        <v>1</v>
      </c>
      <c r="D3417" s="39" t="s">
        <v>3479</v>
      </c>
      <c r="E3417" s="39">
        <v>17323</v>
      </c>
      <c r="F3417" s="39">
        <v>14</v>
      </c>
      <c r="G3417" s="39">
        <v>2</v>
      </c>
      <c r="H3417" s="39">
        <v>0</v>
      </c>
      <c r="I3417" s="39">
        <v>0</v>
      </c>
      <c r="J3417" s="39">
        <v>0</v>
      </c>
      <c r="K3417" s="57" t="str">
        <f t="shared" si="302"/>
        <v>0</v>
      </c>
      <c r="L3417" s="4"/>
    </row>
    <row r="3418" spans="1:12" ht="15.75">
      <c r="A3418" s="28">
        <v>74</v>
      </c>
      <c r="B3418" s="25"/>
      <c r="C3418" s="32">
        <f t="shared" si="301"/>
        <v>1</v>
      </c>
      <c r="D3418" s="39" t="s">
        <v>3480</v>
      </c>
      <c r="E3418" s="39">
        <v>4200</v>
      </c>
      <c r="F3418" s="39">
        <v>1</v>
      </c>
      <c r="G3418" s="39">
        <v>1</v>
      </c>
      <c r="H3418" s="39">
        <v>0</v>
      </c>
      <c r="I3418" s="39">
        <v>0</v>
      </c>
      <c r="J3418" s="39">
        <v>0</v>
      </c>
      <c r="K3418" s="57" t="str">
        <f t="shared" si="302"/>
        <v>0</v>
      </c>
      <c r="L3418" s="4"/>
    </row>
    <row r="3419" spans="1:12" ht="15.75">
      <c r="A3419" s="28">
        <v>74</v>
      </c>
      <c r="B3419" s="25"/>
      <c r="C3419" s="32">
        <f t="shared" si="301"/>
        <v>1</v>
      </c>
      <c r="D3419" s="39" t="s">
        <v>3481</v>
      </c>
      <c r="E3419" s="39">
        <v>2200</v>
      </c>
      <c r="F3419" s="39">
        <v>1</v>
      </c>
      <c r="G3419" s="39">
        <v>0</v>
      </c>
      <c r="H3419" s="39">
        <v>0</v>
      </c>
      <c r="I3419" s="39">
        <v>0</v>
      </c>
      <c r="J3419" s="39">
        <v>0</v>
      </c>
      <c r="K3419" s="57" t="str">
        <f t="shared" si="302"/>
        <v>0</v>
      </c>
      <c r="L3419" s="4"/>
    </row>
    <row r="3420" spans="1:12" ht="15.75">
      <c r="A3420" s="28">
        <v>74</v>
      </c>
      <c r="B3420" s="25"/>
      <c r="C3420" s="32">
        <f t="shared" si="301"/>
        <v>1</v>
      </c>
      <c r="D3420" s="39" t="s">
        <v>3482</v>
      </c>
      <c r="E3420" s="39">
        <v>4817</v>
      </c>
      <c r="F3420" s="39">
        <v>0</v>
      </c>
      <c r="G3420" s="39">
        <v>1</v>
      </c>
      <c r="H3420" s="39">
        <v>0</v>
      </c>
      <c r="I3420" s="39">
        <v>0</v>
      </c>
      <c r="J3420" s="39">
        <v>0</v>
      </c>
      <c r="K3420" s="57" t="str">
        <f t="shared" si="302"/>
        <v>0</v>
      </c>
      <c r="L3420" s="4"/>
    </row>
    <row r="3421" spans="1:12" ht="15.75">
      <c r="A3421" s="28">
        <v>74</v>
      </c>
      <c r="B3421" s="25"/>
      <c r="C3421" s="32">
        <f t="shared" si="301"/>
        <v>1</v>
      </c>
      <c r="D3421" s="39" t="s">
        <v>3483</v>
      </c>
      <c r="E3421" s="39">
        <v>3650</v>
      </c>
      <c r="F3421" s="39">
        <v>2</v>
      </c>
      <c r="G3421" s="39">
        <v>2</v>
      </c>
      <c r="H3421" s="39">
        <v>0</v>
      </c>
      <c r="I3421" s="39">
        <v>0</v>
      </c>
      <c r="J3421" s="39">
        <v>0</v>
      </c>
      <c r="K3421" s="57" t="str">
        <f t="shared" si="302"/>
        <v>0</v>
      </c>
      <c r="L3421" s="4"/>
    </row>
    <row r="3422" spans="1:12" ht="15.75">
      <c r="A3422" s="28">
        <v>74</v>
      </c>
      <c r="B3422" s="25"/>
      <c r="C3422" s="32">
        <f t="shared" si="301"/>
        <v>1</v>
      </c>
      <c r="D3422" s="39" t="s">
        <v>3484</v>
      </c>
      <c r="E3422" s="39">
        <v>6747</v>
      </c>
      <c r="F3422" s="39">
        <v>3</v>
      </c>
      <c r="G3422" s="39">
        <v>2</v>
      </c>
      <c r="H3422" s="39">
        <v>0</v>
      </c>
      <c r="I3422" s="39">
        <v>0</v>
      </c>
      <c r="J3422" s="39">
        <v>0</v>
      </c>
      <c r="K3422" s="57" t="str">
        <f t="shared" si="302"/>
        <v>0</v>
      </c>
      <c r="L3422" s="4"/>
    </row>
    <row r="3423" spans="1:12" ht="15.75">
      <c r="A3423" s="28">
        <v>74</v>
      </c>
      <c r="B3423" s="25"/>
      <c r="C3423" s="32">
        <f t="shared" si="301"/>
        <v>1</v>
      </c>
      <c r="D3423" s="39" t="s">
        <v>3485</v>
      </c>
      <c r="E3423" s="39">
        <v>2500</v>
      </c>
      <c r="F3423" s="39">
        <v>2</v>
      </c>
      <c r="G3423" s="39">
        <v>0</v>
      </c>
      <c r="H3423" s="39">
        <v>0</v>
      </c>
      <c r="I3423" s="39">
        <v>0</v>
      </c>
      <c r="J3423" s="39">
        <v>0</v>
      </c>
      <c r="K3423" s="57" t="str">
        <f t="shared" si="302"/>
        <v>0</v>
      </c>
      <c r="L3423" s="4"/>
    </row>
    <row r="3424" spans="1:12" ht="15.75">
      <c r="A3424" s="28">
        <v>74</v>
      </c>
      <c r="B3424" s="25"/>
      <c r="C3424" s="32">
        <f t="shared" si="301"/>
        <v>1</v>
      </c>
      <c r="D3424" s="39" t="s">
        <v>3486</v>
      </c>
      <c r="E3424" s="39">
        <v>9108</v>
      </c>
      <c r="F3424" s="39">
        <v>10</v>
      </c>
      <c r="G3424" s="39">
        <v>1</v>
      </c>
      <c r="H3424" s="39">
        <v>0</v>
      </c>
      <c r="I3424" s="39">
        <v>0</v>
      </c>
      <c r="J3424" s="39">
        <v>0</v>
      </c>
      <c r="K3424" s="57" t="str">
        <f t="shared" si="302"/>
        <v>0</v>
      </c>
      <c r="L3424" s="4"/>
    </row>
    <row r="3425" spans="1:12" ht="15.75">
      <c r="A3425" s="28">
        <v>74</v>
      </c>
      <c r="B3425" s="25"/>
      <c r="C3425" s="32">
        <f t="shared" si="301"/>
        <v>1</v>
      </c>
      <c r="D3425" s="33" t="s">
        <v>3487</v>
      </c>
      <c r="E3425" s="39">
        <v>1164</v>
      </c>
      <c r="F3425" s="39">
        <v>0</v>
      </c>
      <c r="G3425" s="39">
        <v>2</v>
      </c>
      <c r="H3425" s="39">
        <v>0</v>
      </c>
      <c r="I3425" s="39">
        <v>0</v>
      </c>
      <c r="J3425" s="39">
        <v>0</v>
      </c>
      <c r="K3425" s="57" t="str">
        <f t="shared" si="302"/>
        <v>0</v>
      </c>
      <c r="L3425" s="4"/>
    </row>
    <row r="3426" spans="1:12" ht="15.75">
      <c r="A3426" s="28">
        <v>74</v>
      </c>
      <c r="B3426" s="25"/>
      <c r="C3426" s="32">
        <f t="shared" si="301"/>
        <v>1</v>
      </c>
      <c r="D3426" s="39" t="s">
        <v>3488</v>
      </c>
      <c r="E3426" s="39">
        <v>8000</v>
      </c>
      <c r="F3426" s="39">
        <v>5</v>
      </c>
      <c r="G3426" s="39">
        <v>1</v>
      </c>
      <c r="H3426" s="39">
        <v>0</v>
      </c>
      <c r="I3426" s="39">
        <v>0</v>
      </c>
      <c r="J3426" s="39">
        <v>0</v>
      </c>
      <c r="K3426" s="57" t="str">
        <f t="shared" si="302"/>
        <v>0</v>
      </c>
      <c r="L3426" s="4"/>
    </row>
    <row r="3427" spans="1:12" ht="15.75">
      <c r="A3427" s="28">
        <v>74</v>
      </c>
      <c r="B3427" s="25"/>
      <c r="C3427" s="32">
        <f t="shared" si="301"/>
        <v>1</v>
      </c>
      <c r="D3427" s="39" t="s">
        <v>3489</v>
      </c>
      <c r="E3427" s="39">
        <v>3500</v>
      </c>
      <c r="F3427" s="39">
        <v>1</v>
      </c>
      <c r="G3427" s="39">
        <v>0</v>
      </c>
      <c r="H3427" s="39">
        <v>0</v>
      </c>
      <c r="I3427" s="39">
        <v>0</v>
      </c>
      <c r="J3427" s="39">
        <v>0</v>
      </c>
      <c r="K3427" s="57" t="str">
        <f t="shared" si="302"/>
        <v>0</v>
      </c>
      <c r="L3427" s="4"/>
    </row>
    <row r="3428" spans="1:12" ht="15.75">
      <c r="A3428" s="28">
        <v>74</v>
      </c>
      <c r="B3428" s="25"/>
      <c r="C3428" s="32">
        <f t="shared" si="301"/>
        <v>1</v>
      </c>
      <c r="D3428" s="39" t="s">
        <v>3490</v>
      </c>
      <c r="E3428" s="39">
        <v>2250</v>
      </c>
      <c r="F3428" s="39">
        <v>0</v>
      </c>
      <c r="G3428" s="39">
        <v>2</v>
      </c>
      <c r="H3428" s="39">
        <v>0</v>
      </c>
      <c r="I3428" s="39">
        <v>0</v>
      </c>
      <c r="J3428" s="39">
        <v>0</v>
      </c>
      <c r="K3428" s="57" t="str">
        <f t="shared" si="302"/>
        <v>0</v>
      </c>
      <c r="L3428" s="4"/>
    </row>
    <row r="3429" spans="1:12" ht="15.75">
      <c r="A3429" s="28">
        <v>74</v>
      </c>
      <c r="B3429" s="25"/>
      <c r="C3429" s="32">
        <f t="shared" si="301"/>
        <v>1</v>
      </c>
      <c r="D3429" s="39" t="s">
        <v>3491</v>
      </c>
      <c r="E3429" s="39">
        <v>10159</v>
      </c>
      <c r="F3429" s="39">
        <v>10</v>
      </c>
      <c r="G3429" s="39">
        <v>2</v>
      </c>
      <c r="H3429" s="39">
        <v>0</v>
      </c>
      <c r="I3429" s="39">
        <v>0</v>
      </c>
      <c r="J3429" s="39">
        <v>0</v>
      </c>
      <c r="K3429" s="57" t="str">
        <f t="shared" si="302"/>
        <v>0</v>
      </c>
      <c r="L3429" s="4"/>
    </row>
    <row r="3430" spans="1:12" ht="15.75">
      <c r="A3430" s="28">
        <v>74</v>
      </c>
      <c r="B3430" s="25"/>
      <c r="C3430" s="32">
        <f t="shared" si="301"/>
        <v>1</v>
      </c>
      <c r="D3430" s="39" t="s">
        <v>3492</v>
      </c>
      <c r="E3430" s="39">
        <v>1709</v>
      </c>
      <c r="F3430" s="39">
        <v>2</v>
      </c>
      <c r="G3430" s="39">
        <v>1</v>
      </c>
      <c r="H3430" s="39">
        <v>0</v>
      </c>
      <c r="I3430" s="39">
        <v>0</v>
      </c>
      <c r="J3430" s="39">
        <v>0</v>
      </c>
      <c r="K3430" s="57" t="str">
        <f t="shared" si="302"/>
        <v>0</v>
      </c>
      <c r="L3430" s="4"/>
    </row>
    <row r="3431" spans="1:12" ht="15.75">
      <c r="A3431" s="28">
        <v>74</v>
      </c>
      <c r="B3431" s="25"/>
      <c r="C3431" s="32">
        <f t="shared" si="301"/>
        <v>1</v>
      </c>
      <c r="D3431" s="39" t="s">
        <v>3493</v>
      </c>
      <c r="E3431" s="39">
        <v>12419</v>
      </c>
      <c r="F3431" s="39">
        <v>4</v>
      </c>
      <c r="G3431" s="39">
        <v>1</v>
      </c>
      <c r="H3431" s="39">
        <v>0</v>
      </c>
      <c r="I3431" s="39">
        <v>0</v>
      </c>
      <c r="J3431" s="39">
        <v>0</v>
      </c>
      <c r="K3431" s="57" t="str">
        <f t="shared" si="302"/>
        <v>0</v>
      </c>
      <c r="L3431" s="4"/>
    </row>
    <row r="3432" spans="1:12" ht="15.75">
      <c r="A3432" s="28">
        <v>74</v>
      </c>
      <c r="B3432" s="25"/>
      <c r="C3432" s="32">
        <f t="shared" si="301"/>
        <v>1</v>
      </c>
      <c r="D3432" s="39" t="s">
        <v>3494</v>
      </c>
      <c r="E3432" s="39">
        <v>2154</v>
      </c>
      <c r="F3432" s="39">
        <v>1</v>
      </c>
      <c r="G3432" s="39">
        <v>4</v>
      </c>
      <c r="H3432" s="39">
        <v>0</v>
      </c>
      <c r="I3432" s="39">
        <v>0</v>
      </c>
      <c r="J3432" s="39">
        <v>0</v>
      </c>
      <c r="K3432" s="57" t="str">
        <f t="shared" si="302"/>
        <v>0</v>
      </c>
      <c r="L3432" s="4"/>
    </row>
    <row r="3433" spans="1:12" ht="15.75">
      <c r="A3433" s="28">
        <v>74</v>
      </c>
      <c r="B3433" s="25"/>
      <c r="C3433" s="32">
        <f t="shared" si="301"/>
        <v>1</v>
      </c>
      <c r="D3433" s="39" t="s">
        <v>3495</v>
      </c>
      <c r="E3433" s="39">
        <v>1250</v>
      </c>
      <c r="F3433" s="39">
        <v>1</v>
      </c>
      <c r="G3433" s="39">
        <v>5</v>
      </c>
      <c r="H3433" s="39">
        <v>0</v>
      </c>
      <c r="I3433" s="39">
        <v>0</v>
      </c>
      <c r="J3433" s="39">
        <v>0</v>
      </c>
      <c r="K3433" s="57" t="str">
        <f t="shared" si="302"/>
        <v>0</v>
      </c>
      <c r="L3433" s="4"/>
    </row>
    <row r="3434" spans="1:12" ht="15.75">
      <c r="A3434" s="28">
        <v>74</v>
      </c>
      <c r="B3434" s="25"/>
      <c r="C3434" s="32">
        <f t="shared" si="301"/>
        <v>1</v>
      </c>
      <c r="D3434" s="39" t="s">
        <v>3496</v>
      </c>
      <c r="E3434" s="39">
        <v>3014</v>
      </c>
      <c r="F3434" s="39">
        <v>2</v>
      </c>
      <c r="G3434" s="39">
        <v>0</v>
      </c>
      <c r="H3434" s="39">
        <v>0</v>
      </c>
      <c r="I3434" s="39">
        <v>0</v>
      </c>
      <c r="J3434" s="39">
        <v>0</v>
      </c>
      <c r="K3434" s="57" t="str">
        <f t="shared" si="302"/>
        <v>0</v>
      </c>
      <c r="L3434" s="4"/>
    </row>
    <row r="3435" spans="1:12" ht="15.75">
      <c r="A3435" s="28">
        <v>74</v>
      </c>
      <c r="B3435" s="25"/>
      <c r="C3435" s="32">
        <f t="shared" si="301"/>
        <v>1</v>
      </c>
      <c r="D3435" s="52" t="s">
        <v>3497</v>
      </c>
      <c r="E3435" s="39">
        <v>3200</v>
      </c>
      <c r="F3435" s="39">
        <v>1</v>
      </c>
      <c r="G3435" s="39">
        <v>0</v>
      </c>
      <c r="H3435" s="39">
        <v>0</v>
      </c>
      <c r="I3435" s="39">
        <v>0</v>
      </c>
      <c r="J3435" s="39">
        <v>0</v>
      </c>
      <c r="K3435" s="57" t="str">
        <f t="shared" si="302"/>
        <v>0</v>
      </c>
      <c r="L3435" s="4"/>
    </row>
    <row r="3436" spans="1:12" ht="15.75">
      <c r="A3436" s="28">
        <v>74</v>
      </c>
      <c r="B3436" s="25"/>
      <c r="C3436" s="32">
        <f t="shared" si="301"/>
        <v>1</v>
      </c>
      <c r="D3436" s="39" t="s">
        <v>3498</v>
      </c>
      <c r="E3436" s="39">
        <v>5758</v>
      </c>
      <c r="F3436" s="39">
        <v>3</v>
      </c>
      <c r="G3436" s="39">
        <v>0</v>
      </c>
      <c r="H3436" s="39">
        <v>0</v>
      </c>
      <c r="I3436" s="39">
        <v>0</v>
      </c>
      <c r="J3436" s="39">
        <v>0</v>
      </c>
      <c r="K3436" s="57" t="str">
        <f t="shared" si="302"/>
        <v>0</v>
      </c>
      <c r="L3436" s="4"/>
    </row>
    <row r="3437" spans="1:12" ht="15.75">
      <c r="A3437" s="28">
        <v>74</v>
      </c>
      <c r="B3437" s="25"/>
      <c r="C3437" s="32">
        <f t="shared" si="301"/>
        <v>1</v>
      </c>
      <c r="D3437" s="39" t="s">
        <v>3499</v>
      </c>
      <c r="E3437" s="39">
        <v>3210</v>
      </c>
      <c r="F3437" s="39">
        <v>7</v>
      </c>
      <c r="G3437" s="39">
        <v>2</v>
      </c>
      <c r="H3437" s="39">
        <v>0</v>
      </c>
      <c r="I3437" s="39">
        <v>0</v>
      </c>
      <c r="J3437" s="39">
        <v>0</v>
      </c>
      <c r="K3437" s="57" t="str">
        <f t="shared" si="302"/>
        <v>0</v>
      </c>
      <c r="L3437" s="4"/>
    </row>
    <row r="3438" spans="1:12" ht="15.75">
      <c r="A3438" s="28">
        <v>74</v>
      </c>
      <c r="B3438" s="25"/>
      <c r="C3438" s="32">
        <f t="shared" si="301"/>
        <v>1</v>
      </c>
      <c r="D3438" s="39" t="s">
        <v>3500</v>
      </c>
      <c r="E3438" s="39">
        <v>1954</v>
      </c>
      <c r="F3438" s="39">
        <v>1</v>
      </c>
      <c r="G3438" s="39">
        <v>1</v>
      </c>
      <c r="H3438" s="39">
        <v>0</v>
      </c>
      <c r="I3438" s="39">
        <v>0</v>
      </c>
      <c r="J3438" s="39">
        <v>0</v>
      </c>
      <c r="K3438" s="57" t="str">
        <f t="shared" si="302"/>
        <v>0</v>
      </c>
      <c r="L3438" s="4"/>
    </row>
    <row r="3439" spans="1:12" ht="15.75">
      <c r="A3439" s="28">
        <v>74</v>
      </c>
      <c r="B3439" s="25"/>
      <c r="C3439" s="32">
        <f t="shared" si="301"/>
        <v>1</v>
      </c>
      <c r="D3439" s="39" t="s">
        <v>3501</v>
      </c>
      <c r="E3439" s="39">
        <v>2200</v>
      </c>
      <c r="F3439" s="39">
        <v>1</v>
      </c>
      <c r="G3439" s="39">
        <v>0</v>
      </c>
      <c r="H3439" s="39">
        <v>1</v>
      </c>
      <c r="I3439" s="39">
        <v>0</v>
      </c>
      <c r="J3439" s="39">
        <v>0</v>
      </c>
      <c r="K3439" s="57" t="str">
        <f t="shared" si="302"/>
        <v>0</v>
      </c>
      <c r="L3439" s="4"/>
    </row>
    <row r="3440" spans="1:12" ht="15.75">
      <c r="A3440" s="28">
        <v>74</v>
      </c>
      <c r="B3440" s="25"/>
      <c r="C3440" s="32">
        <f t="shared" ref="C3440:C3471" si="303">IF(D3440="",0,1)</f>
        <v>1</v>
      </c>
      <c r="D3440" s="39" t="s">
        <v>3502</v>
      </c>
      <c r="E3440" s="39">
        <v>2410</v>
      </c>
      <c r="F3440" s="39">
        <v>0</v>
      </c>
      <c r="G3440" s="39">
        <v>0</v>
      </c>
      <c r="H3440" s="39">
        <v>1</v>
      </c>
      <c r="I3440" s="39">
        <v>0</v>
      </c>
      <c r="J3440" s="39">
        <v>0</v>
      </c>
      <c r="K3440" s="57" t="str">
        <f t="shared" ref="K3440:K3475" si="304">IF(OR(I3440="",I3440&lt;1),"0","1")</f>
        <v>0</v>
      </c>
      <c r="L3440" s="4"/>
    </row>
    <row r="3441" spans="1:12" ht="15.75">
      <c r="A3441" s="28">
        <v>74</v>
      </c>
      <c r="B3441" s="25"/>
      <c r="C3441" s="32">
        <f t="shared" si="303"/>
        <v>1</v>
      </c>
      <c r="D3441" s="56" t="s">
        <v>3503</v>
      </c>
      <c r="E3441" s="39">
        <v>927</v>
      </c>
      <c r="F3441" s="39">
        <v>0</v>
      </c>
      <c r="G3441" s="39">
        <v>2</v>
      </c>
      <c r="H3441" s="39">
        <v>0</v>
      </c>
      <c r="I3441" s="39">
        <v>0</v>
      </c>
      <c r="J3441" s="39">
        <v>0</v>
      </c>
      <c r="K3441" s="57" t="str">
        <f t="shared" si="304"/>
        <v>0</v>
      </c>
      <c r="L3441" s="4"/>
    </row>
    <row r="3442" spans="1:12" ht="15.75">
      <c r="A3442" s="28">
        <v>74</v>
      </c>
      <c r="B3442" s="25"/>
      <c r="C3442" s="32">
        <f t="shared" si="303"/>
        <v>1</v>
      </c>
      <c r="D3442" s="39" t="s">
        <v>3504</v>
      </c>
      <c r="E3442" s="39">
        <v>2800</v>
      </c>
      <c r="F3442" s="39">
        <v>5</v>
      </c>
      <c r="G3442" s="39">
        <v>8</v>
      </c>
      <c r="H3442" s="39">
        <v>0</v>
      </c>
      <c r="I3442" s="39">
        <v>0</v>
      </c>
      <c r="J3442" s="39">
        <v>0</v>
      </c>
      <c r="K3442" s="57" t="str">
        <f t="shared" si="304"/>
        <v>0</v>
      </c>
      <c r="L3442" s="4"/>
    </row>
    <row r="3443" spans="1:12" ht="15.75">
      <c r="A3443" s="28">
        <v>74</v>
      </c>
      <c r="B3443" s="25"/>
      <c r="C3443" s="32">
        <f t="shared" si="303"/>
        <v>1</v>
      </c>
      <c r="D3443" s="39" t="s">
        <v>3505</v>
      </c>
      <c r="E3443" s="39">
        <v>11600</v>
      </c>
      <c r="F3443" s="39">
        <v>5</v>
      </c>
      <c r="G3443" s="39">
        <v>0</v>
      </c>
      <c r="H3443" s="39">
        <v>0</v>
      </c>
      <c r="I3443" s="39">
        <v>0</v>
      </c>
      <c r="J3443" s="39">
        <v>0</v>
      </c>
      <c r="K3443" s="57" t="str">
        <f t="shared" si="304"/>
        <v>0</v>
      </c>
      <c r="L3443" s="4"/>
    </row>
    <row r="3444" spans="1:12" ht="15.75">
      <c r="A3444" s="28">
        <v>74</v>
      </c>
      <c r="B3444" s="25"/>
      <c r="C3444" s="32">
        <f t="shared" si="303"/>
        <v>1</v>
      </c>
      <c r="D3444" s="39" t="s">
        <v>3506</v>
      </c>
      <c r="E3444" s="39">
        <v>8109</v>
      </c>
      <c r="F3444" s="39">
        <v>2</v>
      </c>
      <c r="G3444" s="39">
        <v>0</v>
      </c>
      <c r="H3444" s="39">
        <v>0</v>
      </c>
      <c r="I3444" s="39">
        <v>0</v>
      </c>
      <c r="J3444" s="39">
        <v>0</v>
      </c>
      <c r="K3444" s="57" t="str">
        <f t="shared" si="304"/>
        <v>0</v>
      </c>
      <c r="L3444" s="4"/>
    </row>
    <row r="3445" spans="1:12" ht="15.75">
      <c r="A3445" s="28">
        <v>74</v>
      </c>
      <c r="B3445" s="25"/>
      <c r="C3445" s="32">
        <f t="shared" si="303"/>
        <v>1</v>
      </c>
      <c r="D3445" s="39" t="s">
        <v>3507</v>
      </c>
      <c r="E3445" s="39">
        <v>7200</v>
      </c>
      <c r="F3445" s="39">
        <v>7</v>
      </c>
      <c r="G3445" s="39">
        <v>0</v>
      </c>
      <c r="H3445" s="39">
        <v>0</v>
      </c>
      <c r="I3445" s="39">
        <v>0</v>
      </c>
      <c r="J3445" s="39">
        <v>0</v>
      </c>
      <c r="K3445" s="57" t="str">
        <f t="shared" si="304"/>
        <v>0</v>
      </c>
      <c r="L3445" s="4"/>
    </row>
    <row r="3446" spans="1:12" ht="15.75">
      <c r="A3446" s="28">
        <v>74</v>
      </c>
      <c r="B3446" s="25"/>
      <c r="C3446" s="32">
        <f t="shared" si="303"/>
        <v>1</v>
      </c>
      <c r="D3446" s="39" t="s">
        <v>3508</v>
      </c>
      <c r="E3446" s="39">
        <v>8500</v>
      </c>
      <c r="F3446" s="39">
        <v>2</v>
      </c>
      <c r="G3446" s="39">
        <v>1</v>
      </c>
      <c r="H3446" s="39">
        <v>0</v>
      </c>
      <c r="I3446" s="39">
        <v>0</v>
      </c>
      <c r="J3446" s="39">
        <v>0</v>
      </c>
      <c r="K3446" s="57" t="str">
        <f t="shared" si="304"/>
        <v>0</v>
      </c>
      <c r="L3446" s="4"/>
    </row>
    <row r="3447" spans="1:12" ht="15.75">
      <c r="A3447" s="28">
        <v>74</v>
      </c>
      <c r="B3447" s="25"/>
      <c r="C3447" s="32">
        <f t="shared" si="303"/>
        <v>1</v>
      </c>
      <c r="D3447" s="39" t="s">
        <v>3509</v>
      </c>
      <c r="E3447" s="39">
        <v>16145</v>
      </c>
      <c r="F3447" s="39">
        <v>10</v>
      </c>
      <c r="G3447" s="39">
        <v>2</v>
      </c>
      <c r="H3447" s="39">
        <v>0</v>
      </c>
      <c r="I3447" s="39">
        <v>0</v>
      </c>
      <c r="J3447" s="39">
        <v>0</v>
      </c>
      <c r="K3447" s="57" t="str">
        <f t="shared" si="304"/>
        <v>0</v>
      </c>
      <c r="L3447" s="4"/>
    </row>
    <row r="3448" spans="1:12" ht="15.75">
      <c r="A3448" s="28">
        <v>74</v>
      </c>
      <c r="B3448" s="25"/>
      <c r="C3448" s="32">
        <f t="shared" si="303"/>
        <v>1</v>
      </c>
      <c r="D3448" s="39" t="s">
        <v>3510</v>
      </c>
      <c r="E3448" s="39">
        <v>5734</v>
      </c>
      <c r="F3448" s="39">
        <v>2</v>
      </c>
      <c r="G3448" s="39">
        <v>1</v>
      </c>
      <c r="H3448" s="39">
        <v>0</v>
      </c>
      <c r="I3448" s="39">
        <v>0</v>
      </c>
      <c r="J3448" s="39">
        <v>0</v>
      </c>
      <c r="K3448" s="57" t="str">
        <f t="shared" si="304"/>
        <v>0</v>
      </c>
      <c r="L3448" s="4"/>
    </row>
    <row r="3449" spans="1:12" ht="15.75">
      <c r="A3449" s="28">
        <v>74</v>
      </c>
      <c r="B3449" s="25"/>
      <c r="C3449" s="32">
        <f t="shared" si="303"/>
        <v>1</v>
      </c>
      <c r="D3449" s="39" t="s">
        <v>3511</v>
      </c>
      <c r="E3449" s="39">
        <v>3400</v>
      </c>
      <c r="F3449" s="39">
        <v>1</v>
      </c>
      <c r="G3449" s="39">
        <v>0</v>
      </c>
      <c r="H3449" s="39">
        <v>0</v>
      </c>
      <c r="I3449" s="39">
        <v>0</v>
      </c>
      <c r="J3449" s="39">
        <v>0</v>
      </c>
      <c r="K3449" s="57" t="str">
        <f t="shared" si="304"/>
        <v>0</v>
      </c>
      <c r="L3449" s="4"/>
    </row>
    <row r="3450" spans="1:12" ht="15.75">
      <c r="A3450" s="28">
        <v>74</v>
      </c>
      <c r="B3450" s="25"/>
      <c r="C3450" s="32">
        <f t="shared" si="303"/>
        <v>1</v>
      </c>
      <c r="D3450" s="39" t="s">
        <v>3512</v>
      </c>
      <c r="E3450" s="39">
        <v>6000</v>
      </c>
      <c r="F3450" s="39">
        <v>3</v>
      </c>
      <c r="G3450" s="39">
        <v>1</v>
      </c>
      <c r="H3450" s="39">
        <v>0</v>
      </c>
      <c r="I3450" s="39">
        <v>0</v>
      </c>
      <c r="J3450" s="39">
        <v>0</v>
      </c>
      <c r="K3450" s="57" t="str">
        <f t="shared" si="304"/>
        <v>0</v>
      </c>
      <c r="L3450" s="4"/>
    </row>
    <row r="3451" spans="1:12" ht="15.75">
      <c r="A3451" s="28">
        <v>74</v>
      </c>
      <c r="B3451" s="25"/>
      <c r="C3451" s="32">
        <f t="shared" si="303"/>
        <v>1</v>
      </c>
      <c r="D3451" s="39" t="s">
        <v>3513</v>
      </c>
      <c r="E3451" s="39">
        <v>7026</v>
      </c>
      <c r="F3451" s="39">
        <v>2</v>
      </c>
      <c r="G3451" s="39">
        <v>0</v>
      </c>
      <c r="H3451" s="39">
        <v>0</v>
      </c>
      <c r="I3451" s="39">
        <v>0</v>
      </c>
      <c r="J3451" s="39">
        <v>0</v>
      </c>
      <c r="K3451" s="57" t="str">
        <f t="shared" si="304"/>
        <v>0</v>
      </c>
      <c r="L3451" s="4"/>
    </row>
    <row r="3452" spans="1:12" ht="15.75">
      <c r="A3452" s="28">
        <v>74</v>
      </c>
      <c r="B3452" s="25"/>
      <c r="C3452" s="32">
        <f t="shared" si="303"/>
        <v>1</v>
      </c>
      <c r="D3452" s="39" t="s">
        <v>3514</v>
      </c>
      <c r="E3452" s="39">
        <v>16700</v>
      </c>
      <c r="F3452" s="39">
        <v>5</v>
      </c>
      <c r="G3452" s="39">
        <v>2</v>
      </c>
      <c r="H3452" s="39">
        <v>0</v>
      </c>
      <c r="I3452" s="39">
        <v>0</v>
      </c>
      <c r="J3452" s="39">
        <v>0</v>
      </c>
      <c r="K3452" s="57" t="str">
        <f t="shared" si="304"/>
        <v>0</v>
      </c>
      <c r="L3452" s="4"/>
    </row>
    <row r="3453" spans="1:12" ht="15.75">
      <c r="A3453" s="28">
        <v>74</v>
      </c>
      <c r="B3453" s="25"/>
      <c r="C3453" s="32">
        <f t="shared" si="303"/>
        <v>1</v>
      </c>
      <c r="D3453" s="39" t="s">
        <v>3515</v>
      </c>
      <c r="E3453" s="39">
        <v>2396</v>
      </c>
      <c r="F3453" s="39">
        <v>2</v>
      </c>
      <c r="G3453" s="39">
        <v>2</v>
      </c>
      <c r="H3453" s="39">
        <v>0</v>
      </c>
      <c r="I3453" s="39">
        <v>0</v>
      </c>
      <c r="J3453" s="39">
        <v>0</v>
      </c>
      <c r="K3453" s="57" t="str">
        <f t="shared" si="304"/>
        <v>0</v>
      </c>
      <c r="L3453" s="4"/>
    </row>
    <row r="3454" spans="1:12" ht="15.75">
      <c r="A3454" s="28">
        <v>74</v>
      </c>
      <c r="B3454" s="25"/>
      <c r="C3454" s="32">
        <f t="shared" si="303"/>
        <v>1</v>
      </c>
      <c r="D3454" s="39" t="s">
        <v>3516</v>
      </c>
      <c r="E3454" s="39">
        <v>6200</v>
      </c>
      <c r="F3454" s="39">
        <v>4</v>
      </c>
      <c r="G3454" s="39">
        <v>1</v>
      </c>
      <c r="H3454" s="39">
        <v>0</v>
      </c>
      <c r="I3454" s="39">
        <v>0</v>
      </c>
      <c r="J3454" s="39">
        <v>0</v>
      </c>
      <c r="K3454" s="57" t="str">
        <f t="shared" si="304"/>
        <v>0</v>
      </c>
      <c r="L3454" s="4"/>
    </row>
    <row r="3455" spans="1:12" ht="15.75">
      <c r="A3455" s="28">
        <v>74</v>
      </c>
      <c r="B3455" s="25"/>
      <c r="C3455" s="32">
        <f t="shared" si="303"/>
        <v>1</v>
      </c>
      <c r="D3455" s="39" t="s">
        <v>3517</v>
      </c>
      <c r="E3455" s="39">
        <v>8500</v>
      </c>
      <c r="F3455" s="39">
        <v>2</v>
      </c>
      <c r="G3455" s="39">
        <v>1</v>
      </c>
      <c r="H3455" s="39">
        <v>0</v>
      </c>
      <c r="I3455" s="39">
        <v>0</v>
      </c>
      <c r="J3455" s="39">
        <v>0</v>
      </c>
      <c r="K3455" s="57" t="str">
        <f t="shared" si="304"/>
        <v>0</v>
      </c>
      <c r="L3455" s="4"/>
    </row>
    <row r="3456" spans="1:12" ht="15.75">
      <c r="A3456" s="28">
        <v>74</v>
      </c>
      <c r="B3456" s="25"/>
      <c r="C3456" s="32">
        <f t="shared" si="303"/>
        <v>1</v>
      </c>
      <c r="D3456" s="39" t="s">
        <v>3518</v>
      </c>
      <c r="E3456" s="39">
        <v>4321</v>
      </c>
      <c r="F3456" s="39">
        <v>2</v>
      </c>
      <c r="G3456" s="39">
        <v>1</v>
      </c>
      <c r="H3456" s="39">
        <v>0</v>
      </c>
      <c r="I3456" s="39">
        <v>0</v>
      </c>
      <c r="J3456" s="39">
        <v>0</v>
      </c>
      <c r="K3456" s="57" t="str">
        <f t="shared" si="304"/>
        <v>0</v>
      </c>
      <c r="L3456" s="4"/>
    </row>
    <row r="3457" spans="1:12" ht="15.75">
      <c r="A3457" s="28">
        <v>74</v>
      </c>
      <c r="B3457" s="25"/>
      <c r="C3457" s="32">
        <f t="shared" si="303"/>
        <v>1</v>
      </c>
      <c r="D3457" s="39" t="s">
        <v>212</v>
      </c>
      <c r="E3457" s="39">
        <v>2400</v>
      </c>
      <c r="F3457" s="39">
        <v>0</v>
      </c>
      <c r="G3457" s="39">
        <v>2</v>
      </c>
      <c r="H3457" s="39">
        <v>0</v>
      </c>
      <c r="I3457" s="39">
        <v>0</v>
      </c>
      <c r="J3457" s="39">
        <v>0</v>
      </c>
      <c r="K3457" s="57" t="str">
        <f t="shared" si="304"/>
        <v>0</v>
      </c>
      <c r="L3457" s="4"/>
    </row>
    <row r="3458" spans="1:12" ht="15.75">
      <c r="A3458" s="28">
        <v>74</v>
      </c>
      <c r="B3458" s="25"/>
      <c r="C3458" s="32">
        <f t="shared" si="303"/>
        <v>1</v>
      </c>
      <c r="D3458" s="39" t="s">
        <v>3519</v>
      </c>
      <c r="E3458" s="39">
        <v>2230</v>
      </c>
      <c r="F3458" s="39">
        <v>2</v>
      </c>
      <c r="G3458" s="39">
        <v>0</v>
      </c>
      <c r="H3458" s="39">
        <v>0</v>
      </c>
      <c r="I3458" s="39">
        <v>0</v>
      </c>
      <c r="J3458" s="39">
        <v>0</v>
      </c>
      <c r="K3458" s="57" t="str">
        <f t="shared" si="304"/>
        <v>0</v>
      </c>
      <c r="L3458" s="4"/>
    </row>
    <row r="3459" spans="1:12" ht="15.75">
      <c r="A3459" s="28">
        <v>74</v>
      </c>
      <c r="B3459" s="25"/>
      <c r="C3459" s="32">
        <f t="shared" si="303"/>
        <v>1</v>
      </c>
      <c r="D3459" s="52" t="s">
        <v>3520</v>
      </c>
      <c r="E3459" s="39">
        <v>3500</v>
      </c>
      <c r="F3459" s="39">
        <v>0</v>
      </c>
      <c r="G3459" s="39">
        <v>2</v>
      </c>
      <c r="H3459" s="39">
        <v>0</v>
      </c>
      <c r="I3459" s="39">
        <v>0</v>
      </c>
      <c r="J3459" s="39">
        <v>0</v>
      </c>
      <c r="K3459" s="57" t="str">
        <f t="shared" si="304"/>
        <v>0</v>
      </c>
      <c r="L3459" s="4"/>
    </row>
    <row r="3460" spans="1:12" ht="15.75">
      <c r="A3460" s="28">
        <v>74</v>
      </c>
      <c r="B3460" s="25"/>
      <c r="C3460" s="32">
        <f t="shared" si="303"/>
        <v>1</v>
      </c>
      <c r="D3460" s="39" t="s">
        <v>3521</v>
      </c>
      <c r="E3460" s="39">
        <v>6729</v>
      </c>
      <c r="F3460" s="39">
        <v>3</v>
      </c>
      <c r="G3460" s="39">
        <v>1</v>
      </c>
      <c r="H3460" s="39">
        <v>0</v>
      </c>
      <c r="I3460" s="39">
        <v>0</v>
      </c>
      <c r="J3460" s="39">
        <v>0</v>
      </c>
      <c r="K3460" s="57" t="str">
        <f t="shared" si="304"/>
        <v>0</v>
      </c>
      <c r="L3460" s="4"/>
    </row>
    <row r="3461" spans="1:12" ht="15.75">
      <c r="A3461" s="28">
        <v>74</v>
      </c>
      <c r="B3461" s="25"/>
      <c r="C3461" s="32">
        <f t="shared" si="303"/>
        <v>1</v>
      </c>
      <c r="D3461" s="39" t="s">
        <v>3522</v>
      </c>
      <c r="E3461" s="39">
        <v>37000</v>
      </c>
      <c r="F3461" s="39">
        <v>24</v>
      </c>
      <c r="G3461" s="39">
        <v>5</v>
      </c>
      <c r="H3461" s="39">
        <v>0</v>
      </c>
      <c r="I3461" s="39">
        <v>0</v>
      </c>
      <c r="J3461" s="39">
        <v>0</v>
      </c>
      <c r="K3461" s="57" t="str">
        <f t="shared" si="304"/>
        <v>0</v>
      </c>
      <c r="L3461" s="4"/>
    </row>
    <row r="3462" spans="1:12" ht="15.75">
      <c r="A3462" s="28">
        <v>74</v>
      </c>
      <c r="B3462" s="25"/>
      <c r="C3462" s="32">
        <f t="shared" si="303"/>
        <v>1</v>
      </c>
      <c r="D3462" s="39" t="s">
        <v>3523</v>
      </c>
      <c r="E3462" s="39">
        <v>6350</v>
      </c>
      <c r="F3462" s="39">
        <v>4</v>
      </c>
      <c r="G3462" s="39">
        <v>1</v>
      </c>
      <c r="H3462" s="39">
        <v>0</v>
      </c>
      <c r="I3462" s="39">
        <v>0</v>
      </c>
      <c r="J3462" s="39">
        <v>0</v>
      </c>
      <c r="K3462" s="57" t="str">
        <f t="shared" si="304"/>
        <v>0</v>
      </c>
      <c r="L3462" s="4"/>
    </row>
    <row r="3463" spans="1:12" ht="15.75">
      <c r="A3463" s="28">
        <v>74</v>
      </c>
      <c r="B3463" s="25"/>
      <c r="C3463" s="32">
        <f t="shared" si="303"/>
        <v>1</v>
      </c>
      <c r="D3463" s="56" t="s">
        <v>3524</v>
      </c>
      <c r="E3463" s="39">
        <v>3802</v>
      </c>
      <c r="F3463" s="39">
        <v>0</v>
      </c>
      <c r="G3463" s="39">
        <v>1</v>
      </c>
      <c r="H3463" s="39">
        <v>0</v>
      </c>
      <c r="I3463" s="39">
        <v>0</v>
      </c>
      <c r="J3463" s="39">
        <v>0</v>
      </c>
      <c r="K3463" s="57" t="str">
        <f t="shared" si="304"/>
        <v>0</v>
      </c>
      <c r="L3463" s="4"/>
    </row>
    <row r="3464" spans="1:12" ht="15.75">
      <c r="A3464" s="28">
        <v>74</v>
      </c>
      <c r="B3464" s="25"/>
      <c r="C3464" s="32">
        <f t="shared" si="303"/>
        <v>1</v>
      </c>
      <c r="D3464" s="39" t="s">
        <v>3525</v>
      </c>
      <c r="E3464" s="39">
        <v>9167</v>
      </c>
      <c r="F3464" s="39">
        <v>4</v>
      </c>
      <c r="G3464" s="39">
        <v>1</v>
      </c>
      <c r="H3464" s="39">
        <v>0</v>
      </c>
      <c r="I3464" s="39">
        <v>0</v>
      </c>
      <c r="J3464" s="39">
        <v>0</v>
      </c>
      <c r="K3464" s="57" t="str">
        <f t="shared" si="304"/>
        <v>0</v>
      </c>
      <c r="L3464" s="4"/>
    </row>
    <row r="3465" spans="1:12" ht="15.75">
      <c r="A3465" s="28">
        <v>74</v>
      </c>
      <c r="B3465" s="25"/>
      <c r="C3465" s="32">
        <f t="shared" si="303"/>
        <v>1</v>
      </c>
      <c r="D3465" s="39" t="s">
        <v>3526</v>
      </c>
      <c r="E3465" s="39">
        <v>2300</v>
      </c>
      <c r="F3465" s="39">
        <v>2</v>
      </c>
      <c r="G3465" s="39">
        <v>1</v>
      </c>
      <c r="H3465" s="39">
        <v>0</v>
      </c>
      <c r="I3465" s="39">
        <v>0</v>
      </c>
      <c r="J3465" s="39">
        <v>0</v>
      </c>
      <c r="K3465" s="57" t="str">
        <f t="shared" si="304"/>
        <v>0</v>
      </c>
      <c r="L3465" s="4"/>
    </row>
    <row r="3466" spans="1:12" ht="15.75">
      <c r="A3466" s="28">
        <v>74</v>
      </c>
      <c r="B3466" s="25"/>
      <c r="C3466" s="32">
        <f t="shared" si="303"/>
        <v>1</v>
      </c>
      <c r="D3466" s="39" t="s">
        <v>3527</v>
      </c>
      <c r="E3466" s="39">
        <v>9169</v>
      </c>
      <c r="F3466" s="39">
        <v>5</v>
      </c>
      <c r="G3466" s="39">
        <v>2</v>
      </c>
      <c r="H3466" s="39">
        <v>0</v>
      </c>
      <c r="I3466" s="39">
        <v>0</v>
      </c>
      <c r="J3466" s="39">
        <v>0</v>
      </c>
      <c r="K3466" s="57" t="str">
        <f t="shared" si="304"/>
        <v>0</v>
      </c>
      <c r="L3466" s="4"/>
    </row>
    <row r="3467" spans="1:12" ht="15.75">
      <c r="A3467" s="28">
        <v>74</v>
      </c>
      <c r="B3467" s="25"/>
      <c r="C3467" s="32">
        <f t="shared" si="303"/>
        <v>1</v>
      </c>
      <c r="D3467" s="39" t="s">
        <v>3528</v>
      </c>
      <c r="E3467" s="39">
        <v>4500</v>
      </c>
      <c r="F3467" s="39">
        <v>1</v>
      </c>
      <c r="G3467" s="39">
        <v>0</v>
      </c>
      <c r="H3467" s="39">
        <v>0</v>
      </c>
      <c r="I3467" s="39">
        <v>0</v>
      </c>
      <c r="J3467" s="39">
        <v>0</v>
      </c>
      <c r="K3467" s="57" t="str">
        <f t="shared" si="304"/>
        <v>0</v>
      </c>
      <c r="L3467" s="4"/>
    </row>
    <row r="3468" spans="1:12" ht="38.25">
      <c r="A3468" s="28">
        <v>74</v>
      </c>
      <c r="B3468" s="25"/>
      <c r="C3468" s="32">
        <f t="shared" si="303"/>
        <v>1</v>
      </c>
      <c r="D3468" s="39" t="s">
        <v>3529</v>
      </c>
      <c r="E3468" s="39">
        <v>27000</v>
      </c>
      <c r="F3468" s="39">
        <v>3</v>
      </c>
      <c r="G3468" s="39">
        <v>1</v>
      </c>
      <c r="H3468" s="39">
        <v>0</v>
      </c>
      <c r="I3468" s="39">
        <v>0</v>
      </c>
      <c r="J3468" s="39">
        <v>0</v>
      </c>
      <c r="K3468" s="57" t="str">
        <f t="shared" si="304"/>
        <v>0</v>
      </c>
      <c r="L3468" s="4"/>
    </row>
    <row r="3469" spans="1:12" ht="38.25">
      <c r="A3469" s="28">
        <v>74</v>
      </c>
      <c r="B3469" s="25"/>
      <c r="C3469" s="32">
        <f t="shared" si="303"/>
        <v>1</v>
      </c>
      <c r="D3469" s="39" t="s">
        <v>3530</v>
      </c>
      <c r="E3469" s="39">
        <v>18000</v>
      </c>
      <c r="F3469" s="39">
        <v>6</v>
      </c>
      <c r="G3469" s="39">
        <v>0</v>
      </c>
      <c r="H3469" s="39">
        <v>0</v>
      </c>
      <c r="I3469" s="39">
        <v>0</v>
      </c>
      <c r="J3469" s="39">
        <v>0</v>
      </c>
      <c r="K3469" s="57" t="str">
        <f t="shared" si="304"/>
        <v>0</v>
      </c>
      <c r="L3469" s="4"/>
    </row>
    <row r="3470" spans="1:12" ht="25.5">
      <c r="A3470" s="28">
        <v>74</v>
      </c>
      <c r="B3470" s="25"/>
      <c r="C3470" s="32">
        <f t="shared" si="303"/>
        <v>1</v>
      </c>
      <c r="D3470" s="39" t="s">
        <v>3531</v>
      </c>
      <c r="E3470" s="39">
        <v>11500</v>
      </c>
      <c r="F3470" s="39">
        <v>5</v>
      </c>
      <c r="G3470" s="39">
        <v>0</v>
      </c>
      <c r="H3470" s="39">
        <v>0</v>
      </c>
      <c r="I3470" s="39">
        <v>0</v>
      </c>
      <c r="J3470" s="39">
        <v>0</v>
      </c>
      <c r="K3470" s="57" t="str">
        <f t="shared" si="304"/>
        <v>0</v>
      </c>
      <c r="L3470" s="4"/>
    </row>
    <row r="3471" spans="1:12" ht="42.75">
      <c r="A3471" s="28">
        <v>74</v>
      </c>
      <c r="B3471" s="25"/>
      <c r="C3471" s="32">
        <f t="shared" si="303"/>
        <v>1</v>
      </c>
      <c r="D3471" s="114" t="s">
        <v>3532</v>
      </c>
      <c r="E3471" s="39">
        <v>5500</v>
      </c>
      <c r="F3471" s="39">
        <v>3</v>
      </c>
      <c r="G3471" s="39">
        <v>0</v>
      </c>
      <c r="H3471" s="39">
        <v>0</v>
      </c>
      <c r="I3471" s="39">
        <v>0</v>
      </c>
      <c r="J3471" s="39">
        <v>0</v>
      </c>
      <c r="K3471" s="57" t="str">
        <f t="shared" si="304"/>
        <v>0</v>
      </c>
      <c r="L3471" s="4"/>
    </row>
    <row r="3472" spans="1:12" ht="15.75">
      <c r="A3472" s="28">
        <v>74</v>
      </c>
      <c r="B3472" s="25"/>
      <c r="C3472" s="32">
        <f t="shared" ref="C3472:C3475" si="305">IF(D3472="",0,1)</f>
        <v>1</v>
      </c>
      <c r="D3472" s="56" t="s">
        <v>3533</v>
      </c>
      <c r="E3472" s="39">
        <v>1388</v>
      </c>
      <c r="F3472" s="39">
        <v>0</v>
      </c>
      <c r="G3472" s="39">
        <v>4</v>
      </c>
      <c r="H3472" s="39">
        <v>0</v>
      </c>
      <c r="I3472" s="39">
        <v>0</v>
      </c>
      <c r="J3472" s="39">
        <v>0</v>
      </c>
      <c r="K3472" s="57" t="str">
        <f t="shared" si="304"/>
        <v>0</v>
      </c>
      <c r="L3472" s="4"/>
    </row>
    <row r="3473" spans="1:57" ht="15.75">
      <c r="A3473" s="28">
        <v>74</v>
      </c>
      <c r="B3473" s="25"/>
      <c r="C3473" s="32">
        <f t="shared" si="305"/>
        <v>1</v>
      </c>
      <c r="D3473" s="39" t="s">
        <v>3534</v>
      </c>
      <c r="E3473" s="39">
        <v>4250</v>
      </c>
      <c r="F3473" s="39">
        <v>0</v>
      </c>
      <c r="G3473" s="39">
        <v>1</v>
      </c>
      <c r="H3473" s="39">
        <v>0</v>
      </c>
      <c r="I3473" s="39">
        <v>0</v>
      </c>
      <c r="J3473" s="39">
        <v>0</v>
      </c>
      <c r="K3473" s="57" t="str">
        <f t="shared" si="304"/>
        <v>0</v>
      </c>
      <c r="L3473" s="4"/>
    </row>
    <row r="3474" spans="1:57" ht="38.25">
      <c r="A3474" s="28">
        <v>74</v>
      </c>
      <c r="B3474" s="25"/>
      <c r="C3474" s="32">
        <f t="shared" si="305"/>
        <v>1</v>
      </c>
      <c r="D3474" s="39" t="s">
        <v>3535</v>
      </c>
      <c r="E3474" s="39">
        <v>26903</v>
      </c>
      <c r="F3474" s="39">
        <v>7</v>
      </c>
      <c r="G3474" s="39">
        <v>2</v>
      </c>
      <c r="H3474" s="39">
        <v>0</v>
      </c>
      <c r="I3474" s="39">
        <v>0</v>
      </c>
      <c r="J3474" s="39">
        <v>0</v>
      </c>
      <c r="K3474" s="57" t="str">
        <f t="shared" si="304"/>
        <v>0</v>
      </c>
      <c r="L3474" s="4"/>
    </row>
    <row r="3475" spans="1:57" ht="25.5">
      <c r="A3475" s="28">
        <v>74</v>
      </c>
      <c r="B3475" s="25"/>
      <c r="C3475" s="32">
        <f t="shared" si="305"/>
        <v>1</v>
      </c>
      <c r="D3475" s="39" t="s">
        <v>3536</v>
      </c>
      <c r="E3475" s="39">
        <v>13634</v>
      </c>
      <c r="F3475" s="39">
        <v>4</v>
      </c>
      <c r="G3475" s="39">
        <v>0</v>
      </c>
      <c r="H3475" s="39">
        <v>0</v>
      </c>
      <c r="I3475" s="39">
        <v>0</v>
      </c>
      <c r="J3475" s="39">
        <v>0</v>
      </c>
      <c r="K3475" s="57" t="str">
        <f t="shared" si="304"/>
        <v>0</v>
      </c>
      <c r="L3475" s="4"/>
    </row>
    <row r="3476" spans="1:57" ht="15">
      <c r="A3476" s="226" t="s">
        <v>3537</v>
      </c>
      <c r="B3476" s="226"/>
      <c r="C3476" s="226"/>
      <c r="D3476" s="44">
        <f>SUM(C3408:C3475)</f>
        <v>68</v>
      </c>
      <c r="E3476" s="111">
        <f t="shared" ref="E3476:J3476" si="306">SUM(E3408:E3475)</f>
        <v>624508</v>
      </c>
      <c r="F3476" s="111">
        <f t="shared" si="306"/>
        <v>312</v>
      </c>
      <c r="G3476" s="111">
        <f t="shared" si="306"/>
        <v>106</v>
      </c>
      <c r="H3476" s="111">
        <f t="shared" si="306"/>
        <v>3</v>
      </c>
      <c r="I3476" s="111">
        <f t="shared" si="306"/>
        <v>1</v>
      </c>
      <c r="J3476" s="111">
        <f t="shared" si="306"/>
        <v>1</v>
      </c>
      <c r="K3476" s="45">
        <f>K3408+K3409+K3410+K3411+K3412+K3413+K3414+K3415+K3416+K3417+K3418+K3419+K3420+K3421+K3422+K3423+K3424+K3425+K3426+K3427+K3428+K3429+K3430+K3431+K3432+K3433+K3434+K3435+K3436+K3437+K3438+K3439+K3440+K3441+K3442+K3443+K3444+K3445+K3446+K3447+K3448+K3449+K3450+K3451+K3452+K3453+K3454+K3455+K3456+K3457+K3458+K3459+K3460+K3461+K3462+K3463+K3464+K3465+K3466+K3467+K3468+K3469+K3470+K3471+K3472+K3473+K3474+K3475</f>
        <v>1</v>
      </c>
      <c r="L3476" s="4"/>
      <c r="M3476" s="46"/>
      <c r="N3476" s="46"/>
      <c r="O3476" s="46"/>
      <c r="P3476" s="46"/>
      <c r="Q3476" s="46"/>
      <c r="R3476" s="46"/>
      <c r="S3476" s="46"/>
      <c r="T3476" s="46"/>
      <c r="U3476" s="46"/>
      <c r="V3476" s="46"/>
      <c r="W3476" s="46"/>
      <c r="X3476" s="46"/>
      <c r="Y3476" s="46"/>
      <c r="Z3476" s="46"/>
      <c r="AA3476" s="46"/>
      <c r="AB3476" s="46"/>
      <c r="AC3476" s="46"/>
      <c r="AD3476" s="46"/>
      <c r="AE3476" s="46"/>
      <c r="AF3476" s="46"/>
      <c r="AG3476" s="46"/>
      <c r="AH3476" s="46"/>
      <c r="AI3476" s="46"/>
      <c r="AJ3476" s="46"/>
      <c r="AK3476" s="46"/>
      <c r="AL3476" s="46"/>
      <c r="AM3476" s="46"/>
      <c r="AN3476" s="46"/>
      <c r="AO3476" s="46"/>
      <c r="AP3476" s="46"/>
      <c r="AQ3476" s="46"/>
      <c r="AR3476" s="46"/>
      <c r="AS3476" s="46"/>
      <c r="AT3476" s="46"/>
      <c r="AU3476" s="46"/>
      <c r="AV3476" s="46"/>
      <c r="AW3476" s="46"/>
      <c r="AX3476" s="46"/>
      <c r="AY3476" s="46"/>
      <c r="AZ3476" s="46"/>
      <c r="BA3476" s="46"/>
      <c r="BB3476" s="46"/>
      <c r="BC3476" s="46"/>
      <c r="BD3476" s="46"/>
      <c r="BE3476" s="46"/>
    </row>
    <row r="3477" spans="1:57" ht="15.75">
      <c r="A3477" s="28"/>
      <c r="B3477" s="225" t="s">
        <v>109</v>
      </c>
      <c r="C3477" s="225"/>
      <c r="D3477" s="115"/>
      <c r="E3477" s="116"/>
      <c r="F3477" s="117"/>
      <c r="G3477" s="116"/>
      <c r="H3477" s="116"/>
      <c r="I3477" s="116"/>
      <c r="J3477" s="118"/>
      <c r="K3477" s="119"/>
      <c r="L3477" s="4"/>
    </row>
    <row r="3478" spans="1:57" ht="15.75">
      <c r="A3478" s="28">
        <v>75</v>
      </c>
      <c r="B3478" s="25"/>
      <c r="C3478" s="32">
        <f>IF(D3478="",0,1)</f>
        <v>1</v>
      </c>
      <c r="D3478" s="42" t="s">
        <v>3538</v>
      </c>
      <c r="E3478" s="42">
        <v>2175601</v>
      </c>
      <c r="F3478" s="42">
        <v>152</v>
      </c>
      <c r="G3478" s="42">
        <v>881</v>
      </c>
      <c r="H3478" s="42">
        <v>0</v>
      </c>
      <c r="I3478" s="42">
        <v>0</v>
      </c>
      <c r="J3478" s="42">
        <v>0</v>
      </c>
      <c r="K3478" s="58" t="str">
        <f>IF(OR(I3478="",I3478&lt;1),"0","1")</f>
        <v>0</v>
      </c>
      <c r="L3478" s="4"/>
    </row>
    <row r="3479" spans="1:57" ht="15">
      <c r="A3479" s="226" t="s">
        <v>3539</v>
      </c>
      <c r="B3479" s="226"/>
      <c r="C3479" s="226"/>
      <c r="D3479" s="44">
        <f>C3478</f>
        <v>1</v>
      </c>
      <c r="E3479" s="111">
        <f>E3478</f>
        <v>2175601</v>
      </c>
      <c r="F3479" s="44">
        <f>(F3478)*1</f>
        <v>152</v>
      </c>
      <c r="G3479" s="111">
        <f>(G3478)*1</f>
        <v>881</v>
      </c>
      <c r="H3479" s="111">
        <f>(H3478)*1</f>
        <v>0</v>
      </c>
      <c r="I3479" s="111">
        <f t="shared" ref="I3479:K3479" si="307">I3478</f>
        <v>0</v>
      </c>
      <c r="J3479" s="111">
        <f t="shared" si="307"/>
        <v>0</v>
      </c>
      <c r="K3479" s="45" t="str">
        <f t="shared" si="307"/>
        <v>0</v>
      </c>
      <c r="L3479" s="4"/>
      <c r="M3479" s="46"/>
      <c r="N3479" s="46"/>
      <c r="O3479" s="46"/>
      <c r="P3479" s="46"/>
      <c r="Q3479" s="46"/>
      <c r="R3479" s="46"/>
      <c r="S3479" s="46"/>
      <c r="T3479" s="46"/>
      <c r="U3479" s="46"/>
      <c r="V3479" s="46"/>
      <c r="W3479" s="46"/>
      <c r="X3479" s="46"/>
      <c r="Y3479" s="46"/>
      <c r="Z3479" s="46"/>
      <c r="AA3479" s="46"/>
      <c r="AB3479" s="46"/>
      <c r="AC3479" s="46"/>
      <c r="AD3479" s="46"/>
      <c r="AE3479" s="46"/>
      <c r="AF3479" s="46"/>
      <c r="AG3479" s="46"/>
      <c r="AH3479" s="46"/>
      <c r="AI3479" s="46"/>
      <c r="AJ3479" s="46"/>
      <c r="AK3479" s="46"/>
      <c r="AL3479" s="46"/>
      <c r="AM3479" s="46"/>
      <c r="AN3479" s="46"/>
      <c r="AO3479" s="46"/>
      <c r="AP3479" s="46"/>
      <c r="AQ3479" s="46"/>
      <c r="AR3479" s="46"/>
      <c r="AS3479" s="46"/>
      <c r="AT3479" s="46"/>
      <c r="AU3479" s="46"/>
      <c r="AV3479" s="46"/>
      <c r="AW3479" s="46"/>
      <c r="AX3479" s="46"/>
      <c r="AY3479" s="46"/>
      <c r="AZ3479" s="46"/>
      <c r="BA3479" s="46"/>
      <c r="BB3479" s="46"/>
      <c r="BC3479" s="46"/>
      <c r="BD3479" s="46"/>
      <c r="BE3479" s="46"/>
    </row>
    <row r="3480" spans="1:57" ht="15.75">
      <c r="A3480" s="28"/>
      <c r="B3480" s="225" t="s">
        <v>110</v>
      </c>
      <c r="C3480" s="225"/>
      <c r="D3480" s="47"/>
      <c r="E3480" s="112"/>
      <c r="F3480" s="47"/>
      <c r="G3480" s="112"/>
      <c r="H3480" s="112"/>
      <c r="I3480" s="112"/>
      <c r="J3480" s="113"/>
      <c r="K3480" s="31"/>
      <c r="L3480" s="4"/>
    </row>
    <row r="3481" spans="1:57" ht="15.75">
      <c r="A3481" s="28">
        <v>76</v>
      </c>
      <c r="B3481" s="25"/>
      <c r="C3481" s="32">
        <f t="shared" ref="C3481:C3512" si="308">IF(D3481="",0,1)</f>
        <v>1</v>
      </c>
      <c r="D3481" s="34" t="s">
        <v>3540</v>
      </c>
      <c r="E3481" s="34">
        <v>1011</v>
      </c>
      <c r="F3481" s="35">
        <v>0</v>
      </c>
      <c r="G3481" s="35">
        <v>0</v>
      </c>
      <c r="H3481" s="35">
        <v>1</v>
      </c>
      <c r="I3481" s="35">
        <v>0</v>
      </c>
      <c r="J3481" s="36">
        <v>0</v>
      </c>
      <c r="K3481" s="57" t="str">
        <f t="shared" ref="K3481:K3512" si="309">IF(OR(I3481="",I3481&lt;1),"0","1")</f>
        <v>0</v>
      </c>
      <c r="L3481" s="4"/>
    </row>
    <row r="3482" spans="1:57" ht="15.75">
      <c r="A3482" s="28">
        <v>76</v>
      </c>
      <c r="B3482" s="25"/>
      <c r="C3482" s="32">
        <f t="shared" si="308"/>
        <v>1</v>
      </c>
      <c r="D3482" s="34" t="s">
        <v>3541</v>
      </c>
      <c r="E3482" s="34">
        <v>12249</v>
      </c>
      <c r="F3482" s="35">
        <v>7</v>
      </c>
      <c r="G3482" s="35">
        <v>2</v>
      </c>
      <c r="H3482" s="35">
        <v>0</v>
      </c>
      <c r="I3482" s="35">
        <v>0</v>
      </c>
      <c r="J3482" s="36">
        <v>0</v>
      </c>
      <c r="K3482" s="57" t="str">
        <f t="shared" si="309"/>
        <v>0</v>
      </c>
      <c r="L3482" s="4"/>
    </row>
    <row r="3483" spans="1:57" ht="15.75">
      <c r="A3483" s="28">
        <v>76</v>
      </c>
      <c r="B3483" s="25"/>
      <c r="C3483" s="32">
        <f t="shared" si="308"/>
        <v>1</v>
      </c>
      <c r="D3483" s="34" t="s">
        <v>3542</v>
      </c>
      <c r="E3483" s="34">
        <v>8430</v>
      </c>
      <c r="F3483" s="35">
        <v>4</v>
      </c>
      <c r="G3483" s="35">
        <v>2</v>
      </c>
      <c r="H3483" s="35">
        <v>0</v>
      </c>
      <c r="I3483" s="35">
        <v>0</v>
      </c>
      <c r="J3483" s="36">
        <v>0</v>
      </c>
      <c r="K3483" s="57" t="str">
        <f t="shared" si="309"/>
        <v>0</v>
      </c>
      <c r="L3483" s="4"/>
    </row>
    <row r="3484" spans="1:57" ht="15.75">
      <c r="A3484" s="28">
        <v>76</v>
      </c>
      <c r="B3484" s="25"/>
      <c r="C3484" s="32">
        <f t="shared" si="308"/>
        <v>1</v>
      </c>
      <c r="D3484" s="34" t="s">
        <v>3543</v>
      </c>
      <c r="E3484" s="34">
        <v>2966</v>
      </c>
      <c r="F3484" s="35">
        <v>1</v>
      </c>
      <c r="G3484" s="35">
        <v>1</v>
      </c>
      <c r="H3484" s="35">
        <v>0</v>
      </c>
      <c r="I3484" s="35">
        <v>0</v>
      </c>
      <c r="J3484" s="36">
        <v>0</v>
      </c>
      <c r="K3484" s="57" t="str">
        <f t="shared" si="309"/>
        <v>0</v>
      </c>
      <c r="L3484" s="4"/>
    </row>
    <row r="3485" spans="1:57" ht="15.75">
      <c r="A3485" s="28">
        <v>76</v>
      </c>
      <c r="B3485" s="25"/>
      <c r="C3485" s="32">
        <f t="shared" si="308"/>
        <v>1</v>
      </c>
      <c r="D3485" s="34" t="s">
        <v>3544</v>
      </c>
      <c r="E3485" s="34">
        <v>13500</v>
      </c>
      <c r="F3485" s="35">
        <v>6</v>
      </c>
      <c r="G3485" s="35">
        <v>0</v>
      </c>
      <c r="H3485" s="35">
        <v>0</v>
      </c>
      <c r="I3485" s="35">
        <v>0</v>
      </c>
      <c r="J3485" s="36">
        <v>0</v>
      </c>
      <c r="K3485" s="57" t="str">
        <f t="shared" si="309"/>
        <v>0</v>
      </c>
      <c r="L3485" s="4"/>
    </row>
    <row r="3486" spans="1:57" ht="15.75">
      <c r="A3486" s="28">
        <v>76</v>
      </c>
      <c r="B3486" s="25"/>
      <c r="C3486" s="32">
        <f t="shared" si="308"/>
        <v>1</v>
      </c>
      <c r="D3486" s="34" t="s">
        <v>3545</v>
      </c>
      <c r="E3486" s="34">
        <v>6462</v>
      </c>
      <c r="F3486" s="35">
        <v>2</v>
      </c>
      <c r="G3486" s="35">
        <v>0</v>
      </c>
      <c r="H3486" s="35">
        <v>0</v>
      </c>
      <c r="I3486" s="35">
        <v>0</v>
      </c>
      <c r="J3486" s="36">
        <v>0</v>
      </c>
      <c r="K3486" s="57" t="str">
        <f t="shared" si="309"/>
        <v>0</v>
      </c>
      <c r="L3486" s="4"/>
    </row>
    <row r="3487" spans="1:57" ht="15.75">
      <c r="A3487" s="28">
        <v>76</v>
      </c>
      <c r="B3487" s="25"/>
      <c r="C3487" s="32">
        <f t="shared" si="308"/>
        <v>1</v>
      </c>
      <c r="D3487" s="34" t="s">
        <v>3546</v>
      </c>
      <c r="E3487" s="34">
        <v>15000</v>
      </c>
      <c r="F3487" s="35">
        <v>6</v>
      </c>
      <c r="G3487" s="35">
        <v>0</v>
      </c>
      <c r="H3487" s="35">
        <v>0</v>
      </c>
      <c r="I3487" s="35">
        <v>0</v>
      </c>
      <c r="J3487" s="36">
        <v>0</v>
      </c>
      <c r="K3487" s="57" t="str">
        <f t="shared" si="309"/>
        <v>0</v>
      </c>
      <c r="L3487" s="4"/>
    </row>
    <row r="3488" spans="1:57" ht="15.75">
      <c r="A3488" s="28">
        <v>76</v>
      </c>
      <c r="B3488" s="25"/>
      <c r="C3488" s="32">
        <f t="shared" si="308"/>
        <v>1</v>
      </c>
      <c r="D3488" s="34" t="s">
        <v>3547</v>
      </c>
      <c r="E3488" s="34">
        <v>3100</v>
      </c>
      <c r="F3488" s="35">
        <v>0</v>
      </c>
      <c r="G3488" s="35">
        <v>1</v>
      </c>
      <c r="H3488" s="35">
        <v>2</v>
      </c>
      <c r="I3488" s="35">
        <v>0</v>
      </c>
      <c r="J3488" s="36">
        <v>0</v>
      </c>
      <c r="K3488" s="57" t="str">
        <f t="shared" si="309"/>
        <v>0</v>
      </c>
      <c r="L3488" s="4"/>
    </row>
    <row r="3489" spans="1:12" ht="15.75">
      <c r="A3489" s="28">
        <v>76</v>
      </c>
      <c r="B3489" s="25"/>
      <c r="C3489" s="32">
        <f t="shared" si="308"/>
        <v>1</v>
      </c>
      <c r="D3489" s="34" t="s">
        <v>3548</v>
      </c>
      <c r="E3489" s="34">
        <v>9949</v>
      </c>
      <c r="F3489" s="35">
        <v>3</v>
      </c>
      <c r="G3489" s="35">
        <v>0</v>
      </c>
      <c r="H3489" s="35">
        <v>0</v>
      </c>
      <c r="I3489" s="35">
        <v>0</v>
      </c>
      <c r="J3489" s="36">
        <v>0</v>
      </c>
      <c r="K3489" s="57" t="str">
        <f t="shared" si="309"/>
        <v>0</v>
      </c>
      <c r="L3489" s="4"/>
    </row>
    <row r="3490" spans="1:12" ht="15.75">
      <c r="A3490" s="28">
        <v>76</v>
      </c>
      <c r="B3490" s="25"/>
      <c r="C3490" s="32">
        <f t="shared" si="308"/>
        <v>1</v>
      </c>
      <c r="D3490" s="34" t="s">
        <v>3549</v>
      </c>
      <c r="E3490" s="34">
        <v>77906</v>
      </c>
      <c r="F3490" s="35">
        <v>27</v>
      </c>
      <c r="G3490" s="35">
        <v>1</v>
      </c>
      <c r="H3490" s="35">
        <v>12</v>
      </c>
      <c r="I3490" s="35">
        <v>0</v>
      </c>
      <c r="J3490" s="36">
        <v>0</v>
      </c>
      <c r="K3490" s="57" t="str">
        <f t="shared" si="309"/>
        <v>0</v>
      </c>
      <c r="L3490" s="4"/>
    </row>
    <row r="3491" spans="1:12" ht="15.75">
      <c r="A3491" s="28">
        <v>76</v>
      </c>
      <c r="B3491" s="25"/>
      <c r="C3491" s="32">
        <f t="shared" si="308"/>
        <v>1</v>
      </c>
      <c r="D3491" s="34" t="s">
        <v>3550</v>
      </c>
      <c r="E3491" s="34">
        <v>2800</v>
      </c>
      <c r="F3491" s="35">
        <v>0</v>
      </c>
      <c r="G3491" s="35">
        <v>2</v>
      </c>
      <c r="H3491" s="35">
        <v>0</v>
      </c>
      <c r="I3491" s="35">
        <v>0</v>
      </c>
      <c r="J3491" s="36">
        <v>0</v>
      </c>
      <c r="K3491" s="57" t="str">
        <f t="shared" si="309"/>
        <v>0</v>
      </c>
      <c r="L3491" s="4"/>
    </row>
    <row r="3492" spans="1:12" ht="15.75">
      <c r="A3492" s="28">
        <v>76</v>
      </c>
      <c r="B3492" s="25"/>
      <c r="C3492" s="32">
        <f t="shared" si="308"/>
        <v>1</v>
      </c>
      <c r="D3492" s="34" t="s">
        <v>3551</v>
      </c>
      <c r="E3492" s="34">
        <v>9800</v>
      </c>
      <c r="F3492" s="35">
        <v>3</v>
      </c>
      <c r="G3492" s="35">
        <v>0</v>
      </c>
      <c r="H3492" s="35">
        <v>0</v>
      </c>
      <c r="I3492" s="35">
        <v>0</v>
      </c>
      <c r="J3492" s="36">
        <v>0</v>
      </c>
      <c r="K3492" s="57" t="str">
        <f t="shared" si="309"/>
        <v>0</v>
      </c>
      <c r="L3492" s="4"/>
    </row>
    <row r="3493" spans="1:12" ht="15.75">
      <c r="A3493" s="28">
        <v>76</v>
      </c>
      <c r="B3493" s="25"/>
      <c r="C3493" s="32">
        <f t="shared" si="308"/>
        <v>1</v>
      </c>
      <c r="D3493" s="34" t="s">
        <v>3552</v>
      </c>
      <c r="E3493" s="34">
        <v>10500</v>
      </c>
      <c r="F3493" s="35">
        <v>5</v>
      </c>
      <c r="G3493" s="35"/>
      <c r="H3493" s="35">
        <v>0</v>
      </c>
      <c r="I3493" s="35">
        <v>0</v>
      </c>
      <c r="J3493" s="36">
        <v>0</v>
      </c>
      <c r="K3493" s="57" t="str">
        <f t="shared" si="309"/>
        <v>0</v>
      </c>
      <c r="L3493" s="4"/>
    </row>
    <row r="3494" spans="1:12" ht="15.75">
      <c r="A3494" s="28">
        <v>76</v>
      </c>
      <c r="B3494" s="25"/>
      <c r="C3494" s="32">
        <f t="shared" si="308"/>
        <v>1</v>
      </c>
      <c r="D3494" s="34" t="s">
        <v>3553</v>
      </c>
      <c r="E3494" s="34">
        <v>28216</v>
      </c>
      <c r="F3494" s="35">
        <v>12</v>
      </c>
      <c r="G3494" s="35">
        <v>6</v>
      </c>
      <c r="H3494" s="35">
        <v>0</v>
      </c>
      <c r="I3494" s="35">
        <v>0</v>
      </c>
      <c r="J3494" s="36">
        <v>0</v>
      </c>
      <c r="K3494" s="57" t="str">
        <f t="shared" si="309"/>
        <v>0</v>
      </c>
      <c r="L3494" s="4"/>
    </row>
    <row r="3495" spans="1:12" ht="15.75">
      <c r="A3495" s="28">
        <v>76</v>
      </c>
      <c r="B3495" s="25"/>
      <c r="C3495" s="32">
        <f t="shared" si="308"/>
        <v>1</v>
      </c>
      <c r="D3495" s="34" t="s">
        <v>3554</v>
      </c>
      <c r="E3495" s="34">
        <v>4200</v>
      </c>
      <c r="F3495" s="35">
        <v>3</v>
      </c>
      <c r="G3495" s="35">
        <v>0</v>
      </c>
      <c r="H3495" s="35">
        <v>0</v>
      </c>
      <c r="I3495" s="35">
        <v>0</v>
      </c>
      <c r="J3495" s="36">
        <v>0</v>
      </c>
      <c r="K3495" s="57" t="str">
        <f t="shared" si="309"/>
        <v>0</v>
      </c>
      <c r="L3495" s="4"/>
    </row>
    <row r="3496" spans="1:12" ht="15.75">
      <c r="A3496" s="28">
        <v>76</v>
      </c>
      <c r="B3496" s="25"/>
      <c r="C3496" s="32">
        <f t="shared" si="308"/>
        <v>1</v>
      </c>
      <c r="D3496" s="34" t="s">
        <v>3555</v>
      </c>
      <c r="E3496" s="34">
        <v>16515</v>
      </c>
      <c r="F3496" s="35">
        <v>6</v>
      </c>
      <c r="G3496" s="35">
        <v>1</v>
      </c>
      <c r="H3496" s="35">
        <v>0</v>
      </c>
      <c r="I3496" s="35">
        <v>0</v>
      </c>
      <c r="J3496" s="36">
        <v>0</v>
      </c>
      <c r="K3496" s="57" t="str">
        <f t="shared" si="309"/>
        <v>0</v>
      </c>
      <c r="L3496" s="4"/>
    </row>
    <row r="3497" spans="1:12" ht="15.75">
      <c r="A3497" s="28">
        <v>76</v>
      </c>
      <c r="B3497" s="25"/>
      <c r="C3497" s="32">
        <f t="shared" si="308"/>
        <v>1</v>
      </c>
      <c r="D3497" s="34" t="s">
        <v>3556</v>
      </c>
      <c r="E3497" s="34">
        <v>6612</v>
      </c>
      <c r="F3497" s="35">
        <v>6</v>
      </c>
      <c r="G3497" s="35">
        <v>0</v>
      </c>
      <c r="H3497" s="35">
        <v>0</v>
      </c>
      <c r="I3497" s="35">
        <v>0</v>
      </c>
      <c r="J3497" s="36">
        <v>0</v>
      </c>
      <c r="K3497" s="57" t="str">
        <f t="shared" si="309"/>
        <v>0</v>
      </c>
      <c r="L3497" s="4"/>
    </row>
    <row r="3498" spans="1:12" ht="15.75">
      <c r="A3498" s="28">
        <v>76</v>
      </c>
      <c r="B3498" s="25"/>
      <c r="C3498" s="32">
        <f t="shared" si="308"/>
        <v>1</v>
      </c>
      <c r="D3498" s="34" t="s">
        <v>3557</v>
      </c>
      <c r="E3498" s="34">
        <v>18041</v>
      </c>
      <c r="F3498" s="35">
        <v>7</v>
      </c>
      <c r="G3498" s="35">
        <v>0</v>
      </c>
      <c r="H3498" s="35">
        <v>0</v>
      </c>
      <c r="I3498" s="35">
        <v>0</v>
      </c>
      <c r="J3498" s="36">
        <v>0</v>
      </c>
      <c r="K3498" s="57" t="str">
        <f t="shared" si="309"/>
        <v>0</v>
      </c>
      <c r="L3498" s="4"/>
    </row>
    <row r="3499" spans="1:12" ht="15.75">
      <c r="A3499" s="28">
        <v>76</v>
      </c>
      <c r="B3499" s="25"/>
      <c r="C3499" s="32">
        <f t="shared" si="308"/>
        <v>1</v>
      </c>
      <c r="D3499" s="34" t="s">
        <v>3558</v>
      </c>
      <c r="E3499" s="34">
        <v>180</v>
      </c>
      <c r="F3499" s="35">
        <v>0</v>
      </c>
      <c r="G3499" s="35">
        <v>0</v>
      </c>
      <c r="H3499" s="35">
        <v>1</v>
      </c>
      <c r="I3499" s="35">
        <v>0</v>
      </c>
      <c r="J3499" s="36">
        <v>0</v>
      </c>
      <c r="K3499" s="57" t="str">
        <f t="shared" si="309"/>
        <v>0</v>
      </c>
      <c r="L3499" s="4"/>
    </row>
    <row r="3500" spans="1:12" ht="15.75">
      <c r="A3500" s="28">
        <v>76</v>
      </c>
      <c r="B3500" s="25"/>
      <c r="C3500" s="32">
        <f t="shared" si="308"/>
        <v>1</v>
      </c>
      <c r="D3500" s="34" t="s">
        <v>3559</v>
      </c>
      <c r="E3500" s="34">
        <v>6200</v>
      </c>
      <c r="F3500" s="35">
        <v>3</v>
      </c>
      <c r="G3500" s="35">
        <v>0</v>
      </c>
      <c r="H3500" s="35">
        <v>0</v>
      </c>
      <c r="I3500" s="35">
        <v>0</v>
      </c>
      <c r="J3500" s="36">
        <v>0</v>
      </c>
      <c r="K3500" s="57" t="str">
        <f t="shared" si="309"/>
        <v>0</v>
      </c>
      <c r="L3500" s="4"/>
    </row>
    <row r="3501" spans="1:12" ht="15.75">
      <c r="A3501" s="28">
        <v>76</v>
      </c>
      <c r="B3501" s="25"/>
      <c r="C3501" s="32">
        <f t="shared" si="308"/>
        <v>1</v>
      </c>
      <c r="D3501" s="34" t="s">
        <v>3560</v>
      </c>
      <c r="E3501" s="34">
        <v>6138</v>
      </c>
      <c r="F3501" s="35">
        <v>3</v>
      </c>
      <c r="G3501" s="35">
        <v>1</v>
      </c>
      <c r="H3501" s="35">
        <v>0</v>
      </c>
      <c r="I3501" s="35">
        <v>0</v>
      </c>
      <c r="J3501" s="36">
        <v>0</v>
      </c>
      <c r="K3501" s="57" t="str">
        <f t="shared" si="309"/>
        <v>0</v>
      </c>
      <c r="L3501" s="4"/>
    </row>
    <row r="3502" spans="1:12" ht="15.75">
      <c r="A3502" s="28">
        <v>76</v>
      </c>
      <c r="B3502" s="25"/>
      <c r="C3502" s="32">
        <f t="shared" si="308"/>
        <v>1</v>
      </c>
      <c r="D3502" s="34" t="s">
        <v>3561</v>
      </c>
      <c r="E3502" s="34">
        <v>9533</v>
      </c>
      <c r="F3502" s="35">
        <v>5</v>
      </c>
      <c r="G3502" s="35">
        <v>3</v>
      </c>
      <c r="H3502" s="35">
        <v>0</v>
      </c>
      <c r="I3502" s="35">
        <v>0</v>
      </c>
      <c r="J3502" s="36">
        <v>0</v>
      </c>
      <c r="K3502" s="57" t="str">
        <f t="shared" si="309"/>
        <v>0</v>
      </c>
      <c r="L3502" s="4"/>
    </row>
    <row r="3503" spans="1:12" ht="15.75">
      <c r="A3503" s="28">
        <v>76</v>
      </c>
      <c r="B3503" s="25"/>
      <c r="C3503" s="32">
        <f t="shared" si="308"/>
        <v>1</v>
      </c>
      <c r="D3503" s="34" t="s">
        <v>3561</v>
      </c>
      <c r="E3503" s="34">
        <v>9930</v>
      </c>
      <c r="F3503" s="35">
        <v>5</v>
      </c>
      <c r="G3503" s="35">
        <v>3</v>
      </c>
      <c r="H3503" s="35">
        <v>0</v>
      </c>
      <c r="I3503" s="35">
        <v>0</v>
      </c>
      <c r="J3503" s="36">
        <v>0</v>
      </c>
      <c r="K3503" s="57" t="str">
        <f t="shared" si="309"/>
        <v>0</v>
      </c>
      <c r="L3503" s="4"/>
    </row>
    <row r="3504" spans="1:12" ht="15.75">
      <c r="A3504" s="28">
        <v>76</v>
      </c>
      <c r="B3504" s="25"/>
      <c r="C3504" s="32">
        <f t="shared" si="308"/>
        <v>1</v>
      </c>
      <c r="D3504" s="34" t="s">
        <v>3562</v>
      </c>
      <c r="E3504" s="34">
        <v>8619</v>
      </c>
      <c r="F3504" s="35">
        <v>2</v>
      </c>
      <c r="G3504" s="35">
        <v>4</v>
      </c>
      <c r="H3504" s="35">
        <v>0</v>
      </c>
      <c r="I3504" s="35">
        <v>0</v>
      </c>
      <c r="J3504" s="36">
        <v>0</v>
      </c>
      <c r="K3504" s="57" t="str">
        <f t="shared" si="309"/>
        <v>0</v>
      </c>
      <c r="L3504" s="4"/>
    </row>
    <row r="3505" spans="1:12" ht="15.75">
      <c r="A3505" s="28">
        <v>76</v>
      </c>
      <c r="B3505" s="25"/>
      <c r="C3505" s="32">
        <f t="shared" si="308"/>
        <v>1</v>
      </c>
      <c r="D3505" s="34" t="s">
        <v>3563</v>
      </c>
      <c r="E3505" s="34">
        <v>1230</v>
      </c>
      <c r="F3505" s="35">
        <v>1</v>
      </c>
      <c r="G3505" s="35">
        <v>0</v>
      </c>
      <c r="H3505" s="35">
        <v>0</v>
      </c>
      <c r="I3505" s="35">
        <v>0</v>
      </c>
      <c r="J3505" s="36">
        <v>0</v>
      </c>
      <c r="K3505" s="57" t="str">
        <f t="shared" si="309"/>
        <v>0</v>
      </c>
      <c r="L3505" s="4"/>
    </row>
    <row r="3506" spans="1:12" ht="15.75">
      <c r="A3506" s="28">
        <v>76</v>
      </c>
      <c r="B3506" s="25"/>
      <c r="C3506" s="32">
        <f t="shared" si="308"/>
        <v>1</v>
      </c>
      <c r="D3506" s="34" t="s">
        <v>3564</v>
      </c>
      <c r="E3506" s="34">
        <v>3618</v>
      </c>
      <c r="F3506" s="35">
        <v>0</v>
      </c>
      <c r="G3506" s="35">
        <v>0</v>
      </c>
      <c r="H3506" s="35">
        <v>1</v>
      </c>
      <c r="I3506" s="35">
        <v>0</v>
      </c>
      <c r="J3506" s="36">
        <v>0</v>
      </c>
      <c r="K3506" s="57" t="str">
        <f t="shared" si="309"/>
        <v>0</v>
      </c>
      <c r="L3506" s="4"/>
    </row>
    <row r="3507" spans="1:12" ht="15.75">
      <c r="A3507" s="28">
        <v>76</v>
      </c>
      <c r="B3507" s="25"/>
      <c r="C3507" s="32">
        <f t="shared" si="308"/>
        <v>1</v>
      </c>
      <c r="D3507" s="34" t="s">
        <v>3565</v>
      </c>
      <c r="E3507" s="34">
        <v>26000</v>
      </c>
      <c r="F3507" s="35">
        <v>14</v>
      </c>
      <c r="G3507" s="35">
        <v>4</v>
      </c>
      <c r="H3507" s="35">
        <v>0</v>
      </c>
      <c r="I3507" s="35">
        <v>2</v>
      </c>
      <c r="J3507" s="36">
        <v>2</v>
      </c>
      <c r="K3507" s="57" t="str">
        <f t="shared" si="309"/>
        <v>1</v>
      </c>
      <c r="L3507" s="4"/>
    </row>
    <row r="3508" spans="1:12" ht="15.75">
      <c r="A3508" s="28">
        <v>76</v>
      </c>
      <c r="B3508" s="25"/>
      <c r="C3508" s="32">
        <f t="shared" si="308"/>
        <v>1</v>
      </c>
      <c r="D3508" s="34" t="s">
        <v>3566</v>
      </c>
      <c r="E3508" s="34">
        <v>172000</v>
      </c>
      <c r="F3508" s="35">
        <v>75</v>
      </c>
      <c r="G3508" s="35">
        <v>34</v>
      </c>
      <c r="H3508" s="35">
        <v>0</v>
      </c>
      <c r="I3508" s="35">
        <v>0</v>
      </c>
      <c r="J3508" s="36">
        <v>0</v>
      </c>
      <c r="K3508" s="57" t="str">
        <f t="shared" si="309"/>
        <v>0</v>
      </c>
      <c r="L3508" s="4"/>
    </row>
    <row r="3509" spans="1:12" ht="15.75">
      <c r="A3509" s="28">
        <v>76</v>
      </c>
      <c r="B3509" s="25"/>
      <c r="C3509" s="32">
        <f t="shared" si="308"/>
        <v>1</v>
      </c>
      <c r="D3509" s="34" t="s">
        <v>3567</v>
      </c>
      <c r="E3509" s="34">
        <v>4100</v>
      </c>
      <c r="F3509" s="35">
        <v>1</v>
      </c>
      <c r="G3509" s="35">
        <v>0</v>
      </c>
      <c r="H3509" s="35">
        <v>0</v>
      </c>
      <c r="I3509" s="35">
        <v>0</v>
      </c>
      <c r="J3509" s="36">
        <v>0</v>
      </c>
      <c r="K3509" s="57" t="str">
        <f t="shared" si="309"/>
        <v>0</v>
      </c>
      <c r="L3509" s="4"/>
    </row>
    <row r="3510" spans="1:12" ht="15.75">
      <c r="A3510" s="28">
        <v>76</v>
      </c>
      <c r="B3510" s="25"/>
      <c r="C3510" s="32">
        <f t="shared" si="308"/>
        <v>1</v>
      </c>
      <c r="D3510" s="34" t="s">
        <v>3568</v>
      </c>
      <c r="E3510" s="34">
        <v>8227</v>
      </c>
      <c r="F3510" s="35">
        <v>4</v>
      </c>
      <c r="G3510" s="35">
        <v>0</v>
      </c>
      <c r="H3510" s="35">
        <v>0</v>
      </c>
      <c r="I3510" s="35">
        <v>1</v>
      </c>
      <c r="J3510" s="36">
        <v>1</v>
      </c>
      <c r="K3510" s="57" t="str">
        <f t="shared" si="309"/>
        <v>1</v>
      </c>
      <c r="L3510" s="4"/>
    </row>
    <row r="3511" spans="1:12" ht="15.75">
      <c r="A3511" s="28">
        <v>76</v>
      </c>
      <c r="B3511" s="25"/>
      <c r="C3511" s="32">
        <f t="shared" si="308"/>
        <v>1</v>
      </c>
      <c r="D3511" s="34" t="s">
        <v>3569</v>
      </c>
      <c r="E3511" s="34">
        <v>4922</v>
      </c>
      <c r="F3511" s="35">
        <v>7</v>
      </c>
      <c r="G3511" s="35">
        <v>0</v>
      </c>
      <c r="H3511" s="35">
        <v>0</v>
      </c>
      <c r="I3511" s="35">
        <v>0</v>
      </c>
      <c r="J3511" s="36">
        <v>0</v>
      </c>
      <c r="K3511" s="57" t="str">
        <f t="shared" si="309"/>
        <v>0</v>
      </c>
      <c r="L3511" s="4"/>
    </row>
    <row r="3512" spans="1:12" ht="15.75">
      <c r="A3512" s="28">
        <v>76</v>
      </c>
      <c r="B3512" s="25"/>
      <c r="C3512" s="32">
        <f t="shared" si="308"/>
        <v>1</v>
      </c>
      <c r="D3512" s="34" t="s">
        <v>3570</v>
      </c>
      <c r="E3512" s="34">
        <v>4680</v>
      </c>
      <c r="F3512" s="35">
        <v>5</v>
      </c>
      <c r="G3512" s="35">
        <v>2</v>
      </c>
      <c r="H3512" s="35">
        <v>0</v>
      </c>
      <c r="I3512" s="35">
        <v>1</v>
      </c>
      <c r="J3512" s="36">
        <v>1</v>
      </c>
      <c r="K3512" s="57" t="str">
        <f t="shared" si="309"/>
        <v>1</v>
      </c>
      <c r="L3512" s="4"/>
    </row>
    <row r="3513" spans="1:12" ht="15.75">
      <c r="A3513" s="28">
        <v>76</v>
      </c>
      <c r="B3513" s="25"/>
      <c r="C3513" s="32">
        <f t="shared" ref="C3513:C3544" si="310">IF(D3513="",0,1)</f>
        <v>1</v>
      </c>
      <c r="D3513" s="34" t="s">
        <v>3571</v>
      </c>
      <c r="E3513" s="34">
        <v>1810</v>
      </c>
      <c r="F3513" s="35">
        <v>1</v>
      </c>
      <c r="G3513" s="35">
        <v>0</v>
      </c>
      <c r="H3513" s="35">
        <v>0</v>
      </c>
      <c r="I3513" s="35">
        <v>0</v>
      </c>
      <c r="J3513" s="36">
        <v>0</v>
      </c>
      <c r="K3513" s="57" t="str">
        <f t="shared" ref="K3513:K3549" si="311">IF(OR(I3513="",I3513&lt;1),"0","1")</f>
        <v>0</v>
      </c>
      <c r="L3513" s="4"/>
    </row>
    <row r="3514" spans="1:12" ht="15.75">
      <c r="A3514" s="28">
        <v>76</v>
      </c>
      <c r="B3514" s="25"/>
      <c r="C3514" s="32">
        <f t="shared" si="310"/>
        <v>1</v>
      </c>
      <c r="D3514" s="34" t="s">
        <v>3572</v>
      </c>
      <c r="E3514" s="34">
        <v>2205</v>
      </c>
      <c r="F3514" s="35">
        <v>0</v>
      </c>
      <c r="G3514" s="35">
        <v>0</v>
      </c>
      <c r="H3514" s="35">
        <v>1</v>
      </c>
      <c r="I3514" s="35">
        <v>0</v>
      </c>
      <c r="J3514" s="36">
        <v>0</v>
      </c>
      <c r="K3514" s="57" t="str">
        <f t="shared" si="311"/>
        <v>0</v>
      </c>
      <c r="L3514" s="4"/>
    </row>
    <row r="3515" spans="1:12" ht="15.75">
      <c r="A3515" s="28">
        <v>76</v>
      </c>
      <c r="B3515" s="25"/>
      <c r="C3515" s="32">
        <f t="shared" si="310"/>
        <v>1</v>
      </c>
      <c r="D3515" s="34" t="s">
        <v>3573</v>
      </c>
      <c r="E3515" s="34">
        <v>2683</v>
      </c>
      <c r="F3515" s="35">
        <v>0</v>
      </c>
      <c r="G3515" s="35">
        <v>1</v>
      </c>
      <c r="H3515" s="35">
        <v>0</v>
      </c>
      <c r="I3515" s="35">
        <v>0</v>
      </c>
      <c r="J3515" s="36">
        <v>0</v>
      </c>
      <c r="K3515" s="57" t="str">
        <f t="shared" si="311"/>
        <v>0</v>
      </c>
      <c r="L3515" s="4"/>
    </row>
    <row r="3516" spans="1:12" ht="15.75">
      <c r="A3516" s="28">
        <v>76</v>
      </c>
      <c r="B3516" s="25"/>
      <c r="C3516" s="32">
        <f t="shared" si="310"/>
        <v>1</v>
      </c>
      <c r="D3516" s="34" t="s">
        <v>3574</v>
      </c>
      <c r="E3516" s="34">
        <v>6156</v>
      </c>
      <c r="F3516" s="35">
        <v>3</v>
      </c>
      <c r="G3516" s="35">
        <v>0</v>
      </c>
      <c r="H3516" s="35">
        <v>0</v>
      </c>
      <c r="I3516" s="35">
        <v>2</v>
      </c>
      <c r="J3516" s="36">
        <v>2</v>
      </c>
      <c r="K3516" s="57" t="str">
        <f t="shared" si="311"/>
        <v>1</v>
      </c>
      <c r="L3516" s="4"/>
    </row>
    <row r="3517" spans="1:12" ht="15.75">
      <c r="A3517" s="28">
        <v>76</v>
      </c>
      <c r="B3517" s="25"/>
      <c r="C3517" s="32">
        <f t="shared" si="310"/>
        <v>1</v>
      </c>
      <c r="D3517" s="34" t="s">
        <v>3575</v>
      </c>
      <c r="E3517" s="34">
        <v>10663</v>
      </c>
      <c r="F3517" s="35">
        <v>5</v>
      </c>
      <c r="G3517" s="35">
        <v>0</v>
      </c>
      <c r="H3517" s="35">
        <v>0</v>
      </c>
      <c r="I3517" s="35">
        <v>0</v>
      </c>
      <c r="J3517" s="36">
        <v>0</v>
      </c>
      <c r="K3517" s="57" t="str">
        <f t="shared" si="311"/>
        <v>0</v>
      </c>
      <c r="L3517" s="4"/>
    </row>
    <row r="3518" spans="1:12" ht="15.75">
      <c r="A3518" s="28">
        <v>76</v>
      </c>
      <c r="B3518" s="25"/>
      <c r="C3518" s="32">
        <f t="shared" si="310"/>
        <v>1</v>
      </c>
      <c r="D3518" s="34" t="s">
        <v>3576</v>
      </c>
      <c r="E3518" s="34">
        <v>1600</v>
      </c>
      <c r="F3518" s="35">
        <v>1</v>
      </c>
      <c r="G3518" s="35">
        <v>0</v>
      </c>
      <c r="H3518" s="35">
        <v>0</v>
      </c>
      <c r="I3518" s="35">
        <v>0</v>
      </c>
      <c r="J3518" s="36">
        <v>0</v>
      </c>
      <c r="K3518" s="57" t="str">
        <f t="shared" si="311"/>
        <v>0</v>
      </c>
      <c r="L3518" s="4"/>
    </row>
    <row r="3519" spans="1:12" ht="15.75">
      <c r="A3519" s="28">
        <v>76</v>
      </c>
      <c r="B3519" s="25"/>
      <c r="C3519" s="32">
        <f t="shared" si="310"/>
        <v>1</v>
      </c>
      <c r="D3519" s="34" t="s">
        <v>3577</v>
      </c>
      <c r="E3519" s="34">
        <v>16287</v>
      </c>
      <c r="F3519" s="35">
        <v>5</v>
      </c>
      <c r="G3519" s="35">
        <v>0</v>
      </c>
      <c r="H3519" s="35">
        <v>0</v>
      </c>
      <c r="I3519" s="35">
        <v>1</v>
      </c>
      <c r="J3519" s="36">
        <v>1</v>
      </c>
      <c r="K3519" s="57" t="str">
        <f t="shared" si="311"/>
        <v>1</v>
      </c>
      <c r="L3519" s="4"/>
    </row>
    <row r="3520" spans="1:12" ht="15.75">
      <c r="A3520" s="28">
        <v>76</v>
      </c>
      <c r="B3520" s="25"/>
      <c r="C3520" s="32">
        <f t="shared" si="310"/>
        <v>1</v>
      </c>
      <c r="D3520" s="34" t="s">
        <v>3578</v>
      </c>
      <c r="E3520" s="34">
        <v>19732</v>
      </c>
      <c r="F3520" s="35">
        <v>6</v>
      </c>
      <c r="G3520" s="35">
        <v>2</v>
      </c>
      <c r="H3520" s="35">
        <v>0</v>
      </c>
      <c r="I3520" s="35">
        <v>0</v>
      </c>
      <c r="J3520" s="36">
        <v>0</v>
      </c>
      <c r="K3520" s="57" t="str">
        <f t="shared" si="311"/>
        <v>0</v>
      </c>
      <c r="L3520" s="4"/>
    </row>
    <row r="3521" spans="1:12" ht="15.75">
      <c r="A3521" s="28">
        <v>76</v>
      </c>
      <c r="B3521" s="25"/>
      <c r="C3521" s="32">
        <f t="shared" si="310"/>
        <v>1</v>
      </c>
      <c r="D3521" s="34" t="s">
        <v>3579</v>
      </c>
      <c r="E3521" s="34">
        <v>4700</v>
      </c>
      <c r="F3521" s="35">
        <v>4</v>
      </c>
      <c r="G3521" s="35">
        <v>0</v>
      </c>
      <c r="H3521" s="35">
        <v>0</v>
      </c>
      <c r="I3521" s="35">
        <v>0</v>
      </c>
      <c r="J3521" s="36">
        <v>0</v>
      </c>
      <c r="K3521" s="57" t="str">
        <f t="shared" si="311"/>
        <v>0</v>
      </c>
      <c r="L3521" s="4"/>
    </row>
    <row r="3522" spans="1:12" ht="15.75">
      <c r="A3522" s="28">
        <v>76</v>
      </c>
      <c r="B3522" s="25"/>
      <c r="C3522" s="32">
        <f t="shared" si="310"/>
        <v>1</v>
      </c>
      <c r="D3522" s="34" t="s">
        <v>3580</v>
      </c>
      <c r="E3522" s="34">
        <v>4887</v>
      </c>
      <c r="F3522" s="35">
        <v>2</v>
      </c>
      <c r="G3522" s="35">
        <v>0</v>
      </c>
      <c r="H3522" s="35">
        <v>0</v>
      </c>
      <c r="I3522" s="35">
        <v>0</v>
      </c>
      <c r="J3522" s="36">
        <v>0</v>
      </c>
      <c r="K3522" s="57" t="str">
        <f t="shared" si="311"/>
        <v>0</v>
      </c>
      <c r="L3522" s="4"/>
    </row>
    <row r="3523" spans="1:12" ht="15.75">
      <c r="A3523" s="28">
        <v>76</v>
      </c>
      <c r="B3523" s="25"/>
      <c r="C3523" s="32">
        <f t="shared" si="310"/>
        <v>1</v>
      </c>
      <c r="D3523" s="34" t="s">
        <v>3581</v>
      </c>
      <c r="E3523" s="34">
        <v>7061</v>
      </c>
      <c r="F3523" s="35">
        <v>3</v>
      </c>
      <c r="G3523" s="35">
        <v>0</v>
      </c>
      <c r="H3523" s="35">
        <v>0</v>
      </c>
      <c r="I3523" s="35">
        <v>0</v>
      </c>
      <c r="J3523" s="36">
        <v>0</v>
      </c>
      <c r="K3523" s="57" t="str">
        <f t="shared" si="311"/>
        <v>0</v>
      </c>
      <c r="L3523" s="4"/>
    </row>
    <row r="3524" spans="1:12" ht="15.75">
      <c r="A3524" s="28">
        <v>76</v>
      </c>
      <c r="B3524" s="25"/>
      <c r="C3524" s="32">
        <f t="shared" si="310"/>
        <v>1</v>
      </c>
      <c r="D3524" s="34" t="s">
        <v>3582</v>
      </c>
      <c r="E3524" s="34">
        <v>133</v>
      </c>
      <c r="F3524" s="35">
        <v>0</v>
      </c>
      <c r="G3524" s="35">
        <v>0</v>
      </c>
      <c r="H3524" s="35">
        <v>1</v>
      </c>
      <c r="I3524" s="35">
        <v>0</v>
      </c>
      <c r="J3524" s="36">
        <v>0</v>
      </c>
      <c r="K3524" s="57" t="str">
        <f t="shared" si="311"/>
        <v>0</v>
      </c>
      <c r="L3524" s="4"/>
    </row>
    <row r="3525" spans="1:12" ht="15.75">
      <c r="A3525" s="28">
        <v>76</v>
      </c>
      <c r="B3525" s="25"/>
      <c r="C3525" s="32">
        <f t="shared" si="310"/>
        <v>1</v>
      </c>
      <c r="D3525" s="34" t="s">
        <v>3583</v>
      </c>
      <c r="E3525" s="34">
        <v>6000</v>
      </c>
      <c r="F3525" s="35">
        <v>3</v>
      </c>
      <c r="G3525" s="35">
        <v>0</v>
      </c>
      <c r="H3525" s="35">
        <v>0</v>
      </c>
      <c r="I3525" s="35">
        <v>0</v>
      </c>
      <c r="J3525" s="36">
        <v>0</v>
      </c>
      <c r="K3525" s="57" t="str">
        <f t="shared" si="311"/>
        <v>0</v>
      </c>
      <c r="L3525" s="4"/>
    </row>
    <row r="3526" spans="1:12" ht="15.75">
      <c r="A3526" s="28">
        <v>76</v>
      </c>
      <c r="B3526" s="25"/>
      <c r="C3526" s="32">
        <f t="shared" si="310"/>
        <v>1</v>
      </c>
      <c r="D3526" s="34" t="s">
        <v>3584</v>
      </c>
      <c r="E3526" s="34">
        <v>3500</v>
      </c>
      <c r="F3526" s="35">
        <v>0</v>
      </c>
      <c r="G3526" s="35">
        <v>0</v>
      </c>
      <c r="H3526" s="35">
        <v>1</v>
      </c>
      <c r="I3526" s="35">
        <v>0</v>
      </c>
      <c r="J3526" s="36">
        <v>0</v>
      </c>
      <c r="K3526" s="57" t="str">
        <f t="shared" si="311"/>
        <v>0</v>
      </c>
      <c r="L3526" s="4"/>
    </row>
    <row r="3527" spans="1:12" ht="15.75">
      <c r="A3527" s="28">
        <v>76</v>
      </c>
      <c r="B3527" s="25"/>
      <c r="C3527" s="32">
        <f t="shared" si="310"/>
        <v>1</v>
      </c>
      <c r="D3527" s="34" t="s">
        <v>3585</v>
      </c>
      <c r="E3527" s="34">
        <v>12299</v>
      </c>
      <c r="F3527" s="35">
        <v>2</v>
      </c>
      <c r="G3527" s="35">
        <v>0</v>
      </c>
      <c r="H3527" s="35">
        <v>1</v>
      </c>
      <c r="I3527" s="35">
        <v>0</v>
      </c>
      <c r="J3527" s="36">
        <v>0</v>
      </c>
      <c r="K3527" s="57" t="str">
        <f t="shared" si="311"/>
        <v>0</v>
      </c>
      <c r="L3527" s="4"/>
    </row>
    <row r="3528" spans="1:12" ht="15.75">
      <c r="A3528" s="28">
        <v>76</v>
      </c>
      <c r="B3528" s="25"/>
      <c r="C3528" s="32">
        <f t="shared" si="310"/>
        <v>1</v>
      </c>
      <c r="D3528" s="34" t="s">
        <v>3586</v>
      </c>
      <c r="E3528" s="34">
        <v>592</v>
      </c>
      <c r="F3528" s="35">
        <v>0</v>
      </c>
      <c r="G3528" s="35">
        <v>0</v>
      </c>
      <c r="H3528" s="35">
        <v>1</v>
      </c>
      <c r="I3528" s="35">
        <v>0</v>
      </c>
      <c r="J3528" s="36">
        <v>0</v>
      </c>
      <c r="K3528" s="57" t="str">
        <f t="shared" si="311"/>
        <v>0</v>
      </c>
      <c r="L3528" s="4"/>
    </row>
    <row r="3529" spans="1:12" ht="15.75">
      <c r="A3529" s="28">
        <v>76</v>
      </c>
      <c r="B3529" s="25"/>
      <c r="C3529" s="32">
        <f t="shared" si="310"/>
        <v>1</v>
      </c>
      <c r="D3529" s="34" t="s">
        <v>3587</v>
      </c>
      <c r="E3529" s="34">
        <v>6263</v>
      </c>
      <c r="F3529" s="35">
        <v>4</v>
      </c>
      <c r="G3529" s="35">
        <v>0</v>
      </c>
      <c r="H3529" s="35">
        <v>0</v>
      </c>
      <c r="I3529" s="35">
        <v>0</v>
      </c>
      <c r="J3529" s="36">
        <v>0</v>
      </c>
      <c r="K3529" s="57" t="str">
        <f t="shared" si="311"/>
        <v>0</v>
      </c>
      <c r="L3529" s="4"/>
    </row>
    <row r="3530" spans="1:12" ht="15.75">
      <c r="A3530" s="28">
        <v>76</v>
      </c>
      <c r="B3530" s="25"/>
      <c r="C3530" s="32">
        <f t="shared" si="310"/>
        <v>1</v>
      </c>
      <c r="D3530" s="34" t="s">
        <v>3588</v>
      </c>
      <c r="E3530" s="34">
        <v>9792</v>
      </c>
      <c r="F3530" s="35">
        <v>0</v>
      </c>
      <c r="G3530" s="35">
        <v>0</v>
      </c>
      <c r="H3530" s="35">
        <v>5</v>
      </c>
      <c r="I3530" s="35">
        <v>0</v>
      </c>
      <c r="J3530" s="36">
        <v>0</v>
      </c>
      <c r="K3530" s="57" t="str">
        <f t="shared" si="311"/>
        <v>0</v>
      </c>
      <c r="L3530" s="4"/>
    </row>
    <row r="3531" spans="1:12" ht="15.75">
      <c r="A3531" s="28">
        <v>76</v>
      </c>
      <c r="B3531" s="25"/>
      <c r="C3531" s="32">
        <f t="shared" si="310"/>
        <v>1</v>
      </c>
      <c r="D3531" s="34" t="s">
        <v>3589</v>
      </c>
      <c r="E3531" s="34">
        <v>8874</v>
      </c>
      <c r="F3531" s="35">
        <v>6</v>
      </c>
      <c r="G3531" s="35">
        <v>4</v>
      </c>
      <c r="H3531" s="35">
        <v>0</v>
      </c>
      <c r="I3531" s="35">
        <v>0</v>
      </c>
      <c r="J3531" s="36">
        <v>0</v>
      </c>
      <c r="K3531" s="57" t="str">
        <f t="shared" si="311"/>
        <v>0</v>
      </c>
      <c r="L3531" s="4"/>
    </row>
    <row r="3532" spans="1:12" ht="15.75">
      <c r="A3532" s="28">
        <v>76</v>
      </c>
      <c r="B3532" s="25"/>
      <c r="C3532" s="32">
        <f t="shared" si="310"/>
        <v>1</v>
      </c>
      <c r="D3532" s="34" t="s">
        <v>3590</v>
      </c>
      <c r="E3532" s="34">
        <v>22500</v>
      </c>
      <c r="F3532" s="35">
        <v>9</v>
      </c>
      <c r="G3532" s="35">
        <v>4</v>
      </c>
      <c r="H3532" s="35">
        <v>0</v>
      </c>
      <c r="I3532" s="35">
        <v>0</v>
      </c>
      <c r="J3532" s="36">
        <v>0</v>
      </c>
      <c r="K3532" s="57" t="str">
        <f t="shared" si="311"/>
        <v>0</v>
      </c>
      <c r="L3532" s="4"/>
    </row>
    <row r="3533" spans="1:12" ht="15.75">
      <c r="A3533" s="28">
        <v>76</v>
      </c>
      <c r="B3533" s="25"/>
      <c r="C3533" s="32">
        <f t="shared" si="310"/>
        <v>1</v>
      </c>
      <c r="D3533" s="34" t="s">
        <v>3591</v>
      </c>
      <c r="E3533" s="34">
        <v>3092</v>
      </c>
      <c r="F3533" s="35">
        <v>0</v>
      </c>
      <c r="G3533" s="35">
        <v>0</v>
      </c>
      <c r="H3533" s="35">
        <v>1</v>
      </c>
      <c r="I3533" s="35">
        <v>0</v>
      </c>
      <c r="J3533" s="36">
        <v>0</v>
      </c>
      <c r="K3533" s="57" t="str">
        <f t="shared" si="311"/>
        <v>0</v>
      </c>
      <c r="L3533" s="4"/>
    </row>
    <row r="3534" spans="1:12" ht="15.75">
      <c r="A3534" s="28">
        <v>76</v>
      </c>
      <c r="B3534" s="25"/>
      <c r="C3534" s="32">
        <f t="shared" si="310"/>
        <v>1</v>
      </c>
      <c r="D3534" s="34" t="s">
        <v>3592</v>
      </c>
      <c r="E3534" s="34">
        <v>11393</v>
      </c>
      <c r="F3534" s="35">
        <v>65</v>
      </c>
      <c r="G3534" s="35">
        <v>8</v>
      </c>
      <c r="H3534" s="35">
        <v>0</v>
      </c>
      <c r="I3534" s="35">
        <v>0</v>
      </c>
      <c r="J3534" s="36">
        <v>0</v>
      </c>
      <c r="K3534" s="57" t="str">
        <f t="shared" si="311"/>
        <v>0</v>
      </c>
      <c r="L3534" s="4"/>
    </row>
    <row r="3535" spans="1:12" ht="15.75">
      <c r="A3535" s="28">
        <v>76</v>
      </c>
      <c r="B3535" s="25"/>
      <c r="C3535" s="32">
        <f t="shared" si="310"/>
        <v>1</v>
      </c>
      <c r="D3535" s="34" t="s">
        <v>3593</v>
      </c>
      <c r="E3535" s="34">
        <v>28500</v>
      </c>
      <c r="F3535" s="35">
        <v>9</v>
      </c>
      <c r="G3535" s="35">
        <v>11</v>
      </c>
      <c r="H3535" s="35">
        <v>0</v>
      </c>
      <c r="I3535" s="35">
        <v>0</v>
      </c>
      <c r="J3535" s="36">
        <v>0</v>
      </c>
      <c r="K3535" s="57" t="str">
        <f t="shared" si="311"/>
        <v>0</v>
      </c>
      <c r="L3535" s="4"/>
    </row>
    <row r="3536" spans="1:12" ht="15.75">
      <c r="A3536" s="28">
        <v>76</v>
      </c>
      <c r="B3536" s="25"/>
      <c r="C3536" s="32">
        <f t="shared" si="310"/>
        <v>1</v>
      </c>
      <c r="D3536" s="34" t="s">
        <v>3594</v>
      </c>
      <c r="E3536" s="34">
        <v>3089</v>
      </c>
      <c r="F3536" s="35">
        <v>0</v>
      </c>
      <c r="G3536" s="35">
        <v>1</v>
      </c>
      <c r="H3536" s="35">
        <v>0</v>
      </c>
      <c r="I3536" s="35">
        <v>0</v>
      </c>
      <c r="J3536" s="36">
        <v>0</v>
      </c>
      <c r="K3536" s="57" t="str">
        <f t="shared" si="311"/>
        <v>0</v>
      </c>
      <c r="L3536" s="4"/>
    </row>
    <row r="3537" spans="1:57" ht="15.75">
      <c r="A3537" s="28">
        <v>76</v>
      </c>
      <c r="B3537" s="25"/>
      <c r="C3537" s="32">
        <f t="shared" si="310"/>
        <v>1</v>
      </c>
      <c r="D3537" s="34" t="s">
        <v>3595</v>
      </c>
      <c r="E3537" s="34">
        <v>2323</v>
      </c>
      <c r="F3537" s="35">
        <v>1</v>
      </c>
      <c r="G3537" s="35">
        <v>0</v>
      </c>
      <c r="H3537" s="35">
        <v>0</v>
      </c>
      <c r="I3537" s="35">
        <v>0</v>
      </c>
      <c r="J3537" s="36">
        <v>0</v>
      </c>
      <c r="K3537" s="57" t="str">
        <f t="shared" si="311"/>
        <v>0</v>
      </c>
      <c r="L3537" s="4"/>
    </row>
    <row r="3538" spans="1:57" ht="15.75">
      <c r="A3538" s="28">
        <v>76</v>
      </c>
      <c r="B3538" s="25"/>
      <c r="C3538" s="32">
        <f t="shared" si="310"/>
        <v>1</v>
      </c>
      <c r="D3538" s="34" t="s">
        <v>3596</v>
      </c>
      <c r="E3538" s="34">
        <v>4200</v>
      </c>
      <c r="F3538" s="35">
        <v>2</v>
      </c>
      <c r="G3538" s="35">
        <v>0</v>
      </c>
      <c r="H3538" s="35">
        <v>0</v>
      </c>
      <c r="I3538" s="35">
        <v>0</v>
      </c>
      <c r="J3538" s="36">
        <v>0</v>
      </c>
      <c r="K3538" s="57" t="str">
        <f t="shared" si="311"/>
        <v>0</v>
      </c>
      <c r="L3538" s="4"/>
    </row>
    <row r="3539" spans="1:57" ht="15.75">
      <c r="A3539" s="28">
        <v>76</v>
      </c>
      <c r="B3539" s="25"/>
      <c r="C3539" s="32">
        <f t="shared" si="310"/>
        <v>1</v>
      </c>
      <c r="D3539" s="34" t="s">
        <v>3597</v>
      </c>
      <c r="E3539" s="34">
        <v>4200</v>
      </c>
      <c r="F3539" s="35">
        <v>2</v>
      </c>
      <c r="G3539" s="35">
        <v>1</v>
      </c>
      <c r="H3539" s="35">
        <v>0</v>
      </c>
      <c r="I3539" s="35">
        <v>0</v>
      </c>
      <c r="J3539" s="36">
        <v>0</v>
      </c>
      <c r="K3539" s="57" t="str">
        <f t="shared" si="311"/>
        <v>0</v>
      </c>
      <c r="L3539" s="4"/>
    </row>
    <row r="3540" spans="1:57" ht="15.75">
      <c r="A3540" s="28">
        <v>76</v>
      </c>
      <c r="B3540" s="25"/>
      <c r="C3540" s="32">
        <f t="shared" si="310"/>
        <v>1</v>
      </c>
      <c r="D3540" s="34" t="s">
        <v>3598</v>
      </c>
      <c r="E3540" s="34">
        <v>8175</v>
      </c>
      <c r="F3540" s="35">
        <v>0</v>
      </c>
      <c r="G3540" s="35">
        <v>0</v>
      </c>
      <c r="H3540" s="35">
        <v>1</v>
      </c>
      <c r="I3540" s="35">
        <v>0</v>
      </c>
      <c r="J3540" s="36">
        <v>0</v>
      </c>
      <c r="K3540" s="57" t="str">
        <f t="shared" si="311"/>
        <v>0</v>
      </c>
      <c r="L3540" s="4"/>
    </row>
    <row r="3541" spans="1:57" ht="15.75">
      <c r="A3541" s="28">
        <v>76</v>
      </c>
      <c r="B3541" s="25"/>
      <c r="C3541" s="32">
        <f t="shared" si="310"/>
        <v>1</v>
      </c>
      <c r="D3541" s="34" t="s">
        <v>3599</v>
      </c>
      <c r="E3541" s="34">
        <v>8354</v>
      </c>
      <c r="F3541" s="35">
        <v>4</v>
      </c>
      <c r="G3541" s="35">
        <v>0</v>
      </c>
      <c r="H3541" s="35">
        <v>0</v>
      </c>
      <c r="I3541" s="35">
        <v>0</v>
      </c>
      <c r="J3541" s="36">
        <v>0</v>
      </c>
      <c r="K3541" s="57" t="str">
        <f t="shared" si="311"/>
        <v>0</v>
      </c>
      <c r="L3541" s="4"/>
    </row>
    <row r="3542" spans="1:57" ht="15.75">
      <c r="A3542" s="28">
        <v>76</v>
      </c>
      <c r="B3542" s="25"/>
      <c r="C3542" s="32">
        <f t="shared" si="310"/>
        <v>1</v>
      </c>
      <c r="D3542" s="34" t="s">
        <v>3600</v>
      </c>
      <c r="E3542" s="34">
        <v>2362</v>
      </c>
      <c r="F3542" s="35">
        <v>1</v>
      </c>
      <c r="G3542" s="35">
        <v>0</v>
      </c>
      <c r="H3542" s="35">
        <v>0</v>
      </c>
      <c r="I3542" s="35">
        <v>0</v>
      </c>
      <c r="J3542" s="36">
        <v>0</v>
      </c>
      <c r="K3542" s="57" t="str">
        <f t="shared" si="311"/>
        <v>0</v>
      </c>
      <c r="L3542" s="4"/>
    </row>
    <row r="3543" spans="1:57" ht="15.75">
      <c r="A3543" s="28">
        <v>76</v>
      </c>
      <c r="B3543" s="25"/>
      <c r="C3543" s="32">
        <f t="shared" si="310"/>
        <v>1</v>
      </c>
      <c r="D3543" s="34" t="s">
        <v>3601</v>
      </c>
      <c r="E3543" s="34">
        <v>7576</v>
      </c>
      <c r="F3543" s="35">
        <v>3</v>
      </c>
      <c r="G3543" s="35">
        <v>2</v>
      </c>
      <c r="H3543" s="35">
        <v>0</v>
      </c>
      <c r="I3543" s="35">
        <v>0</v>
      </c>
      <c r="J3543" s="36">
        <v>0</v>
      </c>
      <c r="K3543" s="57" t="str">
        <f t="shared" si="311"/>
        <v>0</v>
      </c>
      <c r="L3543" s="4"/>
    </row>
    <row r="3544" spans="1:57" ht="15.75">
      <c r="A3544" s="28">
        <v>76</v>
      </c>
      <c r="B3544" s="25"/>
      <c r="C3544" s="32">
        <f t="shared" si="310"/>
        <v>1</v>
      </c>
      <c r="D3544" s="34" t="s">
        <v>3602</v>
      </c>
      <c r="E3544" s="34">
        <v>629</v>
      </c>
      <c r="F3544" s="35">
        <v>0</v>
      </c>
      <c r="G3544" s="35">
        <v>1</v>
      </c>
      <c r="H3544" s="35">
        <v>0</v>
      </c>
      <c r="I3544" s="35">
        <v>0</v>
      </c>
      <c r="J3544" s="36">
        <v>0</v>
      </c>
      <c r="K3544" s="57" t="str">
        <f t="shared" si="311"/>
        <v>0</v>
      </c>
      <c r="L3544" s="4"/>
    </row>
    <row r="3545" spans="1:57" ht="15.75">
      <c r="A3545" s="28">
        <v>76</v>
      </c>
      <c r="B3545" s="25"/>
      <c r="C3545" s="32">
        <f t="shared" ref="C3545:C3549" si="312">IF(D3545="",0,1)</f>
        <v>1</v>
      </c>
      <c r="D3545" s="34" t="s">
        <v>3603</v>
      </c>
      <c r="E3545" s="34">
        <v>28598</v>
      </c>
      <c r="F3545" s="35">
        <v>11</v>
      </c>
      <c r="G3545" s="35">
        <v>3</v>
      </c>
      <c r="H3545" s="35">
        <v>0</v>
      </c>
      <c r="I3545" s="35">
        <v>0</v>
      </c>
      <c r="J3545" s="36">
        <v>0</v>
      </c>
      <c r="K3545" s="57" t="str">
        <f t="shared" si="311"/>
        <v>0</v>
      </c>
      <c r="L3545" s="4"/>
    </row>
    <row r="3546" spans="1:57" ht="15.75">
      <c r="A3546" s="28">
        <v>76</v>
      </c>
      <c r="B3546" s="25"/>
      <c r="C3546" s="32">
        <f t="shared" si="312"/>
        <v>1</v>
      </c>
      <c r="D3546" s="34" t="s">
        <v>3604</v>
      </c>
      <c r="E3546" s="34">
        <v>7000</v>
      </c>
      <c r="F3546" s="35">
        <v>0</v>
      </c>
      <c r="G3546" s="35">
        <v>0</v>
      </c>
      <c r="H3546" s="35">
        <v>3</v>
      </c>
      <c r="I3546" s="35">
        <v>0</v>
      </c>
      <c r="J3546" s="36">
        <v>0</v>
      </c>
      <c r="K3546" s="57" t="str">
        <f t="shared" si="311"/>
        <v>0</v>
      </c>
      <c r="L3546" s="4"/>
    </row>
    <row r="3547" spans="1:57" ht="15.75">
      <c r="A3547" s="28">
        <v>76</v>
      </c>
      <c r="B3547" s="25"/>
      <c r="C3547" s="32">
        <f t="shared" si="312"/>
        <v>1</v>
      </c>
      <c r="D3547" s="34" t="s">
        <v>3605</v>
      </c>
      <c r="E3547" s="34">
        <v>821</v>
      </c>
      <c r="F3547" s="35">
        <v>1</v>
      </c>
      <c r="G3547" s="35">
        <v>0</v>
      </c>
      <c r="H3547" s="35">
        <v>0</v>
      </c>
      <c r="I3547" s="35">
        <v>0</v>
      </c>
      <c r="J3547" s="36">
        <v>0</v>
      </c>
      <c r="K3547" s="57" t="str">
        <f t="shared" si="311"/>
        <v>0</v>
      </c>
      <c r="L3547" s="4"/>
    </row>
    <row r="3548" spans="1:57" ht="15.75">
      <c r="A3548" s="28">
        <v>76</v>
      </c>
      <c r="B3548" s="25"/>
      <c r="C3548" s="32">
        <f t="shared" si="312"/>
        <v>1</v>
      </c>
      <c r="D3548" s="34" t="s">
        <v>3606</v>
      </c>
      <c r="E3548" s="34">
        <v>564</v>
      </c>
      <c r="F3548" s="35">
        <v>0</v>
      </c>
      <c r="G3548" s="35">
        <v>2</v>
      </c>
      <c r="H3548" s="35">
        <v>0</v>
      </c>
      <c r="I3548" s="35">
        <v>0</v>
      </c>
      <c r="J3548" s="36">
        <v>0</v>
      </c>
      <c r="K3548" s="57" t="str">
        <f t="shared" si="311"/>
        <v>0</v>
      </c>
      <c r="L3548" s="4"/>
    </row>
    <row r="3549" spans="1:57" ht="15.75">
      <c r="A3549" s="28">
        <v>76</v>
      </c>
      <c r="B3549" s="25"/>
      <c r="C3549" s="32">
        <f t="shared" si="312"/>
        <v>1</v>
      </c>
      <c r="D3549" s="34" t="s">
        <v>3607</v>
      </c>
      <c r="E3549" s="34">
        <v>12000</v>
      </c>
      <c r="F3549" s="35">
        <v>7</v>
      </c>
      <c r="G3549" s="35">
        <v>0</v>
      </c>
      <c r="H3549" s="35">
        <v>0</v>
      </c>
      <c r="I3549" s="35">
        <v>0</v>
      </c>
      <c r="J3549" s="36">
        <v>0</v>
      </c>
      <c r="K3549" s="57" t="str">
        <f t="shared" si="311"/>
        <v>0</v>
      </c>
      <c r="L3549" s="4"/>
    </row>
    <row r="3550" spans="1:57" ht="15">
      <c r="A3550" s="226" t="s">
        <v>3608</v>
      </c>
      <c r="B3550" s="226"/>
      <c r="C3550" s="226"/>
      <c r="D3550" s="44">
        <f>SUM(C3481:C3549)</f>
        <v>69</v>
      </c>
      <c r="E3550" s="111">
        <f t="shared" ref="E3550:J3550" si="313">SUM(E3481:E3549)</f>
        <v>793247</v>
      </c>
      <c r="F3550" s="111">
        <f t="shared" si="313"/>
        <v>383</v>
      </c>
      <c r="G3550" s="111">
        <f t="shared" si="313"/>
        <v>107</v>
      </c>
      <c r="H3550" s="111">
        <f t="shared" si="313"/>
        <v>32</v>
      </c>
      <c r="I3550" s="111">
        <f t="shared" si="313"/>
        <v>7</v>
      </c>
      <c r="J3550" s="111">
        <f t="shared" si="313"/>
        <v>7</v>
      </c>
      <c r="K3550" s="45">
        <f>K3481+K3482+K3483+K3484+K3485+K3486+K3487+K3488+K3489+K3490+K3491+K3492+K3493+K3494+K3495+K3496+K3497+K3498+K3499+K3500+K3501+K3502+K3503+K3504+K3505+K3506+K3507+K3508+K3509+K3510+K3511+K3512+K3513+K3514+K3515+K3516+K3517+K3518+K3519+K3520+K3521+K3522+K3523+K3524+K3525+K3526+K3527+K3528+K3529+K3530+K3531+K3532+K3533+K3534++K3535+K3536+K3537+K3538+K3539+K3540+K3541+K3542+K3543+K3544+K3545+K3546+K3547+K3548+K3549</f>
        <v>5</v>
      </c>
      <c r="L3550" s="4"/>
      <c r="M3550" s="46"/>
      <c r="N3550" s="46"/>
      <c r="O3550" s="46"/>
      <c r="P3550" s="46"/>
      <c r="Q3550" s="46"/>
      <c r="R3550" s="46"/>
      <c r="S3550" s="46"/>
      <c r="T3550" s="46"/>
      <c r="U3550" s="46"/>
      <c r="V3550" s="46"/>
      <c r="W3550" s="46"/>
      <c r="X3550" s="46"/>
      <c r="Y3550" s="46"/>
      <c r="Z3550" s="46"/>
      <c r="AA3550" s="46"/>
      <c r="AB3550" s="46"/>
      <c r="AC3550" s="46"/>
      <c r="AD3550" s="46"/>
      <c r="AE3550" s="46"/>
      <c r="AF3550" s="46"/>
      <c r="AG3550" s="46"/>
      <c r="AH3550" s="46"/>
      <c r="AI3550" s="46"/>
      <c r="AJ3550" s="46"/>
      <c r="AK3550" s="46"/>
      <c r="AL3550" s="46"/>
      <c r="AM3550" s="46"/>
      <c r="AN3550" s="46"/>
      <c r="AO3550" s="46"/>
      <c r="AP3550" s="46"/>
      <c r="AQ3550" s="46"/>
      <c r="AR3550" s="46"/>
      <c r="AS3550" s="46"/>
      <c r="AT3550" s="46"/>
      <c r="AU3550" s="46"/>
      <c r="AV3550" s="46"/>
      <c r="AW3550" s="46"/>
      <c r="AX3550" s="46"/>
      <c r="AY3550" s="46"/>
      <c r="AZ3550" s="46"/>
      <c r="BA3550" s="46"/>
      <c r="BB3550" s="46"/>
      <c r="BC3550" s="46"/>
      <c r="BD3550" s="46"/>
      <c r="BE3550" s="46"/>
    </row>
    <row r="3551" spans="1:57" ht="15.75">
      <c r="A3551" s="28"/>
      <c r="B3551" s="225" t="s">
        <v>111</v>
      </c>
      <c r="C3551" s="225"/>
      <c r="D3551" s="47"/>
      <c r="E3551" s="112"/>
      <c r="F3551" s="47"/>
      <c r="G3551" s="112"/>
      <c r="H3551" s="112"/>
      <c r="I3551" s="112"/>
      <c r="J3551" s="113"/>
      <c r="K3551" s="31"/>
      <c r="L3551" s="4"/>
    </row>
    <row r="3552" spans="1:57" ht="15.75">
      <c r="A3552" s="28">
        <v>77</v>
      </c>
      <c r="B3552" s="25"/>
      <c r="C3552" s="32">
        <f t="shared" ref="C3552:C3583" si="314">IF(D3552="",0,1)</f>
        <v>1</v>
      </c>
      <c r="D3552" s="120" t="s">
        <v>3609</v>
      </c>
      <c r="E3552" s="34">
        <v>3322</v>
      </c>
      <c r="F3552" s="35">
        <v>1</v>
      </c>
      <c r="G3552" s="35">
        <v>1</v>
      </c>
      <c r="H3552" s="36">
        <v>0</v>
      </c>
      <c r="I3552" s="35">
        <v>0</v>
      </c>
      <c r="J3552" s="36">
        <v>0</v>
      </c>
      <c r="K3552" s="57" t="str">
        <f t="shared" ref="K3552:K3583" si="315">IF(OR(I3552="",I3552&lt;1),"0","1")</f>
        <v>0</v>
      </c>
      <c r="L3552" s="4"/>
    </row>
    <row r="3553" spans="1:12" ht="15.75">
      <c r="A3553" s="28">
        <v>77</v>
      </c>
      <c r="B3553" s="25"/>
      <c r="C3553" s="32">
        <f t="shared" si="314"/>
        <v>1</v>
      </c>
      <c r="D3553" s="84" t="s">
        <v>3610</v>
      </c>
      <c r="E3553" s="36">
        <v>14000</v>
      </c>
      <c r="F3553" s="81">
        <v>8</v>
      </c>
      <c r="G3553" s="36">
        <v>2</v>
      </c>
      <c r="H3553" s="36">
        <v>0</v>
      </c>
      <c r="I3553" s="35">
        <v>2</v>
      </c>
      <c r="J3553" s="36">
        <v>2</v>
      </c>
      <c r="K3553" s="57" t="str">
        <f t="shared" si="315"/>
        <v>1</v>
      </c>
      <c r="L3553" s="4"/>
    </row>
    <row r="3554" spans="1:12" ht="15.75">
      <c r="A3554" s="28">
        <v>77</v>
      </c>
      <c r="B3554" s="25"/>
      <c r="C3554" s="32">
        <f t="shared" si="314"/>
        <v>1</v>
      </c>
      <c r="D3554" s="84" t="s">
        <v>3611</v>
      </c>
      <c r="E3554" s="36">
        <v>1650</v>
      </c>
      <c r="F3554" s="81">
        <v>1</v>
      </c>
      <c r="G3554" s="36">
        <v>0</v>
      </c>
      <c r="H3554" s="36">
        <v>0</v>
      </c>
      <c r="I3554" s="35">
        <v>0</v>
      </c>
      <c r="J3554" s="36">
        <v>0</v>
      </c>
      <c r="K3554" s="57" t="str">
        <f t="shared" si="315"/>
        <v>0</v>
      </c>
      <c r="L3554" s="4"/>
    </row>
    <row r="3555" spans="1:12" ht="15.75">
      <c r="A3555" s="28">
        <v>77</v>
      </c>
      <c r="B3555" s="25"/>
      <c r="C3555" s="32">
        <f t="shared" si="314"/>
        <v>1</v>
      </c>
      <c r="D3555" s="84" t="s">
        <v>3612</v>
      </c>
      <c r="E3555" s="36">
        <v>7500</v>
      </c>
      <c r="F3555" s="81">
        <v>6</v>
      </c>
      <c r="G3555" s="36">
        <v>1</v>
      </c>
      <c r="H3555" s="36">
        <v>0</v>
      </c>
      <c r="I3555" s="35">
        <v>0</v>
      </c>
      <c r="J3555" s="36">
        <v>0</v>
      </c>
      <c r="K3555" s="57" t="str">
        <f t="shared" si="315"/>
        <v>0</v>
      </c>
      <c r="L3555" s="4"/>
    </row>
    <row r="3556" spans="1:12" ht="15.75">
      <c r="A3556" s="28">
        <v>77</v>
      </c>
      <c r="B3556" s="25"/>
      <c r="C3556" s="32">
        <f t="shared" si="314"/>
        <v>1</v>
      </c>
      <c r="D3556" s="121" t="s">
        <v>3613</v>
      </c>
      <c r="E3556" s="36">
        <v>1246</v>
      </c>
      <c r="F3556" s="81">
        <v>0</v>
      </c>
      <c r="G3556" s="36">
        <v>0</v>
      </c>
      <c r="H3556" s="36">
        <v>1</v>
      </c>
      <c r="I3556" s="35">
        <v>0</v>
      </c>
      <c r="J3556" s="36">
        <v>0</v>
      </c>
      <c r="K3556" s="57" t="str">
        <f t="shared" si="315"/>
        <v>0</v>
      </c>
      <c r="L3556" s="4"/>
    </row>
    <row r="3557" spans="1:12" ht="15.75">
      <c r="A3557" s="28">
        <v>77</v>
      </c>
      <c r="B3557" s="25"/>
      <c r="C3557" s="32">
        <f t="shared" si="314"/>
        <v>1</v>
      </c>
      <c r="D3557" s="84" t="s">
        <v>3614</v>
      </c>
      <c r="E3557" s="36">
        <v>6061</v>
      </c>
      <c r="F3557" s="81">
        <v>5</v>
      </c>
      <c r="G3557" s="36">
        <v>1</v>
      </c>
      <c r="H3557" s="36">
        <v>0</v>
      </c>
      <c r="I3557" s="35">
        <v>1</v>
      </c>
      <c r="J3557" s="36">
        <v>1</v>
      </c>
      <c r="K3557" s="57" t="str">
        <f t="shared" si="315"/>
        <v>1</v>
      </c>
      <c r="L3557" s="4"/>
    </row>
    <row r="3558" spans="1:12" ht="15.75">
      <c r="A3558" s="28">
        <v>77</v>
      </c>
      <c r="B3558" s="25"/>
      <c r="C3558" s="32">
        <f t="shared" si="314"/>
        <v>1</v>
      </c>
      <c r="D3558" s="84" t="s">
        <v>3615</v>
      </c>
      <c r="E3558" s="36">
        <v>1160</v>
      </c>
      <c r="F3558" s="81">
        <v>0</v>
      </c>
      <c r="G3558" s="36">
        <v>1</v>
      </c>
      <c r="H3558" s="36">
        <v>0</v>
      </c>
      <c r="I3558" s="35">
        <v>0</v>
      </c>
      <c r="J3558" s="36">
        <v>0</v>
      </c>
      <c r="K3558" s="57" t="str">
        <f t="shared" si="315"/>
        <v>0</v>
      </c>
      <c r="L3558" s="4"/>
    </row>
    <row r="3559" spans="1:12" ht="15.75">
      <c r="A3559" s="28">
        <v>77</v>
      </c>
      <c r="B3559" s="25"/>
      <c r="C3559" s="32">
        <f t="shared" si="314"/>
        <v>1</v>
      </c>
      <c r="D3559" s="121" t="s">
        <v>3616</v>
      </c>
      <c r="E3559" s="36">
        <v>3800</v>
      </c>
      <c r="F3559" s="36">
        <v>2</v>
      </c>
      <c r="G3559" s="36">
        <v>0</v>
      </c>
      <c r="H3559" s="35">
        <v>0</v>
      </c>
      <c r="I3559" s="35">
        <v>0</v>
      </c>
      <c r="J3559" s="36">
        <v>0</v>
      </c>
      <c r="K3559" s="57" t="str">
        <f t="shared" si="315"/>
        <v>0</v>
      </c>
      <c r="L3559" s="4"/>
    </row>
    <row r="3560" spans="1:12" ht="15.75">
      <c r="A3560" s="28">
        <v>77</v>
      </c>
      <c r="B3560" s="25"/>
      <c r="C3560" s="32">
        <f t="shared" si="314"/>
        <v>1</v>
      </c>
      <c r="D3560" s="121" t="s">
        <v>3617</v>
      </c>
      <c r="E3560" s="36">
        <v>3259</v>
      </c>
      <c r="F3560" s="36">
        <v>2</v>
      </c>
      <c r="G3560" s="36">
        <v>0</v>
      </c>
      <c r="H3560" s="35">
        <v>0</v>
      </c>
      <c r="I3560" s="35">
        <v>0</v>
      </c>
      <c r="J3560" s="36">
        <v>0</v>
      </c>
      <c r="K3560" s="57" t="str">
        <f t="shared" si="315"/>
        <v>0</v>
      </c>
      <c r="L3560" s="4"/>
    </row>
    <row r="3561" spans="1:12" ht="15.75">
      <c r="A3561" s="28">
        <v>77</v>
      </c>
      <c r="B3561" s="25"/>
      <c r="C3561" s="32">
        <f t="shared" si="314"/>
        <v>1</v>
      </c>
      <c r="D3561" s="84" t="s">
        <v>3618</v>
      </c>
      <c r="E3561" s="36">
        <v>2900</v>
      </c>
      <c r="F3561" s="81">
        <v>1</v>
      </c>
      <c r="G3561" s="36">
        <v>0</v>
      </c>
      <c r="H3561" s="36">
        <v>0</v>
      </c>
      <c r="I3561" s="35">
        <v>0</v>
      </c>
      <c r="J3561" s="36">
        <v>0</v>
      </c>
      <c r="K3561" s="57" t="str">
        <f t="shared" si="315"/>
        <v>0</v>
      </c>
      <c r="L3561" s="4"/>
    </row>
    <row r="3562" spans="1:12" ht="15.75">
      <c r="A3562" s="28">
        <v>77</v>
      </c>
      <c r="B3562" s="25"/>
      <c r="C3562" s="32">
        <f t="shared" si="314"/>
        <v>1</v>
      </c>
      <c r="D3562" s="84" t="s">
        <v>3619</v>
      </c>
      <c r="E3562" s="36">
        <v>2276</v>
      </c>
      <c r="F3562" s="81">
        <v>1</v>
      </c>
      <c r="G3562" s="36">
        <v>0</v>
      </c>
      <c r="H3562" s="35">
        <v>0</v>
      </c>
      <c r="I3562" s="35">
        <v>0</v>
      </c>
      <c r="J3562" s="36">
        <v>0</v>
      </c>
      <c r="K3562" s="57" t="str">
        <f t="shared" si="315"/>
        <v>0</v>
      </c>
      <c r="L3562" s="4"/>
    </row>
    <row r="3563" spans="1:12" ht="15.75">
      <c r="A3563" s="28">
        <v>77</v>
      </c>
      <c r="B3563" s="25"/>
      <c r="C3563" s="32">
        <f t="shared" si="314"/>
        <v>1</v>
      </c>
      <c r="D3563" s="84" t="s">
        <v>3620</v>
      </c>
      <c r="E3563" s="36">
        <v>19129</v>
      </c>
      <c r="F3563" s="81">
        <v>12</v>
      </c>
      <c r="G3563" s="36">
        <v>4</v>
      </c>
      <c r="H3563" s="36">
        <v>0</v>
      </c>
      <c r="I3563" s="35">
        <v>0</v>
      </c>
      <c r="J3563" s="36">
        <v>0</v>
      </c>
      <c r="K3563" s="57" t="str">
        <f t="shared" si="315"/>
        <v>0</v>
      </c>
      <c r="L3563" s="4"/>
    </row>
    <row r="3564" spans="1:12" ht="15.75">
      <c r="A3564" s="28">
        <v>77</v>
      </c>
      <c r="B3564" s="25"/>
      <c r="C3564" s="32">
        <f t="shared" si="314"/>
        <v>1</v>
      </c>
      <c r="D3564" s="121" t="s">
        <v>3621</v>
      </c>
      <c r="E3564" s="36">
        <v>4435</v>
      </c>
      <c r="F3564" s="81">
        <v>3</v>
      </c>
      <c r="G3564" s="36">
        <v>0</v>
      </c>
      <c r="H3564" s="35">
        <v>0</v>
      </c>
      <c r="I3564" s="35">
        <v>0</v>
      </c>
      <c r="J3564" s="36">
        <v>0</v>
      </c>
      <c r="K3564" s="57" t="str">
        <f t="shared" si="315"/>
        <v>0</v>
      </c>
      <c r="L3564" s="4"/>
    </row>
    <row r="3565" spans="1:12" ht="15.75">
      <c r="A3565" s="28">
        <v>77</v>
      </c>
      <c r="B3565" s="25"/>
      <c r="C3565" s="32">
        <f t="shared" si="314"/>
        <v>1</v>
      </c>
      <c r="D3565" s="121" t="s">
        <v>3622</v>
      </c>
      <c r="E3565" s="36">
        <v>26597</v>
      </c>
      <c r="F3565" s="81">
        <v>33</v>
      </c>
      <c r="G3565" s="36">
        <v>7</v>
      </c>
      <c r="H3565" s="36">
        <v>0</v>
      </c>
      <c r="I3565" s="35">
        <v>1</v>
      </c>
      <c r="J3565" s="36">
        <v>1</v>
      </c>
      <c r="K3565" s="57" t="str">
        <f t="shared" si="315"/>
        <v>1</v>
      </c>
      <c r="L3565" s="4"/>
    </row>
    <row r="3566" spans="1:12" ht="15.75">
      <c r="A3566" s="28">
        <v>77</v>
      </c>
      <c r="B3566" s="25"/>
      <c r="C3566" s="32">
        <f t="shared" si="314"/>
        <v>1</v>
      </c>
      <c r="D3566" s="121" t="s">
        <v>3623</v>
      </c>
      <c r="E3566" s="36">
        <v>10978</v>
      </c>
      <c r="F3566" s="81">
        <v>7</v>
      </c>
      <c r="G3566" s="36">
        <v>0</v>
      </c>
      <c r="H3566" s="35">
        <v>0</v>
      </c>
      <c r="I3566" s="35">
        <v>2</v>
      </c>
      <c r="J3566" s="36">
        <v>2</v>
      </c>
      <c r="K3566" s="57" t="str">
        <f t="shared" si="315"/>
        <v>1</v>
      </c>
      <c r="L3566" s="4"/>
    </row>
    <row r="3567" spans="1:12" ht="15.75">
      <c r="A3567" s="28">
        <v>77</v>
      </c>
      <c r="B3567" s="25"/>
      <c r="C3567" s="32">
        <f t="shared" si="314"/>
        <v>1</v>
      </c>
      <c r="D3567" s="84" t="s">
        <v>3624</v>
      </c>
      <c r="E3567" s="36">
        <v>2196</v>
      </c>
      <c r="F3567" s="81">
        <v>1</v>
      </c>
      <c r="G3567" s="36">
        <v>0</v>
      </c>
      <c r="H3567" s="36">
        <v>0</v>
      </c>
      <c r="I3567" s="35">
        <v>0</v>
      </c>
      <c r="J3567" s="36">
        <v>0</v>
      </c>
      <c r="K3567" s="57" t="str">
        <f t="shared" si="315"/>
        <v>0</v>
      </c>
      <c r="L3567" s="4"/>
    </row>
    <row r="3568" spans="1:12" ht="15.75">
      <c r="A3568" s="28">
        <v>77</v>
      </c>
      <c r="B3568" s="25"/>
      <c r="C3568" s="32">
        <f t="shared" si="314"/>
        <v>1</v>
      </c>
      <c r="D3568" s="84" t="s">
        <v>3625</v>
      </c>
      <c r="E3568" s="36">
        <v>695</v>
      </c>
      <c r="F3568" s="81">
        <v>0</v>
      </c>
      <c r="G3568" s="36">
        <v>0</v>
      </c>
      <c r="H3568" s="35">
        <v>1</v>
      </c>
      <c r="I3568" s="35">
        <v>0</v>
      </c>
      <c r="J3568" s="36">
        <v>0</v>
      </c>
      <c r="K3568" s="57" t="str">
        <f t="shared" si="315"/>
        <v>0</v>
      </c>
      <c r="L3568" s="4"/>
    </row>
    <row r="3569" spans="1:12" ht="15.75">
      <c r="A3569" s="28">
        <v>77</v>
      </c>
      <c r="B3569" s="25"/>
      <c r="C3569" s="32">
        <f t="shared" si="314"/>
        <v>1</v>
      </c>
      <c r="D3569" s="84" t="s">
        <v>3626</v>
      </c>
      <c r="E3569" s="36">
        <v>1300</v>
      </c>
      <c r="F3569" s="81">
        <v>1</v>
      </c>
      <c r="G3569" s="36">
        <v>0</v>
      </c>
      <c r="H3569" s="36">
        <v>0</v>
      </c>
      <c r="I3569" s="36">
        <v>0</v>
      </c>
      <c r="J3569" s="36">
        <v>0</v>
      </c>
      <c r="K3569" s="57" t="str">
        <f t="shared" si="315"/>
        <v>0</v>
      </c>
      <c r="L3569" s="4"/>
    </row>
    <row r="3570" spans="1:12" ht="15.75">
      <c r="A3570" s="28">
        <v>77</v>
      </c>
      <c r="B3570" s="25"/>
      <c r="C3570" s="32">
        <f t="shared" si="314"/>
        <v>1</v>
      </c>
      <c r="D3570" s="121" t="s">
        <v>3627</v>
      </c>
      <c r="E3570" s="34">
        <v>6350</v>
      </c>
      <c r="F3570" s="35">
        <v>3</v>
      </c>
      <c r="G3570" s="35">
        <v>0</v>
      </c>
      <c r="H3570" s="36">
        <v>0</v>
      </c>
      <c r="I3570" s="36">
        <v>0</v>
      </c>
      <c r="J3570" s="36">
        <v>0</v>
      </c>
      <c r="K3570" s="57" t="str">
        <f t="shared" si="315"/>
        <v>0</v>
      </c>
      <c r="L3570" s="4"/>
    </row>
    <row r="3571" spans="1:12" ht="15.75">
      <c r="A3571" s="28">
        <v>77</v>
      </c>
      <c r="B3571" s="25"/>
      <c r="C3571" s="32">
        <f t="shared" si="314"/>
        <v>1</v>
      </c>
      <c r="D3571" s="84" t="s">
        <v>3628</v>
      </c>
      <c r="E3571" s="36">
        <v>2554</v>
      </c>
      <c r="F3571" s="81">
        <v>1</v>
      </c>
      <c r="G3571" s="36">
        <v>0</v>
      </c>
      <c r="H3571" s="36">
        <v>0</v>
      </c>
      <c r="I3571" s="36">
        <v>0</v>
      </c>
      <c r="J3571" s="36">
        <v>0</v>
      </c>
      <c r="K3571" s="57" t="str">
        <f t="shared" si="315"/>
        <v>0</v>
      </c>
      <c r="L3571" s="4"/>
    </row>
    <row r="3572" spans="1:12" ht="15.75">
      <c r="A3572" s="28">
        <v>77</v>
      </c>
      <c r="B3572" s="25"/>
      <c r="C3572" s="32">
        <f t="shared" si="314"/>
        <v>1</v>
      </c>
      <c r="D3572" s="84" t="s">
        <v>3629</v>
      </c>
      <c r="E3572" s="36">
        <v>3001</v>
      </c>
      <c r="F3572" s="81">
        <v>1</v>
      </c>
      <c r="G3572" s="36">
        <v>0</v>
      </c>
      <c r="H3572" s="36">
        <v>0</v>
      </c>
      <c r="I3572" s="36">
        <v>0</v>
      </c>
      <c r="J3572" s="36">
        <v>0</v>
      </c>
      <c r="K3572" s="57" t="str">
        <f t="shared" si="315"/>
        <v>0</v>
      </c>
      <c r="L3572" s="4"/>
    </row>
    <row r="3573" spans="1:12" ht="15.75">
      <c r="A3573" s="28">
        <v>77</v>
      </c>
      <c r="B3573" s="25"/>
      <c r="C3573" s="32">
        <f t="shared" si="314"/>
        <v>1</v>
      </c>
      <c r="D3573" s="121" t="s">
        <v>3630</v>
      </c>
      <c r="E3573" s="36">
        <v>3449</v>
      </c>
      <c r="F3573" s="36">
        <v>0</v>
      </c>
      <c r="G3573" s="36">
        <v>1</v>
      </c>
      <c r="H3573" s="36">
        <v>0</v>
      </c>
      <c r="I3573" s="36">
        <v>0</v>
      </c>
      <c r="J3573" s="36">
        <v>0</v>
      </c>
      <c r="K3573" s="57" t="str">
        <f t="shared" si="315"/>
        <v>0</v>
      </c>
      <c r="L3573" s="4"/>
    </row>
    <row r="3574" spans="1:12" ht="15.75">
      <c r="A3574" s="28">
        <v>77</v>
      </c>
      <c r="B3574" s="25"/>
      <c r="C3574" s="32">
        <f t="shared" si="314"/>
        <v>1</v>
      </c>
      <c r="D3574" s="84" t="s">
        <v>3631</v>
      </c>
      <c r="E3574" s="36">
        <v>3250</v>
      </c>
      <c r="F3574" s="81">
        <v>1</v>
      </c>
      <c r="G3574" s="36">
        <v>0</v>
      </c>
      <c r="H3574" s="36">
        <v>0</v>
      </c>
      <c r="I3574" s="36">
        <v>0</v>
      </c>
      <c r="J3574" s="36">
        <v>0</v>
      </c>
      <c r="K3574" s="57" t="str">
        <f t="shared" si="315"/>
        <v>0</v>
      </c>
      <c r="L3574" s="4"/>
    </row>
    <row r="3575" spans="1:12" ht="15.75">
      <c r="A3575" s="28">
        <v>77</v>
      </c>
      <c r="B3575" s="25"/>
      <c r="C3575" s="32">
        <f t="shared" si="314"/>
        <v>1</v>
      </c>
      <c r="D3575" s="84" t="s">
        <v>3632</v>
      </c>
      <c r="E3575" s="36">
        <v>56024</v>
      </c>
      <c r="F3575" s="81">
        <v>38</v>
      </c>
      <c r="G3575" s="36">
        <v>8</v>
      </c>
      <c r="H3575" s="36">
        <v>1</v>
      </c>
      <c r="I3575" s="36">
        <v>3</v>
      </c>
      <c r="J3575" s="36">
        <v>3</v>
      </c>
      <c r="K3575" s="57" t="str">
        <f t="shared" si="315"/>
        <v>1</v>
      </c>
      <c r="L3575" s="4"/>
    </row>
    <row r="3576" spans="1:12" ht="15.75">
      <c r="A3576" s="28">
        <v>77</v>
      </c>
      <c r="B3576" s="25"/>
      <c r="C3576" s="32">
        <f t="shared" si="314"/>
        <v>1</v>
      </c>
      <c r="D3576" s="121" t="s">
        <v>3633</v>
      </c>
      <c r="E3576" s="36">
        <v>6020</v>
      </c>
      <c r="F3576" s="36">
        <v>8</v>
      </c>
      <c r="G3576" s="36">
        <v>2</v>
      </c>
      <c r="H3576" s="36">
        <v>0</v>
      </c>
      <c r="I3576" s="36">
        <v>0</v>
      </c>
      <c r="J3576" s="36">
        <v>0</v>
      </c>
      <c r="K3576" s="57" t="str">
        <f t="shared" si="315"/>
        <v>0</v>
      </c>
      <c r="L3576" s="4"/>
    </row>
    <row r="3577" spans="1:12" ht="15.75">
      <c r="A3577" s="28">
        <v>77</v>
      </c>
      <c r="B3577" s="25"/>
      <c r="C3577" s="32">
        <f t="shared" si="314"/>
        <v>1</v>
      </c>
      <c r="D3577" s="84" t="s">
        <v>3634</v>
      </c>
      <c r="E3577" s="36">
        <v>3996</v>
      </c>
      <c r="F3577" s="81">
        <v>2</v>
      </c>
      <c r="G3577" s="36">
        <v>0</v>
      </c>
      <c r="H3577" s="36">
        <v>0</v>
      </c>
      <c r="I3577" s="36">
        <v>0</v>
      </c>
      <c r="J3577" s="36">
        <v>0</v>
      </c>
      <c r="K3577" s="57" t="str">
        <f t="shared" si="315"/>
        <v>0</v>
      </c>
      <c r="L3577" s="4"/>
    </row>
    <row r="3578" spans="1:12" ht="15.75">
      <c r="A3578" s="28">
        <v>77</v>
      </c>
      <c r="B3578" s="25"/>
      <c r="C3578" s="32">
        <f t="shared" si="314"/>
        <v>1</v>
      </c>
      <c r="D3578" s="121" t="s">
        <v>3635</v>
      </c>
      <c r="E3578" s="36">
        <v>1326</v>
      </c>
      <c r="F3578" s="81">
        <v>0</v>
      </c>
      <c r="G3578" s="36">
        <v>1</v>
      </c>
      <c r="H3578" s="36">
        <v>0</v>
      </c>
      <c r="I3578" s="36">
        <v>0</v>
      </c>
      <c r="J3578" s="36">
        <v>0</v>
      </c>
      <c r="K3578" s="57" t="str">
        <f t="shared" si="315"/>
        <v>0</v>
      </c>
      <c r="L3578" s="4"/>
    </row>
    <row r="3579" spans="1:12" ht="15.75">
      <c r="A3579" s="28">
        <v>77</v>
      </c>
      <c r="B3579" s="25"/>
      <c r="C3579" s="32">
        <f t="shared" si="314"/>
        <v>1</v>
      </c>
      <c r="D3579" s="121" t="s">
        <v>3636</v>
      </c>
      <c r="E3579" s="36">
        <v>12500</v>
      </c>
      <c r="F3579" s="81">
        <v>13</v>
      </c>
      <c r="G3579" s="36">
        <v>3</v>
      </c>
      <c r="H3579" s="36">
        <v>0</v>
      </c>
      <c r="I3579" s="36">
        <v>0</v>
      </c>
      <c r="J3579" s="36">
        <v>0</v>
      </c>
      <c r="K3579" s="57" t="str">
        <f t="shared" si="315"/>
        <v>0</v>
      </c>
      <c r="L3579" s="4"/>
    </row>
    <row r="3580" spans="1:12" ht="15.75">
      <c r="A3580" s="28">
        <v>77</v>
      </c>
      <c r="B3580" s="25"/>
      <c r="C3580" s="32">
        <f t="shared" si="314"/>
        <v>1</v>
      </c>
      <c r="D3580" s="121" t="s">
        <v>3637</v>
      </c>
      <c r="E3580" s="36">
        <v>22653</v>
      </c>
      <c r="F3580" s="81">
        <v>8</v>
      </c>
      <c r="G3580" s="36">
        <v>3</v>
      </c>
      <c r="H3580" s="36">
        <v>0</v>
      </c>
      <c r="I3580" s="36">
        <v>0</v>
      </c>
      <c r="J3580" s="36">
        <v>0</v>
      </c>
      <c r="K3580" s="57" t="str">
        <f t="shared" si="315"/>
        <v>0</v>
      </c>
      <c r="L3580" s="4"/>
    </row>
    <row r="3581" spans="1:12" ht="15.75">
      <c r="A3581" s="28">
        <v>77</v>
      </c>
      <c r="B3581" s="25"/>
      <c r="C3581" s="32">
        <f t="shared" si="314"/>
        <v>1</v>
      </c>
      <c r="D3581" s="84" t="s">
        <v>3638</v>
      </c>
      <c r="E3581" s="36">
        <v>800</v>
      </c>
      <c r="F3581" s="81">
        <v>1</v>
      </c>
      <c r="G3581" s="36">
        <v>1</v>
      </c>
      <c r="H3581" s="36">
        <v>0</v>
      </c>
      <c r="I3581" s="36">
        <v>0</v>
      </c>
      <c r="J3581" s="36">
        <v>0</v>
      </c>
      <c r="K3581" s="57" t="str">
        <f t="shared" si="315"/>
        <v>0</v>
      </c>
      <c r="L3581" s="4"/>
    </row>
    <row r="3582" spans="1:12" ht="15.75">
      <c r="A3582" s="28">
        <v>77</v>
      </c>
      <c r="B3582" s="25"/>
      <c r="C3582" s="32">
        <f t="shared" si="314"/>
        <v>1</v>
      </c>
      <c r="D3582" s="121" t="s">
        <v>3639</v>
      </c>
      <c r="E3582" s="36">
        <v>1898</v>
      </c>
      <c r="F3582" s="36">
        <v>0</v>
      </c>
      <c r="G3582" s="36">
        <v>1</v>
      </c>
      <c r="H3582" s="36">
        <v>0</v>
      </c>
      <c r="I3582" s="36">
        <v>0</v>
      </c>
      <c r="J3582" s="36">
        <v>0</v>
      </c>
      <c r="K3582" s="57" t="str">
        <f t="shared" si="315"/>
        <v>0</v>
      </c>
      <c r="L3582" s="4"/>
    </row>
    <row r="3583" spans="1:12" ht="15.75">
      <c r="A3583" s="28">
        <v>77</v>
      </c>
      <c r="B3583" s="25"/>
      <c r="C3583" s="32">
        <f t="shared" si="314"/>
        <v>1</v>
      </c>
      <c r="D3583" s="84" t="s">
        <v>3640</v>
      </c>
      <c r="E3583" s="36">
        <v>2175</v>
      </c>
      <c r="F3583" s="81">
        <v>1</v>
      </c>
      <c r="G3583" s="36">
        <v>0</v>
      </c>
      <c r="H3583" s="36">
        <v>0</v>
      </c>
      <c r="I3583" s="36">
        <v>0</v>
      </c>
      <c r="J3583" s="36">
        <v>0</v>
      </c>
      <c r="K3583" s="57" t="str">
        <f t="shared" si="315"/>
        <v>0</v>
      </c>
      <c r="L3583" s="4"/>
    </row>
    <row r="3584" spans="1:12" ht="15.75">
      <c r="A3584" s="28">
        <v>77</v>
      </c>
      <c r="B3584" s="25"/>
      <c r="C3584" s="32">
        <f t="shared" ref="C3584:C3615" si="316">IF(D3584="",0,1)</f>
        <v>1</v>
      </c>
      <c r="D3584" s="84" t="s">
        <v>3641</v>
      </c>
      <c r="E3584" s="36">
        <v>14757</v>
      </c>
      <c r="F3584" s="81">
        <v>7</v>
      </c>
      <c r="G3584" s="36">
        <v>2</v>
      </c>
      <c r="H3584" s="36">
        <v>0</v>
      </c>
      <c r="I3584" s="36">
        <v>0</v>
      </c>
      <c r="J3584" s="36">
        <v>0</v>
      </c>
      <c r="K3584" s="57" t="str">
        <f t="shared" ref="K3584:K3615" si="317">IF(OR(I3584="",I3584&lt;1),"0","1")</f>
        <v>0</v>
      </c>
      <c r="L3584" s="4"/>
    </row>
    <row r="3585" spans="1:12" ht="15.75">
      <c r="A3585" s="28">
        <v>77</v>
      </c>
      <c r="B3585" s="25"/>
      <c r="C3585" s="32">
        <f t="shared" si="316"/>
        <v>1</v>
      </c>
      <c r="D3585" s="121" t="s">
        <v>3642</v>
      </c>
      <c r="E3585" s="36">
        <v>3000</v>
      </c>
      <c r="F3585" s="81">
        <v>5</v>
      </c>
      <c r="G3585" s="36">
        <v>0</v>
      </c>
      <c r="H3585" s="36">
        <v>0</v>
      </c>
      <c r="I3585" s="36">
        <v>1</v>
      </c>
      <c r="J3585" s="36">
        <v>1</v>
      </c>
      <c r="K3585" s="57" t="str">
        <f t="shared" si="317"/>
        <v>1</v>
      </c>
      <c r="L3585" s="4"/>
    </row>
    <row r="3586" spans="1:12" ht="15.75">
      <c r="A3586" s="28">
        <v>77</v>
      </c>
      <c r="B3586" s="25"/>
      <c r="C3586" s="32">
        <f t="shared" si="316"/>
        <v>1</v>
      </c>
      <c r="D3586" s="121" t="s">
        <v>3643</v>
      </c>
      <c r="E3586" s="36">
        <v>6707</v>
      </c>
      <c r="F3586" s="81">
        <v>6</v>
      </c>
      <c r="G3586" s="36">
        <v>5</v>
      </c>
      <c r="H3586" s="36">
        <v>0</v>
      </c>
      <c r="I3586" s="36">
        <v>1</v>
      </c>
      <c r="J3586" s="36">
        <v>1</v>
      </c>
      <c r="K3586" s="57" t="str">
        <f t="shared" si="317"/>
        <v>1</v>
      </c>
      <c r="L3586" s="4"/>
    </row>
    <row r="3587" spans="1:12" ht="15.75">
      <c r="A3587" s="28">
        <v>77</v>
      </c>
      <c r="B3587" s="25"/>
      <c r="C3587" s="32">
        <f t="shared" si="316"/>
        <v>1</v>
      </c>
      <c r="D3587" s="84" t="s">
        <v>3644</v>
      </c>
      <c r="E3587" s="36">
        <v>4713</v>
      </c>
      <c r="F3587" s="81">
        <v>4</v>
      </c>
      <c r="G3587" s="36">
        <v>1</v>
      </c>
      <c r="H3587" s="36">
        <v>0</v>
      </c>
      <c r="I3587" s="36">
        <v>0</v>
      </c>
      <c r="J3587" s="36">
        <v>0</v>
      </c>
      <c r="K3587" s="57" t="str">
        <f t="shared" si="317"/>
        <v>0</v>
      </c>
      <c r="L3587" s="4"/>
    </row>
    <row r="3588" spans="1:12" ht="15.75">
      <c r="A3588" s="28">
        <v>77</v>
      </c>
      <c r="B3588" s="25"/>
      <c r="C3588" s="32">
        <f t="shared" si="316"/>
        <v>1</v>
      </c>
      <c r="D3588" s="84" t="s">
        <v>3645</v>
      </c>
      <c r="E3588" s="36">
        <v>5274</v>
      </c>
      <c r="F3588" s="81">
        <v>3</v>
      </c>
      <c r="G3588" s="36">
        <v>0</v>
      </c>
      <c r="H3588" s="36">
        <v>0</v>
      </c>
      <c r="I3588" s="36">
        <v>0</v>
      </c>
      <c r="J3588" s="36">
        <v>0</v>
      </c>
      <c r="K3588" s="57" t="str">
        <f t="shared" si="317"/>
        <v>0</v>
      </c>
      <c r="L3588" s="4"/>
    </row>
    <row r="3589" spans="1:12" ht="15.75">
      <c r="A3589" s="28">
        <v>77</v>
      </c>
      <c r="B3589" s="25"/>
      <c r="C3589" s="32">
        <f t="shared" si="316"/>
        <v>1</v>
      </c>
      <c r="D3589" s="121" t="s">
        <v>3646</v>
      </c>
      <c r="E3589" s="36">
        <v>2027</v>
      </c>
      <c r="F3589" s="36">
        <v>0</v>
      </c>
      <c r="G3589" s="36">
        <v>4</v>
      </c>
      <c r="H3589" s="36">
        <v>0</v>
      </c>
      <c r="I3589" s="36">
        <v>0</v>
      </c>
      <c r="J3589" s="36">
        <v>0</v>
      </c>
      <c r="K3589" s="57" t="str">
        <f t="shared" si="317"/>
        <v>0</v>
      </c>
      <c r="L3589" s="4"/>
    </row>
    <row r="3590" spans="1:12" ht="15.75">
      <c r="A3590" s="28">
        <v>77</v>
      </c>
      <c r="B3590" s="25"/>
      <c r="C3590" s="32">
        <f t="shared" si="316"/>
        <v>1</v>
      </c>
      <c r="D3590" s="84" t="s">
        <v>3647</v>
      </c>
      <c r="E3590" s="36">
        <v>1948</v>
      </c>
      <c r="F3590" s="81">
        <v>1</v>
      </c>
      <c r="G3590" s="36">
        <v>0</v>
      </c>
      <c r="H3590" s="36">
        <v>0</v>
      </c>
      <c r="I3590" s="36">
        <v>0</v>
      </c>
      <c r="J3590" s="36">
        <v>0</v>
      </c>
      <c r="K3590" s="57" t="str">
        <f t="shared" si="317"/>
        <v>0</v>
      </c>
      <c r="L3590" s="4"/>
    </row>
    <row r="3591" spans="1:12" ht="15.75">
      <c r="A3591" s="28">
        <v>77</v>
      </c>
      <c r="B3591" s="25"/>
      <c r="C3591" s="32">
        <f t="shared" si="316"/>
        <v>1</v>
      </c>
      <c r="D3591" s="121" t="s">
        <v>3648</v>
      </c>
      <c r="E3591" s="36">
        <v>22274</v>
      </c>
      <c r="F3591" s="36">
        <v>8</v>
      </c>
      <c r="G3591" s="36">
        <v>3</v>
      </c>
      <c r="H3591" s="36">
        <v>0</v>
      </c>
      <c r="I3591" s="36">
        <v>1</v>
      </c>
      <c r="J3591" s="36">
        <v>1</v>
      </c>
      <c r="K3591" s="57" t="str">
        <f t="shared" si="317"/>
        <v>1</v>
      </c>
      <c r="L3591" s="4"/>
    </row>
    <row r="3592" spans="1:12" ht="15.75">
      <c r="A3592" s="28">
        <v>77</v>
      </c>
      <c r="B3592" s="25"/>
      <c r="C3592" s="32">
        <f t="shared" si="316"/>
        <v>1</v>
      </c>
      <c r="D3592" s="121" t="s">
        <v>3649</v>
      </c>
      <c r="E3592" s="36">
        <v>3417</v>
      </c>
      <c r="F3592" s="36">
        <v>1</v>
      </c>
      <c r="G3592" s="36">
        <v>1</v>
      </c>
      <c r="H3592" s="36">
        <v>0</v>
      </c>
      <c r="I3592" s="36">
        <v>0</v>
      </c>
      <c r="J3592" s="36">
        <v>0</v>
      </c>
      <c r="K3592" s="57" t="str">
        <f t="shared" si="317"/>
        <v>0</v>
      </c>
      <c r="L3592" s="4"/>
    </row>
    <row r="3593" spans="1:12" ht="15.75">
      <c r="A3593" s="28">
        <v>77</v>
      </c>
      <c r="B3593" s="25"/>
      <c r="C3593" s="32">
        <f t="shared" si="316"/>
        <v>1</v>
      </c>
      <c r="D3593" s="121" t="s">
        <v>3650</v>
      </c>
      <c r="E3593" s="36">
        <v>2159</v>
      </c>
      <c r="F3593" s="81">
        <v>1</v>
      </c>
      <c r="G3593" s="36">
        <v>0</v>
      </c>
      <c r="H3593" s="36">
        <v>0</v>
      </c>
      <c r="I3593" s="36">
        <v>0</v>
      </c>
      <c r="J3593" s="36">
        <v>0</v>
      </c>
      <c r="K3593" s="57" t="str">
        <f t="shared" si="317"/>
        <v>0</v>
      </c>
      <c r="L3593" s="4"/>
    </row>
    <row r="3594" spans="1:12" ht="15.75">
      <c r="A3594" s="28">
        <v>77</v>
      </c>
      <c r="B3594" s="25"/>
      <c r="C3594" s="32">
        <f t="shared" si="316"/>
        <v>1</v>
      </c>
      <c r="D3594" s="121" t="s">
        <v>3651</v>
      </c>
      <c r="E3594" s="34">
        <v>7691</v>
      </c>
      <c r="F3594" s="35">
        <v>7</v>
      </c>
      <c r="G3594" s="35">
        <v>8</v>
      </c>
      <c r="H3594" s="36">
        <v>0</v>
      </c>
      <c r="I3594" s="36">
        <v>0</v>
      </c>
      <c r="J3594" s="36">
        <v>0</v>
      </c>
      <c r="K3594" s="57" t="str">
        <f t="shared" si="317"/>
        <v>0</v>
      </c>
      <c r="L3594" s="4"/>
    </row>
    <row r="3595" spans="1:12" ht="15.75">
      <c r="A3595" s="28">
        <v>77</v>
      </c>
      <c r="B3595" s="25"/>
      <c r="C3595" s="32">
        <f t="shared" si="316"/>
        <v>1</v>
      </c>
      <c r="D3595" s="121" t="s">
        <v>3652</v>
      </c>
      <c r="E3595" s="36">
        <v>6451</v>
      </c>
      <c r="F3595" s="81">
        <v>3</v>
      </c>
      <c r="G3595" s="36">
        <v>2</v>
      </c>
      <c r="H3595" s="36">
        <v>0</v>
      </c>
      <c r="I3595" s="36">
        <v>0</v>
      </c>
      <c r="J3595" s="36">
        <v>0</v>
      </c>
      <c r="K3595" s="57" t="str">
        <f t="shared" si="317"/>
        <v>0</v>
      </c>
      <c r="L3595" s="4"/>
    </row>
    <row r="3596" spans="1:12" ht="15.75">
      <c r="A3596" s="28">
        <v>77</v>
      </c>
      <c r="B3596" s="25"/>
      <c r="C3596" s="32">
        <f t="shared" si="316"/>
        <v>1</v>
      </c>
      <c r="D3596" s="84" t="s">
        <v>3653</v>
      </c>
      <c r="E3596" s="36">
        <v>2892</v>
      </c>
      <c r="F3596" s="81">
        <v>4</v>
      </c>
      <c r="G3596" s="36">
        <v>0</v>
      </c>
      <c r="H3596" s="36">
        <v>0</v>
      </c>
      <c r="I3596" s="36">
        <v>0</v>
      </c>
      <c r="J3596" s="36">
        <v>0</v>
      </c>
      <c r="K3596" s="57" t="str">
        <f t="shared" si="317"/>
        <v>0</v>
      </c>
      <c r="L3596" s="4"/>
    </row>
    <row r="3597" spans="1:12" ht="15.75">
      <c r="A3597" s="28">
        <v>77</v>
      </c>
      <c r="B3597" s="25"/>
      <c r="C3597" s="32">
        <f t="shared" si="316"/>
        <v>1</v>
      </c>
      <c r="D3597" s="84" t="s">
        <v>3654</v>
      </c>
      <c r="E3597" s="36">
        <v>3803</v>
      </c>
      <c r="F3597" s="81">
        <v>2</v>
      </c>
      <c r="G3597" s="36">
        <v>0</v>
      </c>
      <c r="H3597" s="36">
        <v>0</v>
      </c>
      <c r="I3597" s="36">
        <v>0</v>
      </c>
      <c r="J3597" s="36">
        <v>0</v>
      </c>
      <c r="K3597" s="57" t="str">
        <f t="shared" si="317"/>
        <v>0</v>
      </c>
      <c r="L3597" s="4"/>
    </row>
    <row r="3598" spans="1:12" ht="15.75">
      <c r="A3598" s="28">
        <v>77</v>
      </c>
      <c r="B3598" s="25"/>
      <c r="C3598" s="32">
        <f t="shared" si="316"/>
        <v>1</v>
      </c>
      <c r="D3598" s="84" t="s">
        <v>3655</v>
      </c>
      <c r="E3598" s="36">
        <v>15407</v>
      </c>
      <c r="F3598" s="69">
        <v>10</v>
      </c>
      <c r="G3598" s="36">
        <v>1</v>
      </c>
      <c r="H3598" s="36">
        <v>0</v>
      </c>
      <c r="I3598" s="36">
        <v>0</v>
      </c>
      <c r="J3598" s="36">
        <v>0</v>
      </c>
      <c r="K3598" s="57" t="str">
        <f t="shared" si="317"/>
        <v>0</v>
      </c>
      <c r="L3598" s="4"/>
    </row>
    <row r="3599" spans="1:12" ht="15.75">
      <c r="A3599" s="28">
        <v>77</v>
      </c>
      <c r="B3599" s="25"/>
      <c r="C3599" s="32">
        <f t="shared" si="316"/>
        <v>1</v>
      </c>
      <c r="D3599" s="84" t="s">
        <v>3656</v>
      </c>
      <c r="E3599" s="36">
        <v>5800</v>
      </c>
      <c r="F3599" s="81">
        <v>4</v>
      </c>
      <c r="G3599" s="36">
        <v>1</v>
      </c>
      <c r="H3599" s="36">
        <v>0</v>
      </c>
      <c r="I3599" s="36">
        <v>0</v>
      </c>
      <c r="J3599" s="36">
        <v>0</v>
      </c>
      <c r="K3599" s="57" t="str">
        <f t="shared" si="317"/>
        <v>0</v>
      </c>
      <c r="L3599" s="4"/>
    </row>
    <row r="3600" spans="1:12" ht="15.75">
      <c r="A3600" s="28">
        <v>77</v>
      </c>
      <c r="B3600" s="25"/>
      <c r="C3600" s="32">
        <f t="shared" si="316"/>
        <v>1</v>
      </c>
      <c r="D3600" s="84" t="s">
        <v>3657</v>
      </c>
      <c r="E3600" s="36">
        <v>425</v>
      </c>
      <c r="F3600" s="81">
        <v>0</v>
      </c>
      <c r="G3600" s="36">
        <v>1</v>
      </c>
      <c r="H3600" s="36">
        <v>0</v>
      </c>
      <c r="I3600" s="36">
        <v>0</v>
      </c>
      <c r="J3600" s="36">
        <v>0</v>
      </c>
      <c r="K3600" s="57" t="str">
        <f t="shared" si="317"/>
        <v>0</v>
      </c>
      <c r="L3600" s="4"/>
    </row>
    <row r="3601" spans="1:12" ht="15.75">
      <c r="A3601" s="28">
        <v>77</v>
      </c>
      <c r="B3601" s="25"/>
      <c r="C3601" s="32">
        <f t="shared" si="316"/>
        <v>1</v>
      </c>
      <c r="D3601" s="121" t="s">
        <v>3658</v>
      </c>
      <c r="E3601" s="36">
        <v>8545</v>
      </c>
      <c r="F3601" s="36">
        <v>2</v>
      </c>
      <c r="G3601" s="36">
        <v>4</v>
      </c>
      <c r="H3601" s="36">
        <v>0</v>
      </c>
      <c r="I3601" s="36">
        <v>0</v>
      </c>
      <c r="J3601" s="36">
        <v>0</v>
      </c>
      <c r="K3601" s="57" t="str">
        <f t="shared" si="317"/>
        <v>0</v>
      </c>
      <c r="L3601" s="4"/>
    </row>
    <row r="3602" spans="1:12" ht="15.75">
      <c r="A3602" s="28">
        <v>77</v>
      </c>
      <c r="B3602" s="25"/>
      <c r="C3602" s="32">
        <f t="shared" si="316"/>
        <v>1</v>
      </c>
      <c r="D3602" s="121" t="s">
        <v>3659</v>
      </c>
      <c r="E3602" s="36">
        <v>2530</v>
      </c>
      <c r="F3602" s="81">
        <v>1</v>
      </c>
      <c r="G3602" s="36">
        <v>0</v>
      </c>
      <c r="H3602" s="36">
        <v>0</v>
      </c>
      <c r="I3602" s="36">
        <v>0</v>
      </c>
      <c r="J3602" s="36">
        <v>0</v>
      </c>
      <c r="K3602" s="57" t="str">
        <f t="shared" si="317"/>
        <v>0</v>
      </c>
      <c r="L3602" s="4"/>
    </row>
    <row r="3603" spans="1:12" ht="15.75">
      <c r="A3603" s="28">
        <v>77</v>
      </c>
      <c r="B3603" s="25"/>
      <c r="C3603" s="32">
        <f t="shared" si="316"/>
        <v>1</v>
      </c>
      <c r="D3603" s="84" t="s">
        <v>3660</v>
      </c>
      <c r="E3603" s="36">
        <v>4300</v>
      </c>
      <c r="F3603" s="69">
        <v>0</v>
      </c>
      <c r="G3603" s="36">
        <v>1</v>
      </c>
      <c r="H3603" s="36">
        <v>0</v>
      </c>
      <c r="I3603" s="36">
        <v>0</v>
      </c>
      <c r="J3603" s="36">
        <v>0</v>
      </c>
      <c r="K3603" s="57" t="str">
        <f t="shared" si="317"/>
        <v>0</v>
      </c>
      <c r="L3603" s="4"/>
    </row>
    <row r="3604" spans="1:12" ht="15.75">
      <c r="A3604" s="28">
        <v>77</v>
      </c>
      <c r="B3604" s="25"/>
      <c r="C3604" s="32">
        <f t="shared" si="316"/>
        <v>1</v>
      </c>
      <c r="D3604" s="84" t="s">
        <v>3661</v>
      </c>
      <c r="E3604" s="36">
        <v>2700</v>
      </c>
      <c r="F3604" s="81">
        <v>1</v>
      </c>
      <c r="G3604" s="36">
        <v>0</v>
      </c>
      <c r="H3604" s="36">
        <v>0</v>
      </c>
      <c r="I3604" s="36">
        <v>0</v>
      </c>
      <c r="J3604" s="36">
        <v>0</v>
      </c>
      <c r="K3604" s="57" t="str">
        <f t="shared" si="317"/>
        <v>0</v>
      </c>
      <c r="L3604" s="4"/>
    </row>
    <row r="3605" spans="1:12" ht="15.75">
      <c r="A3605" s="28">
        <v>77</v>
      </c>
      <c r="B3605" s="25"/>
      <c r="C3605" s="32">
        <f t="shared" si="316"/>
        <v>1</v>
      </c>
      <c r="D3605" s="121" t="s">
        <v>3662</v>
      </c>
      <c r="E3605" s="36">
        <v>1160</v>
      </c>
      <c r="F3605" s="36">
        <v>0</v>
      </c>
      <c r="G3605" s="36">
        <v>0</v>
      </c>
      <c r="H3605" s="36">
        <v>2</v>
      </c>
      <c r="I3605" s="36">
        <v>0</v>
      </c>
      <c r="J3605" s="36">
        <v>0</v>
      </c>
      <c r="K3605" s="57" t="str">
        <f t="shared" si="317"/>
        <v>0</v>
      </c>
      <c r="L3605" s="4"/>
    </row>
    <row r="3606" spans="1:12" ht="15.75">
      <c r="A3606" s="28">
        <v>77</v>
      </c>
      <c r="B3606" s="25"/>
      <c r="C3606" s="32">
        <f t="shared" si="316"/>
        <v>1</v>
      </c>
      <c r="D3606" s="84" t="s">
        <v>3663</v>
      </c>
      <c r="E3606" s="36">
        <v>4390</v>
      </c>
      <c r="F3606" s="81">
        <v>2</v>
      </c>
      <c r="G3606" s="36">
        <v>0</v>
      </c>
      <c r="H3606" s="36">
        <v>0</v>
      </c>
      <c r="I3606" s="36">
        <v>0</v>
      </c>
      <c r="J3606" s="36">
        <v>0</v>
      </c>
      <c r="K3606" s="57" t="str">
        <f t="shared" si="317"/>
        <v>0</v>
      </c>
      <c r="L3606" s="4"/>
    </row>
    <row r="3607" spans="1:12" ht="15.75">
      <c r="A3607" s="28">
        <v>77</v>
      </c>
      <c r="B3607" s="25"/>
      <c r="C3607" s="32">
        <f t="shared" si="316"/>
        <v>1</v>
      </c>
      <c r="D3607" s="121" t="s">
        <v>3664</v>
      </c>
      <c r="E3607" s="36">
        <v>1540</v>
      </c>
      <c r="F3607" s="36">
        <v>1</v>
      </c>
      <c r="G3607" s="36">
        <v>0</v>
      </c>
      <c r="H3607" s="36">
        <v>0</v>
      </c>
      <c r="I3607" s="36">
        <v>0</v>
      </c>
      <c r="J3607" s="36">
        <v>0</v>
      </c>
      <c r="K3607" s="57" t="str">
        <f t="shared" si="317"/>
        <v>0</v>
      </c>
      <c r="L3607" s="4"/>
    </row>
    <row r="3608" spans="1:12" ht="15.75">
      <c r="A3608" s="28">
        <v>77</v>
      </c>
      <c r="B3608" s="25"/>
      <c r="C3608" s="32">
        <f t="shared" si="316"/>
        <v>1</v>
      </c>
      <c r="D3608" s="121" t="s">
        <v>3665</v>
      </c>
      <c r="E3608" s="36">
        <v>2418</v>
      </c>
      <c r="F3608" s="36">
        <v>1</v>
      </c>
      <c r="G3608" s="36">
        <v>0</v>
      </c>
      <c r="H3608" s="36">
        <v>0</v>
      </c>
      <c r="I3608" s="36">
        <v>0</v>
      </c>
      <c r="J3608" s="36">
        <v>0</v>
      </c>
      <c r="K3608" s="57" t="str">
        <f t="shared" si="317"/>
        <v>0</v>
      </c>
      <c r="L3608" s="4"/>
    </row>
    <row r="3609" spans="1:12" ht="15.75">
      <c r="A3609" s="28">
        <v>77</v>
      </c>
      <c r="B3609" s="25"/>
      <c r="C3609" s="32">
        <f t="shared" si="316"/>
        <v>1</v>
      </c>
      <c r="D3609" s="121" t="s">
        <v>3666</v>
      </c>
      <c r="E3609" s="36">
        <v>4950</v>
      </c>
      <c r="F3609" s="36">
        <v>3</v>
      </c>
      <c r="G3609" s="36">
        <v>3</v>
      </c>
      <c r="H3609" s="36">
        <v>0</v>
      </c>
      <c r="I3609" s="36">
        <v>0</v>
      </c>
      <c r="J3609" s="36">
        <v>0</v>
      </c>
      <c r="K3609" s="57" t="str">
        <f t="shared" si="317"/>
        <v>0</v>
      </c>
      <c r="L3609" s="4"/>
    </row>
    <row r="3610" spans="1:12" ht="15.75">
      <c r="A3610" s="28">
        <v>77</v>
      </c>
      <c r="B3610" s="25"/>
      <c r="C3610" s="32">
        <f t="shared" si="316"/>
        <v>1</v>
      </c>
      <c r="D3610" s="121" t="s">
        <v>3667</v>
      </c>
      <c r="E3610" s="36">
        <v>9722</v>
      </c>
      <c r="F3610" s="36">
        <v>8</v>
      </c>
      <c r="G3610" s="36">
        <v>6</v>
      </c>
      <c r="H3610" s="36">
        <v>0</v>
      </c>
      <c r="I3610" s="36">
        <v>0</v>
      </c>
      <c r="J3610" s="36">
        <v>0</v>
      </c>
      <c r="K3610" s="57" t="str">
        <f t="shared" si="317"/>
        <v>0</v>
      </c>
      <c r="L3610" s="4"/>
    </row>
    <row r="3611" spans="1:12" ht="15.75">
      <c r="A3611" s="28">
        <v>77</v>
      </c>
      <c r="B3611" s="25"/>
      <c r="C3611" s="32">
        <f t="shared" si="316"/>
        <v>1</v>
      </c>
      <c r="D3611" s="121" t="s">
        <v>3668</v>
      </c>
      <c r="E3611" s="36">
        <v>2868</v>
      </c>
      <c r="F3611" s="36">
        <v>1</v>
      </c>
      <c r="G3611" s="36">
        <v>0</v>
      </c>
      <c r="H3611" s="36">
        <v>0</v>
      </c>
      <c r="I3611" s="36">
        <v>0</v>
      </c>
      <c r="J3611" s="36">
        <v>0</v>
      </c>
      <c r="K3611" s="57" t="str">
        <f t="shared" si="317"/>
        <v>0</v>
      </c>
      <c r="L3611" s="4"/>
    </row>
    <row r="3612" spans="1:12" ht="15.75">
      <c r="A3612" s="28">
        <v>77</v>
      </c>
      <c r="B3612" s="25"/>
      <c r="C3612" s="32">
        <f t="shared" si="316"/>
        <v>1</v>
      </c>
      <c r="D3612" s="121" t="s">
        <v>3669</v>
      </c>
      <c r="E3612" s="36">
        <v>3883</v>
      </c>
      <c r="F3612" s="36">
        <v>3</v>
      </c>
      <c r="G3612" s="36">
        <v>1</v>
      </c>
      <c r="H3612" s="36">
        <v>0</v>
      </c>
      <c r="I3612" s="36">
        <v>0</v>
      </c>
      <c r="J3612" s="36">
        <v>0</v>
      </c>
      <c r="K3612" s="57" t="str">
        <f t="shared" si="317"/>
        <v>0</v>
      </c>
      <c r="L3612" s="4"/>
    </row>
    <row r="3613" spans="1:12" ht="15.75">
      <c r="A3613" s="28">
        <v>77</v>
      </c>
      <c r="B3613" s="25"/>
      <c r="C3613" s="32">
        <f t="shared" si="316"/>
        <v>1</v>
      </c>
      <c r="D3613" s="121" t="s">
        <v>3670</v>
      </c>
      <c r="E3613" s="36">
        <v>21539</v>
      </c>
      <c r="F3613" s="36">
        <v>9</v>
      </c>
      <c r="G3613" s="36">
        <v>3</v>
      </c>
      <c r="H3613" s="36">
        <v>0</v>
      </c>
      <c r="I3613" s="36">
        <v>2</v>
      </c>
      <c r="J3613" s="36">
        <v>2</v>
      </c>
      <c r="K3613" s="57" t="str">
        <f t="shared" si="317"/>
        <v>1</v>
      </c>
      <c r="L3613" s="4"/>
    </row>
    <row r="3614" spans="1:12" ht="15.75">
      <c r="A3614" s="28">
        <v>77</v>
      </c>
      <c r="B3614" s="25"/>
      <c r="C3614" s="32">
        <f t="shared" si="316"/>
        <v>1</v>
      </c>
      <c r="D3614" s="121" t="s">
        <v>3671</v>
      </c>
      <c r="E3614" s="36">
        <v>4406</v>
      </c>
      <c r="F3614" s="36">
        <v>1</v>
      </c>
      <c r="G3614" s="36">
        <v>1</v>
      </c>
      <c r="H3614" s="36">
        <v>0</v>
      </c>
      <c r="I3614" s="36">
        <v>0</v>
      </c>
      <c r="J3614" s="36">
        <v>0</v>
      </c>
      <c r="K3614" s="57" t="str">
        <f t="shared" si="317"/>
        <v>0</v>
      </c>
      <c r="L3614" s="4"/>
    </row>
    <row r="3615" spans="1:12" ht="15.75">
      <c r="A3615" s="28">
        <v>77</v>
      </c>
      <c r="B3615" s="25"/>
      <c r="C3615" s="32">
        <f t="shared" si="316"/>
        <v>1</v>
      </c>
      <c r="D3615" s="121" t="s">
        <v>3672</v>
      </c>
      <c r="E3615" s="36">
        <v>21000</v>
      </c>
      <c r="F3615" s="36">
        <v>14</v>
      </c>
      <c r="G3615" s="36">
        <v>4</v>
      </c>
      <c r="H3615" s="36">
        <v>0</v>
      </c>
      <c r="I3615" s="36">
        <v>2</v>
      </c>
      <c r="J3615" s="36">
        <v>3</v>
      </c>
      <c r="K3615" s="57" t="str">
        <f t="shared" si="317"/>
        <v>1</v>
      </c>
      <c r="L3615" s="4"/>
    </row>
    <row r="3616" spans="1:12" ht="15.75">
      <c r="A3616" s="28">
        <v>77</v>
      </c>
      <c r="B3616" s="25"/>
      <c r="C3616" s="32">
        <f t="shared" ref="C3616:C3628" si="318">IF(D3616="",0,1)</f>
        <v>1</v>
      </c>
      <c r="D3616" s="121" t="s">
        <v>3673</v>
      </c>
      <c r="E3616" s="36">
        <v>458</v>
      </c>
      <c r="F3616" s="36">
        <v>0</v>
      </c>
      <c r="G3616" s="36">
        <v>0</v>
      </c>
      <c r="H3616" s="36">
        <v>1</v>
      </c>
      <c r="I3616" s="36">
        <v>0</v>
      </c>
      <c r="J3616" s="36">
        <v>0</v>
      </c>
      <c r="K3616" s="57" t="str">
        <f t="shared" ref="K3616:K3647" si="319">IF(OR(I3616="",I3616&lt;1),"0","1")</f>
        <v>0</v>
      </c>
      <c r="L3616" s="4"/>
    </row>
    <row r="3617" spans="1:12" ht="15.75">
      <c r="A3617" s="28">
        <v>77</v>
      </c>
      <c r="B3617" s="25"/>
      <c r="C3617" s="32">
        <f t="shared" si="318"/>
        <v>1</v>
      </c>
      <c r="D3617" s="121" t="s">
        <v>3674</v>
      </c>
      <c r="E3617" s="36">
        <v>7269</v>
      </c>
      <c r="F3617" s="36">
        <v>3</v>
      </c>
      <c r="G3617" s="36">
        <v>0</v>
      </c>
      <c r="H3617" s="36">
        <v>0</v>
      </c>
      <c r="I3617" s="36">
        <v>0</v>
      </c>
      <c r="J3617" s="36">
        <v>0</v>
      </c>
      <c r="K3617" s="57" t="str">
        <f t="shared" si="319"/>
        <v>0</v>
      </c>
      <c r="L3617" s="4"/>
    </row>
    <row r="3618" spans="1:12" ht="15.75">
      <c r="A3618" s="28">
        <v>77</v>
      </c>
      <c r="B3618" s="25"/>
      <c r="C3618" s="32">
        <f t="shared" si="318"/>
        <v>1</v>
      </c>
      <c r="D3618" s="121" t="s">
        <v>3675</v>
      </c>
      <c r="E3618" s="36">
        <v>16000</v>
      </c>
      <c r="F3618" s="36">
        <v>3</v>
      </c>
      <c r="G3618" s="36">
        <v>3</v>
      </c>
      <c r="H3618" s="36">
        <v>0</v>
      </c>
      <c r="I3618" s="36">
        <v>0</v>
      </c>
      <c r="J3618" s="36">
        <v>0</v>
      </c>
      <c r="K3618" s="57" t="str">
        <f t="shared" si="319"/>
        <v>0</v>
      </c>
      <c r="L3618" s="4"/>
    </row>
    <row r="3619" spans="1:12" ht="15.75">
      <c r="A3619" s="28">
        <v>77</v>
      </c>
      <c r="B3619" s="25"/>
      <c r="C3619" s="32">
        <f t="shared" si="318"/>
        <v>1</v>
      </c>
      <c r="D3619" s="84" t="s">
        <v>3676</v>
      </c>
      <c r="E3619" s="36">
        <v>567</v>
      </c>
      <c r="F3619" s="81">
        <v>0</v>
      </c>
      <c r="G3619" s="36">
        <v>1</v>
      </c>
      <c r="H3619" s="36">
        <v>0</v>
      </c>
      <c r="I3619" s="36">
        <v>0</v>
      </c>
      <c r="J3619" s="36">
        <v>0</v>
      </c>
      <c r="K3619" s="57" t="str">
        <f t="shared" si="319"/>
        <v>0</v>
      </c>
      <c r="L3619" s="4"/>
    </row>
    <row r="3620" spans="1:12" ht="15.75">
      <c r="A3620" s="28">
        <v>77</v>
      </c>
      <c r="B3620" s="25"/>
      <c r="C3620" s="32">
        <f t="shared" si="318"/>
        <v>1</v>
      </c>
      <c r="D3620" s="121" t="s">
        <v>3677</v>
      </c>
      <c r="E3620" s="36">
        <v>3700</v>
      </c>
      <c r="F3620" s="81">
        <v>2</v>
      </c>
      <c r="G3620" s="36">
        <v>1</v>
      </c>
      <c r="H3620" s="36">
        <v>0</v>
      </c>
      <c r="I3620" s="36">
        <v>0</v>
      </c>
      <c r="J3620" s="36">
        <v>0</v>
      </c>
      <c r="K3620" s="57" t="str">
        <f t="shared" si="319"/>
        <v>0</v>
      </c>
      <c r="L3620" s="4"/>
    </row>
    <row r="3621" spans="1:12" ht="15.75">
      <c r="A3621" s="28">
        <v>77</v>
      </c>
      <c r="B3621" s="25"/>
      <c r="C3621" s="32">
        <f t="shared" si="318"/>
        <v>1</v>
      </c>
      <c r="D3621" s="84" t="s">
        <v>3678</v>
      </c>
      <c r="E3621" s="36">
        <v>14063</v>
      </c>
      <c r="F3621" s="81">
        <v>10</v>
      </c>
      <c r="G3621" s="36">
        <v>5</v>
      </c>
      <c r="H3621" s="36">
        <v>0</v>
      </c>
      <c r="I3621" s="36">
        <v>0</v>
      </c>
      <c r="J3621" s="36">
        <v>0</v>
      </c>
      <c r="K3621" s="57" t="str">
        <f t="shared" si="319"/>
        <v>0</v>
      </c>
      <c r="L3621" s="4"/>
    </row>
    <row r="3622" spans="1:12" ht="15.75">
      <c r="A3622" s="28">
        <v>77</v>
      </c>
      <c r="B3622" s="25"/>
      <c r="C3622" s="32">
        <f t="shared" si="318"/>
        <v>1</v>
      </c>
      <c r="D3622" s="121" t="s">
        <v>3679</v>
      </c>
      <c r="E3622" s="36">
        <v>1810</v>
      </c>
      <c r="F3622" s="81">
        <v>1</v>
      </c>
      <c r="G3622" s="36">
        <v>1</v>
      </c>
      <c r="H3622" s="36">
        <v>0</v>
      </c>
      <c r="I3622" s="36">
        <v>0</v>
      </c>
      <c r="J3622" s="36">
        <v>0</v>
      </c>
      <c r="K3622" s="57" t="str">
        <f t="shared" si="319"/>
        <v>0</v>
      </c>
      <c r="L3622" s="4"/>
    </row>
    <row r="3623" spans="1:12" ht="15.75">
      <c r="A3623" s="28">
        <v>77</v>
      </c>
      <c r="B3623" s="25"/>
      <c r="C3623" s="32">
        <f t="shared" si="318"/>
        <v>1</v>
      </c>
      <c r="D3623" s="84" t="s">
        <v>3680</v>
      </c>
      <c r="E3623" s="36">
        <v>9257</v>
      </c>
      <c r="F3623" s="69">
        <v>6</v>
      </c>
      <c r="G3623" s="36">
        <v>2</v>
      </c>
      <c r="H3623" s="36">
        <v>0</v>
      </c>
      <c r="I3623" s="36">
        <v>0</v>
      </c>
      <c r="J3623" s="36">
        <v>0</v>
      </c>
      <c r="K3623" s="57" t="str">
        <f t="shared" si="319"/>
        <v>0</v>
      </c>
      <c r="L3623" s="4"/>
    </row>
    <row r="3624" spans="1:12" ht="15.75">
      <c r="A3624" s="28">
        <v>77</v>
      </c>
      <c r="B3624" s="25"/>
      <c r="C3624" s="32">
        <f t="shared" si="318"/>
        <v>1</v>
      </c>
      <c r="D3624" s="84" t="s">
        <v>3681</v>
      </c>
      <c r="E3624" s="34">
        <v>3272</v>
      </c>
      <c r="F3624" s="69">
        <v>1</v>
      </c>
      <c r="G3624" s="36">
        <v>0</v>
      </c>
      <c r="H3624" s="36">
        <v>0</v>
      </c>
      <c r="I3624" s="36">
        <v>0</v>
      </c>
      <c r="J3624" s="36">
        <v>0</v>
      </c>
      <c r="K3624" s="57" t="str">
        <f t="shared" si="319"/>
        <v>0</v>
      </c>
      <c r="L3624" s="4"/>
    </row>
    <row r="3625" spans="1:12" ht="15.75">
      <c r="A3625" s="28">
        <v>77</v>
      </c>
      <c r="B3625" s="25"/>
      <c r="C3625" s="32">
        <f t="shared" si="318"/>
        <v>1</v>
      </c>
      <c r="D3625" s="84" t="s">
        <v>3682</v>
      </c>
      <c r="E3625" s="36">
        <v>1847</v>
      </c>
      <c r="F3625" s="81">
        <v>1</v>
      </c>
      <c r="G3625" s="36">
        <v>0</v>
      </c>
      <c r="H3625" s="36">
        <v>0</v>
      </c>
      <c r="I3625" s="36">
        <v>0</v>
      </c>
      <c r="J3625" s="36">
        <v>0</v>
      </c>
      <c r="K3625" s="57" t="str">
        <f t="shared" si="319"/>
        <v>0</v>
      </c>
      <c r="L3625" s="4"/>
    </row>
    <row r="3626" spans="1:12" ht="15.75">
      <c r="A3626" s="28">
        <v>77</v>
      </c>
      <c r="B3626" s="25"/>
      <c r="C3626" s="32">
        <f t="shared" si="318"/>
        <v>1</v>
      </c>
      <c r="D3626" s="84" t="s">
        <v>3683</v>
      </c>
      <c r="E3626" s="36">
        <v>56229</v>
      </c>
      <c r="F3626" s="81">
        <v>71</v>
      </c>
      <c r="G3626" s="36">
        <v>15</v>
      </c>
      <c r="H3626" s="36">
        <v>0</v>
      </c>
      <c r="I3626" s="36">
        <v>0</v>
      </c>
      <c r="J3626" s="36">
        <v>0</v>
      </c>
      <c r="K3626" s="57" t="str">
        <f t="shared" si="319"/>
        <v>0</v>
      </c>
      <c r="L3626" s="4"/>
    </row>
    <row r="3627" spans="1:12" ht="15.75">
      <c r="A3627" s="28">
        <v>77</v>
      </c>
      <c r="B3627" s="25"/>
      <c r="C3627" s="32">
        <f t="shared" si="318"/>
        <v>1</v>
      </c>
      <c r="D3627" s="121" t="s">
        <v>3684</v>
      </c>
      <c r="E3627" s="36">
        <v>41139</v>
      </c>
      <c r="F3627" s="36">
        <v>30</v>
      </c>
      <c r="G3627" s="36">
        <v>10</v>
      </c>
      <c r="H3627" s="36">
        <v>0</v>
      </c>
      <c r="I3627" s="36">
        <v>4</v>
      </c>
      <c r="J3627" s="36">
        <v>4</v>
      </c>
      <c r="K3627" s="57" t="str">
        <f t="shared" si="319"/>
        <v>1</v>
      </c>
      <c r="L3627" s="4"/>
    </row>
    <row r="3628" spans="1:12" ht="15.75">
      <c r="A3628" s="28">
        <v>77</v>
      </c>
      <c r="B3628" s="25"/>
      <c r="C3628" s="32">
        <f t="shared" si="318"/>
        <v>1</v>
      </c>
      <c r="D3628" s="121" t="s">
        <v>3685</v>
      </c>
      <c r="E3628" s="36">
        <v>135000</v>
      </c>
      <c r="F3628" s="36">
        <v>5</v>
      </c>
      <c r="G3628" s="36">
        <v>0</v>
      </c>
      <c r="H3628" s="36">
        <v>0</v>
      </c>
      <c r="I3628" s="36">
        <v>1</v>
      </c>
      <c r="J3628" s="36">
        <v>1</v>
      </c>
      <c r="K3628" s="57" t="str">
        <f t="shared" si="319"/>
        <v>1</v>
      </c>
      <c r="L3628" s="4"/>
    </row>
    <row r="3629" spans="1:12" ht="15.75">
      <c r="A3629" s="28">
        <v>77</v>
      </c>
      <c r="B3629" s="25"/>
      <c r="C3629" s="32"/>
      <c r="D3629" s="84" t="s">
        <v>3686</v>
      </c>
      <c r="E3629" s="36">
        <v>673</v>
      </c>
      <c r="F3629" s="69">
        <v>0</v>
      </c>
      <c r="G3629" s="36">
        <v>0</v>
      </c>
      <c r="H3629" s="36">
        <v>0</v>
      </c>
      <c r="I3629" s="36">
        <v>0</v>
      </c>
      <c r="J3629" s="36">
        <v>0</v>
      </c>
      <c r="K3629" s="57" t="str">
        <f t="shared" si="319"/>
        <v>0</v>
      </c>
      <c r="L3629" s="4"/>
    </row>
    <row r="3630" spans="1:12" ht="15.75">
      <c r="A3630" s="28">
        <v>77</v>
      </c>
      <c r="B3630" s="25"/>
      <c r="C3630" s="32"/>
      <c r="D3630" s="84" t="s">
        <v>3687</v>
      </c>
      <c r="E3630" s="36">
        <v>1112</v>
      </c>
      <c r="F3630" s="81">
        <v>0</v>
      </c>
      <c r="G3630" s="36">
        <v>0</v>
      </c>
      <c r="H3630" s="36">
        <v>0</v>
      </c>
      <c r="I3630" s="36">
        <v>0</v>
      </c>
      <c r="J3630" s="36">
        <v>0</v>
      </c>
      <c r="K3630" s="57" t="str">
        <f t="shared" si="319"/>
        <v>0</v>
      </c>
      <c r="L3630" s="4"/>
    </row>
    <row r="3631" spans="1:12" ht="15.75">
      <c r="A3631" s="28">
        <v>77</v>
      </c>
      <c r="B3631" s="25"/>
      <c r="C3631" s="32">
        <f t="shared" ref="C3631:C3662" si="320">IF(D3631="",0,1)</f>
        <v>1</v>
      </c>
      <c r="D3631" s="121" t="s">
        <v>3688</v>
      </c>
      <c r="E3631" s="36">
        <v>17984</v>
      </c>
      <c r="F3631" s="81">
        <v>8</v>
      </c>
      <c r="G3631" s="36">
        <v>4</v>
      </c>
      <c r="H3631" s="36">
        <v>0</v>
      </c>
      <c r="I3631" s="36">
        <v>0</v>
      </c>
      <c r="J3631" s="36">
        <v>0</v>
      </c>
      <c r="K3631" s="57" t="str">
        <f t="shared" si="319"/>
        <v>0</v>
      </c>
      <c r="L3631" s="4"/>
    </row>
    <row r="3632" spans="1:12" ht="15.75">
      <c r="A3632" s="28">
        <v>77</v>
      </c>
      <c r="B3632" s="25"/>
      <c r="C3632" s="32">
        <f t="shared" si="320"/>
        <v>1</v>
      </c>
      <c r="D3632" s="84" t="s">
        <v>3689</v>
      </c>
      <c r="E3632" s="36">
        <v>20712</v>
      </c>
      <c r="F3632" s="81">
        <v>19</v>
      </c>
      <c r="G3632" s="36">
        <v>3</v>
      </c>
      <c r="H3632" s="36">
        <v>0</v>
      </c>
      <c r="I3632" s="36">
        <v>3</v>
      </c>
      <c r="J3632" s="36">
        <v>3</v>
      </c>
      <c r="K3632" s="57" t="str">
        <f t="shared" si="319"/>
        <v>1</v>
      </c>
      <c r="L3632" s="4"/>
    </row>
    <row r="3633" spans="1:12" ht="15.75">
      <c r="A3633" s="28">
        <v>77</v>
      </c>
      <c r="B3633" s="25"/>
      <c r="C3633" s="32">
        <f t="shared" si="320"/>
        <v>1</v>
      </c>
      <c r="D3633" s="84" t="s">
        <v>3690</v>
      </c>
      <c r="E3633" s="36">
        <v>12870</v>
      </c>
      <c r="F3633" s="81">
        <v>11</v>
      </c>
      <c r="G3633" s="36">
        <v>1</v>
      </c>
      <c r="H3633" s="36">
        <v>0</v>
      </c>
      <c r="I3633" s="36">
        <v>1</v>
      </c>
      <c r="J3633" s="36">
        <v>2</v>
      </c>
      <c r="K3633" s="57" t="str">
        <f t="shared" si="319"/>
        <v>1</v>
      </c>
      <c r="L3633" s="4"/>
    </row>
    <row r="3634" spans="1:12" ht="15.75">
      <c r="A3634" s="28">
        <v>77</v>
      </c>
      <c r="B3634" s="25"/>
      <c r="C3634" s="32">
        <f t="shared" si="320"/>
        <v>1</v>
      </c>
      <c r="D3634" s="121" t="s">
        <v>3691</v>
      </c>
      <c r="E3634" s="36">
        <v>2735</v>
      </c>
      <c r="F3634" s="36">
        <v>1</v>
      </c>
      <c r="G3634" s="36">
        <v>0</v>
      </c>
      <c r="H3634" s="36">
        <v>0</v>
      </c>
      <c r="I3634" s="36">
        <v>0</v>
      </c>
      <c r="J3634" s="36">
        <v>0</v>
      </c>
      <c r="K3634" s="57" t="str">
        <f t="shared" si="319"/>
        <v>0</v>
      </c>
      <c r="L3634" s="4"/>
    </row>
    <row r="3635" spans="1:12" ht="15.75">
      <c r="A3635" s="28">
        <v>77</v>
      </c>
      <c r="B3635" s="25"/>
      <c r="C3635" s="32">
        <f t="shared" si="320"/>
        <v>1</v>
      </c>
      <c r="D3635" s="121" t="s">
        <v>3692</v>
      </c>
      <c r="E3635" s="36">
        <v>3736</v>
      </c>
      <c r="F3635" s="36">
        <v>2</v>
      </c>
      <c r="G3635" s="36">
        <v>0</v>
      </c>
      <c r="H3635" s="36">
        <v>0</v>
      </c>
      <c r="I3635" s="36">
        <v>0</v>
      </c>
      <c r="J3635" s="36">
        <v>0</v>
      </c>
      <c r="K3635" s="57" t="str">
        <f t="shared" si="319"/>
        <v>0</v>
      </c>
      <c r="L3635" s="4"/>
    </row>
    <row r="3636" spans="1:12" ht="15.75">
      <c r="A3636" s="28">
        <v>77</v>
      </c>
      <c r="B3636" s="25"/>
      <c r="C3636" s="32">
        <f t="shared" si="320"/>
        <v>1</v>
      </c>
      <c r="D3636" s="84" t="s">
        <v>3693</v>
      </c>
      <c r="E3636" s="36">
        <v>12439</v>
      </c>
      <c r="F3636" s="81">
        <v>2</v>
      </c>
      <c r="G3636" s="36">
        <v>1</v>
      </c>
      <c r="H3636" s="36">
        <v>0</v>
      </c>
      <c r="I3636" s="36">
        <v>0</v>
      </c>
      <c r="J3636" s="36">
        <v>0</v>
      </c>
      <c r="K3636" s="57" t="str">
        <f t="shared" si="319"/>
        <v>0</v>
      </c>
      <c r="L3636" s="4"/>
    </row>
    <row r="3637" spans="1:12" ht="15.75">
      <c r="A3637" s="28">
        <v>77</v>
      </c>
      <c r="B3637" s="25"/>
      <c r="C3637" s="32">
        <f t="shared" si="320"/>
        <v>1</v>
      </c>
      <c r="D3637" s="121" t="s">
        <v>3694</v>
      </c>
      <c r="E3637" s="36">
        <v>5800</v>
      </c>
      <c r="F3637" s="36">
        <v>2</v>
      </c>
      <c r="G3637" s="36">
        <v>4</v>
      </c>
      <c r="H3637" s="36">
        <v>0</v>
      </c>
      <c r="I3637" s="36">
        <v>0</v>
      </c>
      <c r="J3637" s="36">
        <v>0</v>
      </c>
      <c r="K3637" s="57" t="str">
        <f t="shared" si="319"/>
        <v>0</v>
      </c>
      <c r="L3637" s="4"/>
    </row>
    <row r="3638" spans="1:12" ht="15.75">
      <c r="A3638" s="28">
        <v>77</v>
      </c>
      <c r="B3638" s="25"/>
      <c r="C3638" s="32">
        <f t="shared" si="320"/>
        <v>1</v>
      </c>
      <c r="D3638" s="84" t="s">
        <v>3695</v>
      </c>
      <c r="E3638" s="36">
        <v>6306</v>
      </c>
      <c r="F3638" s="81">
        <v>1</v>
      </c>
      <c r="G3638" s="36">
        <v>2</v>
      </c>
      <c r="H3638" s="36">
        <v>0</v>
      </c>
      <c r="I3638" s="36">
        <v>0</v>
      </c>
      <c r="J3638" s="36">
        <v>0</v>
      </c>
      <c r="K3638" s="57" t="str">
        <f t="shared" si="319"/>
        <v>0</v>
      </c>
      <c r="L3638" s="4"/>
    </row>
    <row r="3639" spans="1:12" ht="15.75">
      <c r="A3639" s="28">
        <v>77</v>
      </c>
      <c r="B3639" s="25"/>
      <c r="C3639" s="32">
        <f t="shared" si="320"/>
        <v>1</v>
      </c>
      <c r="D3639" s="84" t="s">
        <v>3696</v>
      </c>
      <c r="E3639" s="36">
        <v>8775</v>
      </c>
      <c r="F3639" s="81">
        <v>3</v>
      </c>
      <c r="G3639" s="36">
        <v>4</v>
      </c>
      <c r="H3639" s="36">
        <v>0</v>
      </c>
      <c r="I3639" s="36">
        <v>1</v>
      </c>
      <c r="J3639" s="36">
        <v>1</v>
      </c>
      <c r="K3639" s="57" t="str">
        <f t="shared" si="319"/>
        <v>1</v>
      </c>
      <c r="L3639" s="4"/>
    </row>
    <row r="3640" spans="1:12" ht="15.75">
      <c r="A3640" s="28">
        <v>77</v>
      </c>
      <c r="B3640" s="25"/>
      <c r="C3640" s="32">
        <f t="shared" si="320"/>
        <v>1</v>
      </c>
      <c r="D3640" s="84" t="s">
        <v>3697</v>
      </c>
      <c r="E3640" s="36">
        <v>6218</v>
      </c>
      <c r="F3640" s="81">
        <v>3</v>
      </c>
      <c r="G3640" s="36">
        <v>0</v>
      </c>
      <c r="H3640" s="36">
        <v>0</v>
      </c>
      <c r="I3640" s="36">
        <v>0</v>
      </c>
      <c r="J3640" s="36">
        <v>0</v>
      </c>
      <c r="K3640" s="57" t="str">
        <f t="shared" si="319"/>
        <v>0</v>
      </c>
      <c r="L3640" s="4"/>
    </row>
    <row r="3641" spans="1:12" ht="15.75">
      <c r="A3641" s="28">
        <v>77</v>
      </c>
      <c r="B3641" s="25"/>
      <c r="C3641" s="32">
        <f t="shared" si="320"/>
        <v>1</v>
      </c>
      <c r="D3641" s="121" t="s">
        <v>3698</v>
      </c>
      <c r="E3641" s="36">
        <v>13250</v>
      </c>
      <c r="F3641" s="36">
        <v>3</v>
      </c>
      <c r="G3641" s="36">
        <v>2</v>
      </c>
      <c r="H3641" s="36">
        <v>0</v>
      </c>
      <c r="I3641" s="36">
        <v>0</v>
      </c>
      <c r="J3641" s="36">
        <v>0</v>
      </c>
      <c r="K3641" s="57" t="str">
        <f t="shared" si="319"/>
        <v>0</v>
      </c>
      <c r="L3641" s="4"/>
    </row>
    <row r="3642" spans="1:12" ht="15.75">
      <c r="A3642" s="28">
        <v>77</v>
      </c>
      <c r="B3642" s="25"/>
      <c r="C3642" s="32">
        <f t="shared" si="320"/>
        <v>1</v>
      </c>
      <c r="D3642" s="84" t="s">
        <v>3699</v>
      </c>
      <c r="E3642" s="36">
        <v>16067</v>
      </c>
      <c r="F3642" s="81">
        <v>16</v>
      </c>
      <c r="G3642" s="36">
        <v>3</v>
      </c>
      <c r="H3642" s="36">
        <v>0</v>
      </c>
      <c r="I3642" s="36">
        <v>0</v>
      </c>
      <c r="J3642" s="36">
        <v>0</v>
      </c>
      <c r="K3642" s="57" t="str">
        <f t="shared" si="319"/>
        <v>0</v>
      </c>
      <c r="L3642" s="4"/>
    </row>
    <row r="3643" spans="1:12" ht="15.75">
      <c r="A3643" s="28">
        <v>77</v>
      </c>
      <c r="B3643" s="25"/>
      <c r="C3643" s="32">
        <f t="shared" si="320"/>
        <v>1</v>
      </c>
      <c r="D3643" s="121" t="s">
        <v>3700</v>
      </c>
      <c r="E3643" s="36">
        <v>6739</v>
      </c>
      <c r="F3643" s="122">
        <v>3</v>
      </c>
      <c r="G3643" s="36">
        <v>0</v>
      </c>
      <c r="H3643" s="36">
        <v>0</v>
      </c>
      <c r="I3643" s="36">
        <v>0</v>
      </c>
      <c r="J3643" s="36">
        <v>0</v>
      </c>
      <c r="K3643" s="57" t="str">
        <f t="shared" si="319"/>
        <v>0</v>
      </c>
      <c r="L3643" s="4"/>
    </row>
    <row r="3644" spans="1:12" ht="15.75">
      <c r="A3644" s="28">
        <v>77</v>
      </c>
      <c r="B3644" s="25"/>
      <c r="C3644" s="32">
        <f t="shared" si="320"/>
        <v>1</v>
      </c>
      <c r="D3644" s="84" t="s">
        <v>3701</v>
      </c>
      <c r="E3644" s="36">
        <v>20726</v>
      </c>
      <c r="F3644" s="69">
        <v>17</v>
      </c>
      <c r="G3644" s="36">
        <v>2</v>
      </c>
      <c r="H3644" s="36">
        <v>0</v>
      </c>
      <c r="I3644" s="36">
        <v>0</v>
      </c>
      <c r="J3644" s="36">
        <v>0</v>
      </c>
      <c r="K3644" s="57" t="str">
        <f t="shared" si="319"/>
        <v>0</v>
      </c>
      <c r="L3644" s="4"/>
    </row>
    <row r="3645" spans="1:12" ht="15.75">
      <c r="A3645" s="28">
        <v>77</v>
      </c>
      <c r="B3645" s="25"/>
      <c r="C3645" s="32">
        <f t="shared" si="320"/>
        <v>1</v>
      </c>
      <c r="D3645" s="121" t="s">
        <v>3702</v>
      </c>
      <c r="E3645" s="36">
        <v>948</v>
      </c>
      <c r="F3645" s="81">
        <v>0</v>
      </c>
      <c r="G3645" s="36">
        <v>1</v>
      </c>
      <c r="H3645" s="36">
        <v>0</v>
      </c>
      <c r="I3645" s="36">
        <v>0</v>
      </c>
      <c r="J3645" s="36">
        <v>0</v>
      </c>
      <c r="K3645" s="57" t="str">
        <f t="shared" si="319"/>
        <v>0</v>
      </c>
      <c r="L3645" s="4"/>
    </row>
    <row r="3646" spans="1:12" ht="15.75">
      <c r="A3646" s="28">
        <v>77</v>
      </c>
      <c r="B3646" s="25"/>
      <c r="C3646" s="32">
        <f t="shared" si="320"/>
        <v>1</v>
      </c>
      <c r="D3646" s="121" t="s">
        <v>3703</v>
      </c>
      <c r="E3646" s="36">
        <v>108238</v>
      </c>
      <c r="F3646" s="36">
        <v>8</v>
      </c>
      <c r="G3646" s="36">
        <v>0</v>
      </c>
      <c r="H3646" s="36">
        <v>0</v>
      </c>
      <c r="I3646" s="36">
        <v>0</v>
      </c>
      <c r="J3646" s="36">
        <v>0</v>
      </c>
      <c r="K3646" s="57" t="str">
        <f t="shared" si="319"/>
        <v>0</v>
      </c>
      <c r="L3646" s="4"/>
    </row>
    <row r="3647" spans="1:12" ht="15.75">
      <c r="A3647" s="28">
        <v>77</v>
      </c>
      <c r="B3647" s="25"/>
      <c r="C3647" s="32">
        <f t="shared" si="320"/>
        <v>1</v>
      </c>
      <c r="D3647" s="84" t="s">
        <v>3704</v>
      </c>
      <c r="E3647" s="36">
        <v>2888</v>
      </c>
      <c r="F3647" s="81">
        <v>2</v>
      </c>
      <c r="G3647" s="36">
        <v>0</v>
      </c>
      <c r="H3647" s="36">
        <v>0</v>
      </c>
      <c r="I3647" s="36">
        <v>0</v>
      </c>
      <c r="J3647" s="36">
        <v>0</v>
      </c>
      <c r="K3647" s="57" t="str">
        <f t="shared" si="319"/>
        <v>0</v>
      </c>
      <c r="L3647" s="4"/>
    </row>
    <row r="3648" spans="1:12" ht="15.75">
      <c r="A3648" s="28">
        <v>77</v>
      </c>
      <c r="B3648" s="25"/>
      <c r="C3648" s="32">
        <f t="shared" si="320"/>
        <v>1</v>
      </c>
      <c r="D3648" s="121" t="s">
        <v>3705</v>
      </c>
      <c r="E3648" s="36">
        <v>4221</v>
      </c>
      <c r="F3648" s="69">
        <v>2</v>
      </c>
      <c r="G3648" s="36">
        <v>1</v>
      </c>
      <c r="H3648" s="36">
        <v>0</v>
      </c>
      <c r="I3648" s="36">
        <v>0</v>
      </c>
      <c r="J3648" s="36">
        <v>0</v>
      </c>
      <c r="K3648" s="57" t="str">
        <f t="shared" ref="K3648:K3679" si="321">IF(OR(I3648="",I3648&lt;1),"0","1")</f>
        <v>0</v>
      </c>
      <c r="L3648" s="4"/>
    </row>
    <row r="3649" spans="1:12" ht="15.75">
      <c r="A3649" s="28">
        <v>77</v>
      </c>
      <c r="B3649" s="25"/>
      <c r="C3649" s="32">
        <f t="shared" si="320"/>
        <v>1</v>
      </c>
      <c r="D3649" s="121" t="s">
        <v>3706</v>
      </c>
      <c r="E3649" s="36">
        <v>38370</v>
      </c>
      <c r="F3649" s="81">
        <v>14</v>
      </c>
      <c r="G3649" s="36">
        <v>4</v>
      </c>
      <c r="H3649" s="36">
        <v>0</v>
      </c>
      <c r="I3649" s="36">
        <v>0</v>
      </c>
      <c r="J3649" s="36">
        <v>0</v>
      </c>
      <c r="K3649" s="57" t="str">
        <f t="shared" si="321"/>
        <v>0</v>
      </c>
      <c r="L3649" s="4"/>
    </row>
    <row r="3650" spans="1:12" ht="15.75">
      <c r="A3650" s="28">
        <v>77</v>
      </c>
      <c r="B3650" s="25"/>
      <c r="C3650" s="32">
        <f t="shared" si="320"/>
        <v>1</v>
      </c>
      <c r="D3650" s="84" t="s">
        <v>3707</v>
      </c>
      <c r="E3650" s="36">
        <v>3000</v>
      </c>
      <c r="F3650" s="69">
        <v>3</v>
      </c>
      <c r="G3650" s="36">
        <v>0</v>
      </c>
      <c r="H3650" s="36">
        <v>0</v>
      </c>
      <c r="I3650" s="36">
        <v>1</v>
      </c>
      <c r="J3650" s="36">
        <v>1</v>
      </c>
      <c r="K3650" s="57" t="str">
        <f t="shared" si="321"/>
        <v>1</v>
      </c>
      <c r="L3650" s="4"/>
    </row>
    <row r="3651" spans="1:12" ht="15.75">
      <c r="A3651" s="28">
        <v>77</v>
      </c>
      <c r="B3651" s="25"/>
      <c r="C3651" s="32">
        <f t="shared" si="320"/>
        <v>1</v>
      </c>
      <c r="D3651" s="84" t="s">
        <v>3708</v>
      </c>
      <c r="E3651" s="36">
        <v>12000</v>
      </c>
      <c r="F3651" s="81">
        <v>8</v>
      </c>
      <c r="G3651" s="36">
        <v>2</v>
      </c>
      <c r="H3651" s="36">
        <v>0</v>
      </c>
      <c r="I3651" s="36">
        <v>0</v>
      </c>
      <c r="J3651" s="36">
        <v>0</v>
      </c>
      <c r="K3651" s="57" t="str">
        <f t="shared" si="321"/>
        <v>0</v>
      </c>
      <c r="L3651" s="4"/>
    </row>
    <row r="3652" spans="1:12" ht="15.75">
      <c r="A3652" s="28">
        <v>77</v>
      </c>
      <c r="B3652" s="25"/>
      <c r="C3652" s="32">
        <f t="shared" si="320"/>
        <v>1</v>
      </c>
      <c r="D3652" s="84" t="s">
        <v>3709</v>
      </c>
      <c r="E3652" s="36">
        <v>5468</v>
      </c>
      <c r="F3652" s="81">
        <v>2</v>
      </c>
      <c r="G3652" s="36">
        <v>0</v>
      </c>
      <c r="H3652" s="36">
        <v>0</v>
      </c>
      <c r="I3652" s="36">
        <v>0</v>
      </c>
      <c r="J3652" s="36">
        <v>0</v>
      </c>
      <c r="K3652" s="57" t="str">
        <f t="shared" si="321"/>
        <v>0</v>
      </c>
      <c r="L3652" s="4"/>
    </row>
    <row r="3653" spans="1:12" ht="15.75">
      <c r="A3653" s="28">
        <v>77</v>
      </c>
      <c r="B3653" s="25"/>
      <c r="C3653" s="32">
        <f t="shared" si="320"/>
        <v>1</v>
      </c>
      <c r="D3653" s="121" t="s">
        <v>3710</v>
      </c>
      <c r="E3653" s="36">
        <v>23000</v>
      </c>
      <c r="F3653" s="69">
        <v>15</v>
      </c>
      <c r="G3653" s="36">
        <v>3</v>
      </c>
      <c r="H3653" s="36">
        <v>0</v>
      </c>
      <c r="I3653" s="36">
        <v>1</v>
      </c>
      <c r="J3653" s="36">
        <v>1</v>
      </c>
      <c r="K3653" s="57" t="str">
        <f t="shared" si="321"/>
        <v>1</v>
      </c>
      <c r="L3653" s="4"/>
    </row>
    <row r="3654" spans="1:12" ht="15.75">
      <c r="A3654" s="28">
        <v>77</v>
      </c>
      <c r="B3654" s="25"/>
      <c r="C3654" s="32">
        <f t="shared" si="320"/>
        <v>1</v>
      </c>
      <c r="D3654" s="84" t="s">
        <v>3711</v>
      </c>
      <c r="E3654" s="36">
        <v>2844</v>
      </c>
      <c r="F3654" s="81">
        <v>2</v>
      </c>
      <c r="G3654" s="36">
        <v>0</v>
      </c>
      <c r="H3654" s="36">
        <v>0</v>
      </c>
      <c r="I3654" s="36">
        <v>0</v>
      </c>
      <c r="J3654" s="36">
        <v>0</v>
      </c>
      <c r="K3654" s="57" t="str">
        <f t="shared" si="321"/>
        <v>0</v>
      </c>
      <c r="L3654" s="4"/>
    </row>
    <row r="3655" spans="1:12" ht="15.75">
      <c r="A3655" s="28">
        <v>77</v>
      </c>
      <c r="B3655" s="25"/>
      <c r="C3655" s="32">
        <f t="shared" si="320"/>
        <v>1</v>
      </c>
      <c r="D3655" s="84" t="s">
        <v>3712</v>
      </c>
      <c r="E3655" s="36">
        <v>2854</v>
      </c>
      <c r="F3655" s="81">
        <v>0</v>
      </c>
      <c r="G3655" s="36">
        <v>1</v>
      </c>
      <c r="H3655" s="36">
        <v>0</v>
      </c>
      <c r="I3655" s="36">
        <v>0</v>
      </c>
      <c r="J3655" s="36">
        <v>0</v>
      </c>
      <c r="K3655" s="57" t="str">
        <f t="shared" si="321"/>
        <v>0</v>
      </c>
      <c r="L3655" s="4"/>
    </row>
    <row r="3656" spans="1:12" ht="15.75">
      <c r="A3656" s="28">
        <v>77</v>
      </c>
      <c r="B3656" s="25"/>
      <c r="C3656" s="32">
        <f t="shared" si="320"/>
        <v>1</v>
      </c>
      <c r="D3656" s="84" t="s">
        <v>3713</v>
      </c>
      <c r="E3656" s="36">
        <v>1853</v>
      </c>
      <c r="F3656" s="81">
        <v>1</v>
      </c>
      <c r="G3656" s="36">
        <v>1</v>
      </c>
      <c r="H3656" s="36">
        <v>0</v>
      </c>
      <c r="I3656" s="36">
        <v>0</v>
      </c>
      <c r="J3656" s="36">
        <v>0</v>
      </c>
      <c r="K3656" s="57" t="str">
        <f t="shared" si="321"/>
        <v>0</v>
      </c>
      <c r="L3656" s="4"/>
    </row>
    <row r="3657" spans="1:12" ht="15.75">
      <c r="A3657" s="28">
        <v>77</v>
      </c>
      <c r="B3657" s="25"/>
      <c r="C3657" s="32">
        <f t="shared" si="320"/>
        <v>1</v>
      </c>
      <c r="D3657" s="121" t="s">
        <v>3714</v>
      </c>
      <c r="E3657" s="36">
        <v>14000</v>
      </c>
      <c r="F3657" s="36">
        <v>11</v>
      </c>
      <c r="G3657" s="36">
        <v>0</v>
      </c>
      <c r="H3657" s="36">
        <v>0</v>
      </c>
      <c r="I3657" s="36">
        <v>1</v>
      </c>
      <c r="J3657" s="36">
        <v>1</v>
      </c>
      <c r="K3657" s="57" t="str">
        <f t="shared" si="321"/>
        <v>1</v>
      </c>
      <c r="L3657" s="4"/>
    </row>
    <row r="3658" spans="1:12" ht="15.75">
      <c r="A3658" s="28">
        <v>77</v>
      </c>
      <c r="B3658" s="25"/>
      <c r="C3658" s="32">
        <f t="shared" si="320"/>
        <v>1</v>
      </c>
      <c r="D3658" s="121" t="s">
        <v>3715</v>
      </c>
      <c r="E3658" s="36">
        <v>3818</v>
      </c>
      <c r="F3658" s="36">
        <v>2</v>
      </c>
      <c r="G3658" s="36">
        <v>1</v>
      </c>
      <c r="H3658" s="36">
        <v>0</v>
      </c>
      <c r="I3658" s="36">
        <v>0</v>
      </c>
      <c r="J3658" s="36">
        <v>0</v>
      </c>
      <c r="K3658" s="57" t="str">
        <f t="shared" si="321"/>
        <v>0</v>
      </c>
      <c r="L3658" s="4"/>
    </row>
    <row r="3659" spans="1:12" ht="15.75">
      <c r="A3659" s="28">
        <v>77</v>
      </c>
      <c r="B3659" s="25"/>
      <c r="C3659" s="32">
        <f t="shared" si="320"/>
        <v>1</v>
      </c>
      <c r="D3659" s="84" t="s">
        <v>3716</v>
      </c>
      <c r="E3659" s="36">
        <v>3500</v>
      </c>
      <c r="F3659" s="81">
        <v>1</v>
      </c>
      <c r="G3659" s="36">
        <v>1</v>
      </c>
      <c r="H3659" s="36">
        <v>0</v>
      </c>
      <c r="I3659" s="36">
        <v>0</v>
      </c>
      <c r="J3659" s="36">
        <v>0</v>
      </c>
      <c r="K3659" s="57" t="str">
        <f t="shared" si="321"/>
        <v>0</v>
      </c>
      <c r="L3659" s="4"/>
    </row>
    <row r="3660" spans="1:12" ht="15.75">
      <c r="A3660" s="28">
        <v>77</v>
      </c>
      <c r="B3660" s="25"/>
      <c r="C3660" s="32">
        <f t="shared" si="320"/>
        <v>1</v>
      </c>
      <c r="D3660" s="84" t="s">
        <v>3717</v>
      </c>
      <c r="E3660" s="36">
        <v>3875</v>
      </c>
      <c r="F3660" s="81">
        <v>0</v>
      </c>
      <c r="G3660" s="36">
        <v>1</v>
      </c>
      <c r="H3660" s="36">
        <v>0</v>
      </c>
      <c r="I3660" s="36">
        <v>0</v>
      </c>
      <c r="J3660" s="36">
        <v>0</v>
      </c>
      <c r="K3660" s="57" t="str">
        <f t="shared" si="321"/>
        <v>0</v>
      </c>
      <c r="L3660" s="4"/>
    </row>
    <row r="3661" spans="1:12" ht="15.75">
      <c r="A3661" s="28">
        <v>77</v>
      </c>
      <c r="B3661" s="25"/>
      <c r="C3661" s="32">
        <f t="shared" si="320"/>
        <v>1</v>
      </c>
      <c r="D3661" s="121" t="s">
        <v>3718</v>
      </c>
      <c r="E3661" s="36">
        <v>6150</v>
      </c>
      <c r="F3661" s="36">
        <v>1</v>
      </c>
      <c r="G3661" s="36">
        <v>2</v>
      </c>
      <c r="H3661" s="36">
        <v>0</v>
      </c>
      <c r="I3661" s="36">
        <v>0</v>
      </c>
      <c r="J3661" s="36">
        <v>0</v>
      </c>
      <c r="K3661" s="57" t="str">
        <f t="shared" si="321"/>
        <v>0</v>
      </c>
      <c r="L3661" s="4"/>
    </row>
    <row r="3662" spans="1:12" ht="15.75">
      <c r="A3662" s="28">
        <v>77</v>
      </c>
      <c r="B3662" s="25"/>
      <c r="C3662" s="32">
        <f t="shared" si="320"/>
        <v>1</v>
      </c>
      <c r="D3662" s="84" t="s">
        <v>3719</v>
      </c>
      <c r="E3662" s="36">
        <v>5600</v>
      </c>
      <c r="F3662" s="81">
        <v>2</v>
      </c>
      <c r="G3662" s="36">
        <v>1</v>
      </c>
      <c r="H3662" s="36">
        <v>0</v>
      </c>
      <c r="I3662" s="36">
        <v>0</v>
      </c>
      <c r="J3662" s="36">
        <v>0</v>
      </c>
      <c r="K3662" s="57" t="str">
        <f t="shared" si="321"/>
        <v>0</v>
      </c>
      <c r="L3662" s="4"/>
    </row>
    <row r="3663" spans="1:12" ht="15.75">
      <c r="A3663" s="28">
        <v>77</v>
      </c>
      <c r="B3663" s="25"/>
      <c r="C3663" s="32">
        <f t="shared" ref="C3663:C3687" si="322">IF(D3663="",0,1)</f>
        <v>1</v>
      </c>
      <c r="D3663" s="84" t="s">
        <v>3720</v>
      </c>
      <c r="E3663" s="36">
        <v>2087</v>
      </c>
      <c r="F3663" s="81">
        <v>2</v>
      </c>
      <c r="G3663" s="36">
        <v>0</v>
      </c>
      <c r="H3663" s="36">
        <v>0</v>
      </c>
      <c r="I3663" s="36">
        <v>0</v>
      </c>
      <c r="J3663" s="36">
        <v>0</v>
      </c>
      <c r="K3663" s="57" t="str">
        <f t="shared" si="321"/>
        <v>0</v>
      </c>
      <c r="L3663" s="4"/>
    </row>
    <row r="3664" spans="1:12" ht="15.75">
      <c r="A3664" s="28">
        <v>77</v>
      </c>
      <c r="B3664" s="25"/>
      <c r="C3664" s="32">
        <f t="shared" si="322"/>
        <v>1</v>
      </c>
      <c r="D3664" s="121" t="s">
        <v>3721</v>
      </c>
      <c r="E3664" s="36">
        <v>2456</v>
      </c>
      <c r="F3664" s="36">
        <v>1</v>
      </c>
      <c r="G3664" s="36">
        <v>0</v>
      </c>
      <c r="H3664" s="36">
        <v>0</v>
      </c>
      <c r="I3664" s="36">
        <v>0</v>
      </c>
      <c r="J3664" s="36">
        <v>0</v>
      </c>
      <c r="K3664" s="57" t="str">
        <f t="shared" si="321"/>
        <v>0</v>
      </c>
      <c r="L3664" s="4"/>
    </row>
    <row r="3665" spans="1:12" ht="15.75">
      <c r="A3665" s="28">
        <v>77</v>
      </c>
      <c r="B3665" s="25"/>
      <c r="C3665" s="32">
        <f t="shared" si="322"/>
        <v>1</v>
      </c>
      <c r="D3665" s="121" t="s">
        <v>3722</v>
      </c>
      <c r="E3665" s="34">
        <v>31000</v>
      </c>
      <c r="F3665" s="35">
        <v>6</v>
      </c>
      <c r="G3665" s="35">
        <v>1</v>
      </c>
      <c r="H3665" s="36">
        <v>0</v>
      </c>
      <c r="I3665" s="36">
        <v>0</v>
      </c>
      <c r="J3665" s="36">
        <v>0</v>
      </c>
      <c r="K3665" s="57" t="str">
        <f t="shared" si="321"/>
        <v>0</v>
      </c>
      <c r="L3665" s="4"/>
    </row>
    <row r="3666" spans="1:12" ht="15.75">
      <c r="A3666" s="28">
        <v>77</v>
      </c>
      <c r="B3666" s="25"/>
      <c r="C3666" s="32">
        <f t="shared" si="322"/>
        <v>1</v>
      </c>
      <c r="D3666" s="121" t="s">
        <v>3723</v>
      </c>
      <c r="E3666" s="36">
        <v>1901</v>
      </c>
      <c r="F3666" s="81">
        <v>0</v>
      </c>
      <c r="G3666" s="36">
        <v>0</v>
      </c>
      <c r="H3666" s="36">
        <v>1</v>
      </c>
      <c r="I3666" s="36">
        <v>0</v>
      </c>
      <c r="J3666" s="36">
        <v>0</v>
      </c>
      <c r="K3666" s="57" t="str">
        <f t="shared" si="321"/>
        <v>0</v>
      </c>
      <c r="L3666" s="4"/>
    </row>
    <row r="3667" spans="1:12" ht="15.75">
      <c r="A3667" s="28">
        <v>77</v>
      </c>
      <c r="B3667" s="25"/>
      <c r="C3667" s="32">
        <f t="shared" si="322"/>
        <v>1</v>
      </c>
      <c r="D3667" s="121" t="s">
        <v>3724</v>
      </c>
      <c r="E3667" s="36">
        <v>9324</v>
      </c>
      <c r="F3667" s="81">
        <v>10</v>
      </c>
      <c r="G3667" s="36">
        <v>0</v>
      </c>
      <c r="H3667" s="36">
        <v>0</v>
      </c>
      <c r="I3667" s="36">
        <v>0</v>
      </c>
      <c r="J3667" s="36">
        <v>0</v>
      </c>
      <c r="K3667" s="57" t="str">
        <f t="shared" si="321"/>
        <v>0</v>
      </c>
      <c r="L3667" s="4"/>
    </row>
    <row r="3668" spans="1:12" ht="15.75">
      <c r="A3668" s="28">
        <v>77</v>
      </c>
      <c r="B3668" s="25"/>
      <c r="C3668" s="32">
        <f t="shared" si="322"/>
        <v>1</v>
      </c>
      <c r="D3668" s="84" t="s">
        <v>3725</v>
      </c>
      <c r="E3668" s="36">
        <v>3233</v>
      </c>
      <c r="F3668" s="81">
        <v>3</v>
      </c>
      <c r="G3668" s="36">
        <v>0</v>
      </c>
      <c r="H3668" s="36">
        <v>0</v>
      </c>
      <c r="I3668" s="36">
        <v>0</v>
      </c>
      <c r="J3668" s="36">
        <v>0</v>
      </c>
      <c r="K3668" s="57" t="str">
        <f t="shared" si="321"/>
        <v>0</v>
      </c>
      <c r="L3668" s="4"/>
    </row>
    <row r="3669" spans="1:12" ht="15.75">
      <c r="A3669" s="28">
        <v>77</v>
      </c>
      <c r="B3669" s="25"/>
      <c r="C3669" s="32">
        <f t="shared" si="322"/>
        <v>1</v>
      </c>
      <c r="D3669" s="84" t="s">
        <v>3726</v>
      </c>
      <c r="E3669" s="36">
        <v>5498</v>
      </c>
      <c r="F3669" s="81">
        <v>7</v>
      </c>
      <c r="G3669" s="36">
        <v>1</v>
      </c>
      <c r="H3669" s="36">
        <v>0</v>
      </c>
      <c r="I3669" s="36">
        <v>0</v>
      </c>
      <c r="J3669" s="36">
        <v>0</v>
      </c>
      <c r="K3669" s="57" t="str">
        <f t="shared" si="321"/>
        <v>0</v>
      </c>
      <c r="L3669" s="4"/>
    </row>
    <row r="3670" spans="1:12" ht="15.75">
      <c r="A3670" s="28">
        <v>77</v>
      </c>
      <c r="B3670" s="25"/>
      <c r="C3670" s="32">
        <f t="shared" si="322"/>
        <v>1</v>
      </c>
      <c r="D3670" s="121" t="s">
        <v>3727</v>
      </c>
      <c r="E3670" s="36">
        <v>3600</v>
      </c>
      <c r="F3670" s="81">
        <v>1</v>
      </c>
      <c r="G3670" s="36">
        <v>0</v>
      </c>
      <c r="H3670" s="36">
        <v>0</v>
      </c>
      <c r="I3670" s="36">
        <v>0</v>
      </c>
      <c r="J3670" s="36">
        <v>0</v>
      </c>
      <c r="K3670" s="57" t="str">
        <f t="shared" si="321"/>
        <v>0</v>
      </c>
      <c r="L3670" s="4"/>
    </row>
    <row r="3671" spans="1:12" ht="15.75">
      <c r="A3671" s="28">
        <v>77</v>
      </c>
      <c r="B3671" s="25"/>
      <c r="C3671" s="32">
        <f t="shared" si="322"/>
        <v>1</v>
      </c>
      <c r="D3671" s="121" t="s">
        <v>3728</v>
      </c>
      <c r="E3671" s="36">
        <v>10963</v>
      </c>
      <c r="F3671" s="81">
        <v>3</v>
      </c>
      <c r="G3671" s="36">
        <v>3</v>
      </c>
      <c r="H3671" s="36">
        <v>0</v>
      </c>
      <c r="I3671" s="36">
        <v>0</v>
      </c>
      <c r="J3671" s="36">
        <v>0</v>
      </c>
      <c r="K3671" s="57" t="str">
        <f t="shared" si="321"/>
        <v>0</v>
      </c>
      <c r="L3671" s="4"/>
    </row>
    <row r="3672" spans="1:12" ht="15.75">
      <c r="A3672" s="28">
        <v>77</v>
      </c>
      <c r="B3672" s="25"/>
      <c r="C3672" s="32">
        <f t="shared" si="322"/>
        <v>1</v>
      </c>
      <c r="D3672" s="121" t="s">
        <v>3729</v>
      </c>
      <c r="E3672" s="36">
        <v>23350</v>
      </c>
      <c r="F3672" s="81">
        <v>8</v>
      </c>
      <c r="G3672" s="36">
        <v>1</v>
      </c>
      <c r="H3672" s="36">
        <v>0</v>
      </c>
      <c r="I3672" s="36">
        <v>0</v>
      </c>
      <c r="J3672" s="36">
        <v>0</v>
      </c>
      <c r="K3672" s="57" t="str">
        <f t="shared" si="321"/>
        <v>0</v>
      </c>
      <c r="L3672" s="4"/>
    </row>
    <row r="3673" spans="1:12" ht="15.75">
      <c r="A3673" s="28">
        <v>77</v>
      </c>
      <c r="B3673" s="25"/>
      <c r="C3673" s="32">
        <f t="shared" si="322"/>
        <v>1</v>
      </c>
      <c r="D3673" s="84" t="s">
        <v>3730</v>
      </c>
      <c r="E3673" s="36">
        <v>8631</v>
      </c>
      <c r="F3673" s="81">
        <v>4</v>
      </c>
      <c r="G3673" s="36">
        <v>1</v>
      </c>
      <c r="H3673" s="36">
        <v>0</v>
      </c>
      <c r="I3673" s="36">
        <v>0</v>
      </c>
      <c r="J3673" s="36">
        <v>0</v>
      </c>
      <c r="K3673" s="57" t="str">
        <f t="shared" si="321"/>
        <v>0</v>
      </c>
      <c r="L3673" s="4"/>
    </row>
    <row r="3674" spans="1:12" ht="15.75">
      <c r="A3674" s="28">
        <v>77</v>
      </c>
      <c r="B3674" s="25"/>
      <c r="C3674" s="32">
        <f t="shared" si="322"/>
        <v>1</v>
      </c>
      <c r="D3674" s="121" t="s">
        <v>3731</v>
      </c>
      <c r="E3674" s="34">
        <v>5073</v>
      </c>
      <c r="F3674" s="35">
        <v>2</v>
      </c>
      <c r="G3674" s="35">
        <v>1</v>
      </c>
      <c r="H3674" s="36">
        <v>0</v>
      </c>
      <c r="I3674" s="36">
        <v>0</v>
      </c>
      <c r="J3674" s="36">
        <v>0</v>
      </c>
      <c r="K3674" s="57" t="str">
        <f t="shared" si="321"/>
        <v>0</v>
      </c>
      <c r="L3674" s="4"/>
    </row>
    <row r="3675" spans="1:12" ht="15.75">
      <c r="A3675" s="28">
        <v>77</v>
      </c>
      <c r="B3675" s="25"/>
      <c r="C3675" s="32">
        <f t="shared" si="322"/>
        <v>1</v>
      </c>
      <c r="D3675" s="121" t="s">
        <v>3732</v>
      </c>
      <c r="E3675" s="36">
        <v>880</v>
      </c>
      <c r="F3675" s="69">
        <v>0</v>
      </c>
      <c r="G3675" s="36">
        <v>0</v>
      </c>
      <c r="H3675" s="36">
        <v>1</v>
      </c>
      <c r="I3675" s="36">
        <v>0</v>
      </c>
      <c r="J3675" s="36">
        <v>0</v>
      </c>
      <c r="K3675" s="57" t="str">
        <f t="shared" si="321"/>
        <v>0</v>
      </c>
      <c r="L3675" s="4"/>
    </row>
    <row r="3676" spans="1:12" ht="15.75">
      <c r="A3676" s="28">
        <v>77</v>
      </c>
      <c r="B3676" s="25"/>
      <c r="C3676" s="32">
        <f t="shared" si="322"/>
        <v>1</v>
      </c>
      <c r="D3676" s="84" t="s">
        <v>3733</v>
      </c>
      <c r="E3676" s="36">
        <v>13383</v>
      </c>
      <c r="F3676" s="81">
        <v>9</v>
      </c>
      <c r="G3676" s="36">
        <v>2</v>
      </c>
      <c r="H3676" s="36">
        <v>0</v>
      </c>
      <c r="I3676" s="36">
        <v>0</v>
      </c>
      <c r="J3676" s="36">
        <v>0</v>
      </c>
      <c r="K3676" s="57" t="str">
        <f t="shared" si="321"/>
        <v>0</v>
      </c>
      <c r="L3676" s="4"/>
    </row>
    <row r="3677" spans="1:12" ht="15.75">
      <c r="A3677" s="28">
        <v>77</v>
      </c>
      <c r="B3677" s="25"/>
      <c r="C3677" s="32">
        <f t="shared" si="322"/>
        <v>1</v>
      </c>
      <c r="D3677" s="121" t="s">
        <v>3734</v>
      </c>
      <c r="E3677" s="36">
        <v>10985</v>
      </c>
      <c r="F3677" s="36">
        <v>5</v>
      </c>
      <c r="G3677" s="36">
        <v>0</v>
      </c>
      <c r="H3677" s="36">
        <v>0</v>
      </c>
      <c r="I3677" s="36">
        <v>0</v>
      </c>
      <c r="J3677" s="36">
        <v>0</v>
      </c>
      <c r="K3677" s="57" t="str">
        <f t="shared" si="321"/>
        <v>0</v>
      </c>
      <c r="L3677" s="4"/>
    </row>
    <row r="3678" spans="1:12" ht="15.75">
      <c r="A3678" s="28">
        <v>77</v>
      </c>
      <c r="B3678" s="25"/>
      <c r="C3678" s="32">
        <f t="shared" si="322"/>
        <v>1</v>
      </c>
      <c r="D3678" s="84" t="s">
        <v>3735</v>
      </c>
      <c r="E3678" s="36">
        <v>3225</v>
      </c>
      <c r="F3678" s="81">
        <v>0</v>
      </c>
      <c r="G3678" s="36">
        <v>1</v>
      </c>
      <c r="H3678" s="36">
        <v>0</v>
      </c>
      <c r="I3678" s="36">
        <v>0</v>
      </c>
      <c r="J3678" s="36">
        <v>0</v>
      </c>
      <c r="K3678" s="57" t="str">
        <f t="shared" si="321"/>
        <v>0</v>
      </c>
      <c r="L3678" s="4"/>
    </row>
    <row r="3679" spans="1:12" ht="15.75">
      <c r="A3679" s="28">
        <v>77</v>
      </c>
      <c r="B3679" s="25"/>
      <c r="C3679" s="32">
        <f t="shared" si="322"/>
        <v>1</v>
      </c>
      <c r="D3679" s="84" t="s">
        <v>3736</v>
      </c>
      <c r="E3679" s="36">
        <v>2643</v>
      </c>
      <c r="F3679" s="81">
        <v>1</v>
      </c>
      <c r="G3679" s="36">
        <v>0</v>
      </c>
      <c r="H3679" s="36">
        <v>0</v>
      </c>
      <c r="I3679" s="36">
        <v>0</v>
      </c>
      <c r="J3679" s="36">
        <v>0</v>
      </c>
      <c r="K3679" s="57" t="str">
        <f t="shared" si="321"/>
        <v>0</v>
      </c>
      <c r="L3679" s="4"/>
    </row>
    <row r="3680" spans="1:12" ht="15.75">
      <c r="A3680" s="28">
        <v>77</v>
      </c>
      <c r="B3680" s="25"/>
      <c r="C3680" s="32">
        <f t="shared" si="322"/>
        <v>1</v>
      </c>
      <c r="D3680" s="121" t="s">
        <v>3737</v>
      </c>
      <c r="E3680" s="36">
        <v>7500</v>
      </c>
      <c r="F3680" s="36">
        <v>3</v>
      </c>
      <c r="G3680" s="36">
        <v>0</v>
      </c>
      <c r="H3680" s="36">
        <v>0</v>
      </c>
      <c r="I3680" s="36">
        <v>0</v>
      </c>
      <c r="J3680" s="36">
        <v>0</v>
      </c>
      <c r="K3680" s="57" t="str">
        <f t="shared" ref="K3680:K3687" si="323">IF(OR(I3680="",I3680&lt;1),"0","1")</f>
        <v>0</v>
      </c>
      <c r="L3680" s="4"/>
    </row>
    <row r="3681" spans="1:57" ht="15.75">
      <c r="A3681" s="28">
        <v>77</v>
      </c>
      <c r="B3681" s="25"/>
      <c r="C3681" s="32">
        <f t="shared" si="322"/>
        <v>1</v>
      </c>
      <c r="D3681" s="121" t="s">
        <v>3738</v>
      </c>
      <c r="E3681" s="34">
        <v>1852</v>
      </c>
      <c r="F3681" s="35">
        <v>0</v>
      </c>
      <c r="G3681" s="35">
        <v>1</v>
      </c>
      <c r="H3681" s="36">
        <v>0</v>
      </c>
      <c r="I3681" s="36">
        <v>0</v>
      </c>
      <c r="J3681" s="36">
        <v>0</v>
      </c>
      <c r="K3681" s="57" t="str">
        <f t="shared" si="323"/>
        <v>0</v>
      </c>
      <c r="L3681" s="4"/>
    </row>
    <row r="3682" spans="1:57" ht="15.75">
      <c r="A3682" s="28">
        <v>77</v>
      </c>
      <c r="B3682" s="25"/>
      <c r="C3682" s="32">
        <f t="shared" si="322"/>
        <v>1</v>
      </c>
      <c r="D3682" s="84" t="s">
        <v>3739</v>
      </c>
      <c r="E3682" s="36">
        <v>956</v>
      </c>
      <c r="F3682" s="81">
        <v>0</v>
      </c>
      <c r="G3682" s="36">
        <v>0</v>
      </c>
      <c r="H3682" s="36">
        <v>1</v>
      </c>
      <c r="I3682" s="36">
        <v>0</v>
      </c>
      <c r="J3682" s="36">
        <v>0</v>
      </c>
      <c r="K3682" s="57" t="str">
        <f t="shared" si="323"/>
        <v>0</v>
      </c>
      <c r="L3682" s="4"/>
    </row>
    <row r="3683" spans="1:57" ht="15.75">
      <c r="A3683" s="28">
        <v>77</v>
      </c>
      <c r="B3683" s="25"/>
      <c r="C3683" s="32">
        <f t="shared" si="322"/>
        <v>1</v>
      </c>
      <c r="D3683" s="84" t="s">
        <v>3740</v>
      </c>
      <c r="E3683" s="36">
        <v>4903</v>
      </c>
      <c r="F3683" s="81">
        <v>1</v>
      </c>
      <c r="G3683" s="36">
        <v>0</v>
      </c>
      <c r="H3683" s="36">
        <v>0</v>
      </c>
      <c r="I3683" s="36">
        <v>0</v>
      </c>
      <c r="J3683" s="36">
        <v>0</v>
      </c>
      <c r="K3683" s="57" t="str">
        <f t="shared" si="323"/>
        <v>0</v>
      </c>
      <c r="L3683" s="4"/>
    </row>
    <row r="3684" spans="1:57" ht="15.75">
      <c r="A3684" s="28">
        <v>77</v>
      </c>
      <c r="B3684" s="25"/>
      <c r="C3684" s="32">
        <f t="shared" si="322"/>
        <v>1</v>
      </c>
      <c r="D3684" s="84" t="s">
        <v>3741</v>
      </c>
      <c r="E3684" s="36">
        <v>26678</v>
      </c>
      <c r="F3684" s="81">
        <v>9</v>
      </c>
      <c r="G3684" s="36">
        <v>3</v>
      </c>
      <c r="H3684" s="36">
        <v>0</v>
      </c>
      <c r="I3684" s="36">
        <v>0</v>
      </c>
      <c r="J3684" s="36">
        <v>0</v>
      </c>
      <c r="K3684" s="57" t="str">
        <f t="shared" si="323"/>
        <v>0</v>
      </c>
      <c r="L3684" s="4"/>
    </row>
    <row r="3685" spans="1:57" ht="15.75">
      <c r="A3685" s="28">
        <v>77</v>
      </c>
      <c r="B3685" s="25"/>
      <c r="C3685" s="32">
        <f t="shared" si="322"/>
        <v>1</v>
      </c>
      <c r="D3685" s="84" t="s">
        <v>3742</v>
      </c>
      <c r="E3685" s="36">
        <v>2134</v>
      </c>
      <c r="F3685" s="81">
        <v>2</v>
      </c>
      <c r="G3685" s="36">
        <v>1</v>
      </c>
      <c r="H3685" s="36">
        <v>0</v>
      </c>
      <c r="I3685" s="36">
        <v>0</v>
      </c>
      <c r="J3685" s="36">
        <v>0</v>
      </c>
      <c r="K3685" s="57" t="str">
        <f t="shared" si="323"/>
        <v>0</v>
      </c>
      <c r="L3685" s="4"/>
    </row>
    <row r="3686" spans="1:57" ht="15.75">
      <c r="A3686" s="28">
        <v>77</v>
      </c>
      <c r="B3686" s="25"/>
      <c r="C3686" s="32">
        <f t="shared" si="322"/>
        <v>1</v>
      </c>
      <c r="D3686" s="84" t="s">
        <v>3743</v>
      </c>
      <c r="E3686" s="36">
        <v>1941</v>
      </c>
      <c r="F3686" s="81">
        <v>1</v>
      </c>
      <c r="G3686" s="36">
        <v>0</v>
      </c>
      <c r="H3686" s="36">
        <v>0</v>
      </c>
      <c r="I3686" s="36">
        <v>0</v>
      </c>
      <c r="J3686" s="36">
        <v>0</v>
      </c>
      <c r="K3686" s="57" t="str">
        <f t="shared" si="323"/>
        <v>0</v>
      </c>
      <c r="L3686" s="4"/>
    </row>
    <row r="3687" spans="1:57" ht="15.75">
      <c r="A3687" s="28">
        <v>77</v>
      </c>
      <c r="B3687" s="25"/>
      <c r="C3687" s="32">
        <f t="shared" si="322"/>
        <v>1</v>
      </c>
      <c r="D3687" s="84" t="s">
        <v>3744</v>
      </c>
      <c r="E3687" s="36">
        <v>2810</v>
      </c>
      <c r="F3687" s="81">
        <v>1</v>
      </c>
      <c r="G3687" s="36">
        <v>0</v>
      </c>
      <c r="H3687" s="36">
        <v>0</v>
      </c>
      <c r="I3687" s="36">
        <v>0</v>
      </c>
      <c r="J3687" s="36">
        <v>0</v>
      </c>
      <c r="K3687" s="57" t="str">
        <f t="shared" si="323"/>
        <v>0</v>
      </c>
      <c r="L3687" s="4"/>
    </row>
    <row r="3688" spans="1:57" ht="15">
      <c r="A3688" s="226" t="s">
        <v>3745</v>
      </c>
      <c r="B3688" s="226"/>
      <c r="C3688" s="226"/>
      <c r="D3688" s="44">
        <f>SUM(C3552:C3687)</f>
        <v>134</v>
      </c>
      <c r="E3688" s="111">
        <f t="shared" ref="E3688:J3688" si="324">SUM(E3552:E3687)</f>
        <v>1319582</v>
      </c>
      <c r="F3688" s="111">
        <f t="shared" si="324"/>
        <v>651</v>
      </c>
      <c r="G3688" s="111">
        <f t="shared" si="324"/>
        <v>188</v>
      </c>
      <c r="H3688" s="111">
        <f t="shared" si="324"/>
        <v>9</v>
      </c>
      <c r="I3688" s="111">
        <f t="shared" si="324"/>
        <v>29</v>
      </c>
      <c r="J3688" s="111">
        <f t="shared" si="324"/>
        <v>31</v>
      </c>
      <c r="K3688" s="45">
        <f>K3552+K3553+K3554+K3555+K3556+K3557+K3558+K3559+K3560+K3561+K3562+K3563+K3564+K3565+K3566+K3567+K3568+K3569+K3570+K3571+K3572+K3573+K3574+K3575+K3576+K3577+K3578+K3579+K3580+K3581+K3582+K3583+K3584+K3585+K3586+K3587+K3588+K3589+K3590+K3591+K3592+K3593+K3594+K3595+K3596+K3597+K3598+K3599+K3600+K3601+K3602+K3603+K3604+K3605+K3606+K3607+K3608+K3609+K3610+K3611+K3612+K3613+K3614+K3615+K3616+K3617+K3618+K3619+K3620+K3621+K3622+K3623+K3624+K3625+K3626+K3627+K3628+K3629+K3630+K3631+K3632+K3633+K3634+K3635+K3636+K3637+K3638+K3639+K3640+K3641+K3642+K3643+K3644+K3645+K3646+K3647+K3648+K3649+K3650+K3651+K3652+K3653+K3654+K3655+K3656+K3657+K3658+K3659+K3660+K3661+K3662+K3663+K3664+K3665+K3666+K3667+K3668+K3669+K3670+K3671+K3672+K3673+K3674+K3675+K3676+K3677+K3678+K3679+K3680+K3681+K3682+K3683+K3684+K3685+K3687</f>
        <v>18</v>
      </c>
      <c r="L3688" s="4"/>
      <c r="M3688" s="46"/>
      <c r="N3688" s="46"/>
      <c r="O3688" s="46"/>
      <c r="P3688" s="46"/>
      <c r="Q3688" s="46"/>
      <c r="R3688" s="46"/>
      <c r="S3688" s="46"/>
      <c r="T3688" s="46"/>
      <c r="U3688" s="46"/>
      <c r="V3688" s="46"/>
      <c r="W3688" s="46"/>
      <c r="X3688" s="46"/>
      <c r="Y3688" s="46"/>
      <c r="Z3688" s="46"/>
      <c r="AA3688" s="46"/>
      <c r="AB3688" s="46"/>
      <c r="AC3688" s="46"/>
      <c r="AD3688" s="46"/>
      <c r="AE3688" s="46"/>
      <c r="AF3688" s="46"/>
      <c r="AG3688" s="46"/>
      <c r="AH3688" s="46"/>
      <c r="AI3688" s="46"/>
      <c r="AJ3688" s="46"/>
      <c r="AK3688" s="46"/>
      <c r="AL3688" s="46"/>
      <c r="AM3688" s="46"/>
      <c r="AN3688" s="46"/>
      <c r="AO3688" s="46"/>
      <c r="AP3688" s="46"/>
      <c r="AQ3688" s="46"/>
      <c r="AR3688" s="46"/>
      <c r="AS3688" s="46"/>
      <c r="AT3688" s="46"/>
      <c r="AU3688" s="46"/>
      <c r="AV3688" s="46"/>
      <c r="AW3688" s="46"/>
      <c r="AX3688" s="46"/>
      <c r="AY3688" s="46"/>
      <c r="AZ3688" s="46"/>
      <c r="BA3688" s="46"/>
      <c r="BB3688" s="46"/>
      <c r="BC3688" s="46"/>
      <c r="BD3688" s="46"/>
      <c r="BE3688" s="46"/>
    </row>
    <row r="3689" spans="1:57" ht="15.75">
      <c r="A3689" s="28"/>
      <c r="B3689" s="225" t="s">
        <v>112</v>
      </c>
      <c r="C3689" s="225"/>
      <c r="D3689" s="47"/>
      <c r="E3689" s="112"/>
      <c r="F3689" s="47"/>
      <c r="G3689" s="112"/>
      <c r="H3689" s="112"/>
      <c r="I3689" s="112"/>
      <c r="J3689" s="113"/>
      <c r="K3689" s="31"/>
      <c r="L3689" s="4"/>
    </row>
    <row r="3690" spans="1:57" ht="15.75">
      <c r="A3690" s="28">
        <v>78</v>
      </c>
      <c r="B3690" s="25"/>
      <c r="C3690" s="32">
        <f t="shared" ref="C3690:C3721" si="325">IF(D3690="",0,1)</f>
        <v>1</v>
      </c>
      <c r="D3690" s="123" t="s">
        <v>3746</v>
      </c>
      <c r="E3690" s="34">
        <v>3538</v>
      </c>
      <c r="F3690" s="35">
        <v>0</v>
      </c>
      <c r="G3690" s="35">
        <v>1</v>
      </c>
      <c r="H3690" s="35">
        <v>0</v>
      </c>
      <c r="I3690" s="35">
        <v>0</v>
      </c>
      <c r="J3690" s="36">
        <v>0</v>
      </c>
      <c r="K3690" s="57" t="str">
        <f t="shared" ref="K3690:K3721" si="326">IF(OR(I3690="",I3690&lt;1),"0","1")</f>
        <v>0</v>
      </c>
      <c r="L3690" s="4"/>
    </row>
    <row r="3691" spans="1:57" ht="15.75">
      <c r="A3691" s="28">
        <v>78</v>
      </c>
      <c r="B3691" s="25"/>
      <c r="C3691" s="32">
        <f t="shared" si="325"/>
        <v>1</v>
      </c>
      <c r="D3691" s="123" t="s">
        <v>3747</v>
      </c>
      <c r="E3691" s="34">
        <v>21053</v>
      </c>
      <c r="F3691" s="35">
        <v>5</v>
      </c>
      <c r="G3691" s="35">
        <v>1</v>
      </c>
      <c r="H3691" s="35">
        <v>0</v>
      </c>
      <c r="I3691" s="35">
        <v>0</v>
      </c>
      <c r="J3691" s="36">
        <v>0</v>
      </c>
      <c r="K3691" s="57" t="str">
        <f t="shared" si="326"/>
        <v>0</v>
      </c>
      <c r="L3691" s="4"/>
    </row>
    <row r="3692" spans="1:57" ht="15.75">
      <c r="A3692" s="28">
        <v>78</v>
      </c>
      <c r="B3692" s="25"/>
      <c r="C3692" s="32">
        <f t="shared" si="325"/>
        <v>1</v>
      </c>
      <c r="D3692" s="123" t="s">
        <v>3748</v>
      </c>
      <c r="E3692" s="34">
        <v>14000</v>
      </c>
      <c r="F3692" s="35">
        <v>6</v>
      </c>
      <c r="G3692" s="35">
        <v>2</v>
      </c>
      <c r="H3692" s="35">
        <v>0</v>
      </c>
      <c r="I3692" s="35">
        <v>0</v>
      </c>
      <c r="J3692" s="36">
        <v>0</v>
      </c>
      <c r="K3692" s="57" t="str">
        <f t="shared" si="326"/>
        <v>0</v>
      </c>
      <c r="L3692" s="4"/>
    </row>
    <row r="3693" spans="1:57" ht="15.75">
      <c r="A3693" s="28">
        <v>78</v>
      </c>
      <c r="B3693" s="25"/>
      <c r="C3693" s="32">
        <f t="shared" si="325"/>
        <v>1</v>
      </c>
      <c r="D3693" s="123" t="s">
        <v>3749</v>
      </c>
      <c r="E3693" s="34">
        <v>11974</v>
      </c>
      <c r="F3693" s="35">
        <v>8</v>
      </c>
      <c r="G3693" s="35">
        <v>3</v>
      </c>
      <c r="H3693" s="35">
        <v>0</v>
      </c>
      <c r="I3693" s="35">
        <v>0</v>
      </c>
      <c r="J3693" s="36">
        <v>0</v>
      </c>
      <c r="K3693" s="57" t="str">
        <f t="shared" si="326"/>
        <v>0</v>
      </c>
      <c r="L3693" s="4"/>
    </row>
    <row r="3694" spans="1:57" ht="15.75">
      <c r="A3694" s="28">
        <v>78</v>
      </c>
      <c r="B3694" s="25"/>
      <c r="C3694" s="32">
        <f t="shared" si="325"/>
        <v>1</v>
      </c>
      <c r="D3694" s="123" t="s">
        <v>3750</v>
      </c>
      <c r="E3694" s="34">
        <v>3662</v>
      </c>
      <c r="F3694" s="35">
        <v>2</v>
      </c>
      <c r="G3694" s="35">
        <v>0</v>
      </c>
      <c r="H3694" s="35">
        <v>0</v>
      </c>
      <c r="I3694" s="35">
        <v>0</v>
      </c>
      <c r="J3694" s="36">
        <v>0</v>
      </c>
      <c r="K3694" s="57" t="str">
        <f t="shared" si="326"/>
        <v>0</v>
      </c>
      <c r="L3694" s="4"/>
    </row>
    <row r="3695" spans="1:57" ht="15.75">
      <c r="A3695" s="28">
        <v>78</v>
      </c>
      <c r="B3695" s="25"/>
      <c r="C3695" s="32">
        <f t="shared" si="325"/>
        <v>1</v>
      </c>
      <c r="D3695" s="123" t="s">
        <v>3751</v>
      </c>
      <c r="E3695" s="34">
        <v>7650</v>
      </c>
      <c r="F3695" s="35">
        <v>2</v>
      </c>
      <c r="G3695" s="35">
        <v>0</v>
      </c>
      <c r="H3695" s="35">
        <v>0</v>
      </c>
      <c r="I3695" s="35">
        <v>0</v>
      </c>
      <c r="J3695" s="36">
        <v>0</v>
      </c>
      <c r="K3695" s="57" t="str">
        <f t="shared" si="326"/>
        <v>0</v>
      </c>
      <c r="L3695" s="4"/>
    </row>
    <row r="3696" spans="1:57" ht="15.75">
      <c r="A3696" s="28">
        <v>78</v>
      </c>
      <c r="B3696" s="25"/>
      <c r="C3696" s="32">
        <f t="shared" si="325"/>
        <v>1</v>
      </c>
      <c r="D3696" s="123" t="s">
        <v>3752</v>
      </c>
      <c r="E3696" s="34">
        <v>16000</v>
      </c>
      <c r="F3696" s="35">
        <v>4</v>
      </c>
      <c r="G3696" s="35">
        <v>2</v>
      </c>
      <c r="H3696" s="35">
        <v>0</v>
      </c>
      <c r="I3696" s="35">
        <v>0</v>
      </c>
      <c r="J3696" s="36">
        <v>0</v>
      </c>
      <c r="K3696" s="57" t="str">
        <f t="shared" si="326"/>
        <v>0</v>
      </c>
      <c r="L3696" s="4"/>
    </row>
    <row r="3697" spans="1:12" ht="15.75">
      <c r="A3697" s="28">
        <v>78</v>
      </c>
      <c r="B3697" s="25"/>
      <c r="C3697" s="32">
        <f t="shared" si="325"/>
        <v>1</v>
      </c>
      <c r="D3697" s="123" t="s">
        <v>3753</v>
      </c>
      <c r="E3697" s="36">
        <v>2079</v>
      </c>
      <c r="F3697" s="36">
        <v>0</v>
      </c>
      <c r="G3697" s="36">
        <v>0</v>
      </c>
      <c r="H3697" s="36">
        <v>1</v>
      </c>
      <c r="I3697" s="35">
        <v>0</v>
      </c>
      <c r="J3697" s="36">
        <v>0</v>
      </c>
      <c r="K3697" s="57" t="str">
        <f t="shared" si="326"/>
        <v>0</v>
      </c>
      <c r="L3697" s="4"/>
    </row>
    <row r="3698" spans="1:12" ht="15.75">
      <c r="A3698" s="28">
        <v>78</v>
      </c>
      <c r="B3698" s="25"/>
      <c r="C3698" s="32">
        <f t="shared" si="325"/>
        <v>1</v>
      </c>
      <c r="D3698" s="123" t="s">
        <v>3754</v>
      </c>
      <c r="E3698" s="36">
        <v>4829</v>
      </c>
      <c r="F3698" s="36">
        <v>0</v>
      </c>
      <c r="G3698" s="36">
        <v>3</v>
      </c>
      <c r="H3698" s="36">
        <v>0</v>
      </c>
      <c r="I3698" s="35">
        <v>0</v>
      </c>
      <c r="J3698" s="36">
        <v>0</v>
      </c>
      <c r="K3698" s="57" t="str">
        <f t="shared" si="326"/>
        <v>0</v>
      </c>
      <c r="L3698" s="4"/>
    </row>
    <row r="3699" spans="1:12" ht="15.75">
      <c r="A3699" s="28">
        <v>78</v>
      </c>
      <c r="B3699" s="25"/>
      <c r="C3699" s="32">
        <f t="shared" si="325"/>
        <v>1</v>
      </c>
      <c r="D3699" s="123" t="s">
        <v>3755</v>
      </c>
      <c r="E3699" s="36">
        <v>9000</v>
      </c>
      <c r="F3699" s="36">
        <v>6</v>
      </c>
      <c r="G3699" s="36">
        <v>1</v>
      </c>
      <c r="H3699" s="36">
        <v>0</v>
      </c>
      <c r="I3699" s="35">
        <v>0</v>
      </c>
      <c r="J3699" s="36">
        <v>0</v>
      </c>
      <c r="K3699" s="57" t="str">
        <f t="shared" si="326"/>
        <v>0</v>
      </c>
      <c r="L3699" s="4"/>
    </row>
    <row r="3700" spans="1:12" ht="15.75">
      <c r="A3700" s="28">
        <v>78</v>
      </c>
      <c r="B3700" s="25"/>
      <c r="C3700" s="32">
        <f t="shared" si="325"/>
        <v>1</v>
      </c>
      <c r="D3700" s="123" t="s">
        <v>3756</v>
      </c>
      <c r="E3700" s="36">
        <v>1827</v>
      </c>
      <c r="F3700" s="36">
        <v>0</v>
      </c>
      <c r="G3700" s="36">
        <v>1</v>
      </c>
      <c r="H3700" s="36">
        <v>0</v>
      </c>
      <c r="I3700" s="35">
        <v>0</v>
      </c>
      <c r="J3700" s="36">
        <v>0</v>
      </c>
      <c r="K3700" s="57" t="str">
        <f t="shared" si="326"/>
        <v>0</v>
      </c>
      <c r="L3700" s="4"/>
    </row>
    <row r="3701" spans="1:12" ht="15.75">
      <c r="A3701" s="28">
        <v>78</v>
      </c>
      <c r="B3701" s="25"/>
      <c r="C3701" s="32">
        <f t="shared" si="325"/>
        <v>1</v>
      </c>
      <c r="D3701" s="123" t="s">
        <v>3757</v>
      </c>
      <c r="E3701" s="36">
        <v>6301</v>
      </c>
      <c r="F3701" s="36">
        <v>0</v>
      </c>
      <c r="G3701" s="36">
        <v>1</v>
      </c>
      <c r="H3701" s="36">
        <v>1</v>
      </c>
      <c r="I3701" s="35">
        <v>0</v>
      </c>
      <c r="J3701" s="36">
        <v>0</v>
      </c>
      <c r="K3701" s="57" t="str">
        <f t="shared" si="326"/>
        <v>0</v>
      </c>
      <c r="L3701" s="4"/>
    </row>
    <row r="3702" spans="1:12" ht="15.75">
      <c r="A3702" s="28">
        <v>78</v>
      </c>
      <c r="B3702" s="25"/>
      <c r="C3702" s="32">
        <f t="shared" si="325"/>
        <v>1</v>
      </c>
      <c r="D3702" s="123" t="s">
        <v>3758</v>
      </c>
      <c r="E3702" s="52">
        <v>3329</v>
      </c>
      <c r="F3702" s="52">
        <v>3</v>
      </c>
      <c r="G3702" s="52">
        <v>1</v>
      </c>
      <c r="H3702" s="52">
        <v>0</v>
      </c>
      <c r="I3702" s="35">
        <v>0</v>
      </c>
      <c r="J3702" s="36">
        <v>0</v>
      </c>
      <c r="K3702" s="57" t="str">
        <f t="shared" si="326"/>
        <v>0</v>
      </c>
      <c r="L3702" s="4"/>
    </row>
    <row r="3703" spans="1:12" ht="15.75">
      <c r="A3703" s="28">
        <v>78</v>
      </c>
      <c r="B3703" s="25"/>
      <c r="C3703" s="32">
        <f t="shared" si="325"/>
        <v>1</v>
      </c>
      <c r="D3703" s="123" t="s">
        <v>3759</v>
      </c>
      <c r="E3703" s="36">
        <v>16248</v>
      </c>
      <c r="F3703" s="42">
        <v>11</v>
      </c>
      <c r="G3703" s="36">
        <v>1</v>
      </c>
      <c r="H3703" s="36">
        <v>0</v>
      </c>
      <c r="I3703" s="36">
        <v>2</v>
      </c>
      <c r="J3703" s="36">
        <v>2</v>
      </c>
      <c r="K3703" s="57" t="str">
        <f t="shared" si="326"/>
        <v>1</v>
      </c>
      <c r="L3703" s="4"/>
    </row>
    <row r="3704" spans="1:12" ht="15.75">
      <c r="A3704" s="28">
        <v>78</v>
      </c>
      <c r="B3704" s="25"/>
      <c r="C3704" s="32">
        <f t="shared" si="325"/>
        <v>1</v>
      </c>
      <c r="D3704" s="123" t="s">
        <v>3760</v>
      </c>
      <c r="E3704" s="36">
        <v>15003</v>
      </c>
      <c r="F3704" s="36">
        <v>11</v>
      </c>
      <c r="G3704" s="36">
        <v>2</v>
      </c>
      <c r="H3704" s="36">
        <v>0</v>
      </c>
      <c r="I3704" s="36">
        <v>0</v>
      </c>
      <c r="J3704" s="36">
        <v>0</v>
      </c>
      <c r="K3704" s="57" t="str">
        <f t="shared" si="326"/>
        <v>0</v>
      </c>
      <c r="L3704" s="4"/>
    </row>
    <row r="3705" spans="1:12" ht="15.75">
      <c r="A3705" s="28">
        <v>78</v>
      </c>
      <c r="B3705" s="25"/>
      <c r="C3705" s="32">
        <f t="shared" si="325"/>
        <v>1</v>
      </c>
      <c r="D3705" s="123" t="s">
        <v>3761</v>
      </c>
      <c r="E3705" s="36">
        <v>21032</v>
      </c>
      <c r="F3705" s="42">
        <v>1</v>
      </c>
      <c r="G3705" s="36">
        <v>1</v>
      </c>
      <c r="H3705" s="36">
        <v>0</v>
      </c>
      <c r="I3705" s="36">
        <v>0</v>
      </c>
      <c r="J3705" s="36">
        <v>0</v>
      </c>
      <c r="K3705" s="57" t="str">
        <f t="shared" si="326"/>
        <v>0</v>
      </c>
      <c r="L3705" s="4"/>
    </row>
    <row r="3706" spans="1:12" ht="15.75">
      <c r="A3706" s="28">
        <v>78</v>
      </c>
      <c r="B3706" s="25"/>
      <c r="C3706" s="32">
        <f t="shared" si="325"/>
        <v>1</v>
      </c>
      <c r="D3706" s="123" t="s">
        <v>3762</v>
      </c>
      <c r="E3706" s="36">
        <v>6000</v>
      </c>
      <c r="F3706" s="36">
        <v>11</v>
      </c>
      <c r="G3706" s="36">
        <v>0</v>
      </c>
      <c r="H3706" s="36">
        <v>0</v>
      </c>
      <c r="I3706" s="36">
        <v>0</v>
      </c>
      <c r="J3706" s="36">
        <v>0</v>
      </c>
      <c r="K3706" s="57" t="str">
        <f t="shared" si="326"/>
        <v>0</v>
      </c>
      <c r="L3706" s="4"/>
    </row>
    <row r="3707" spans="1:12" ht="15.75">
      <c r="A3707" s="28">
        <v>78</v>
      </c>
      <c r="B3707" s="25"/>
      <c r="C3707" s="32">
        <f t="shared" si="325"/>
        <v>1</v>
      </c>
      <c r="D3707" s="123" t="s">
        <v>3763</v>
      </c>
      <c r="E3707" s="36">
        <v>10394</v>
      </c>
      <c r="F3707" s="36">
        <v>5</v>
      </c>
      <c r="G3707" s="36">
        <v>2</v>
      </c>
      <c r="H3707" s="36">
        <v>0</v>
      </c>
      <c r="I3707" s="36">
        <v>0</v>
      </c>
      <c r="J3707" s="36">
        <v>0</v>
      </c>
      <c r="K3707" s="57" t="str">
        <f t="shared" si="326"/>
        <v>0</v>
      </c>
      <c r="L3707" s="4"/>
    </row>
    <row r="3708" spans="1:12" ht="15.75">
      <c r="A3708" s="28">
        <v>78</v>
      </c>
      <c r="B3708" s="25"/>
      <c r="C3708" s="32">
        <f t="shared" si="325"/>
        <v>1</v>
      </c>
      <c r="D3708" s="123" t="s">
        <v>3764</v>
      </c>
      <c r="E3708" s="36">
        <v>30801</v>
      </c>
      <c r="F3708" s="36">
        <v>16</v>
      </c>
      <c r="G3708" s="36">
        <v>3</v>
      </c>
      <c r="H3708" s="36">
        <v>0</v>
      </c>
      <c r="I3708" s="36">
        <v>0</v>
      </c>
      <c r="J3708" s="36">
        <v>0</v>
      </c>
      <c r="K3708" s="57" t="str">
        <f t="shared" si="326"/>
        <v>0</v>
      </c>
      <c r="L3708" s="4"/>
    </row>
    <row r="3709" spans="1:12" ht="15.75">
      <c r="A3709" s="28">
        <v>78</v>
      </c>
      <c r="B3709" s="25"/>
      <c r="C3709" s="32">
        <f t="shared" si="325"/>
        <v>1</v>
      </c>
      <c r="D3709" s="123" t="s">
        <v>3765</v>
      </c>
      <c r="E3709" s="36">
        <v>1851</v>
      </c>
      <c r="F3709" s="36">
        <v>0</v>
      </c>
      <c r="G3709" s="36">
        <v>0</v>
      </c>
      <c r="H3709" s="36">
        <v>1</v>
      </c>
      <c r="I3709" s="36">
        <v>0</v>
      </c>
      <c r="J3709" s="36">
        <v>0</v>
      </c>
      <c r="K3709" s="57" t="str">
        <f t="shared" si="326"/>
        <v>0</v>
      </c>
      <c r="L3709" s="4"/>
    </row>
    <row r="3710" spans="1:12" ht="15.75">
      <c r="A3710" s="28">
        <v>78</v>
      </c>
      <c r="B3710" s="25"/>
      <c r="C3710" s="32">
        <f t="shared" si="325"/>
        <v>1</v>
      </c>
      <c r="D3710" s="123" t="s">
        <v>3766</v>
      </c>
      <c r="E3710" s="36">
        <v>31233</v>
      </c>
      <c r="F3710" s="36">
        <v>14</v>
      </c>
      <c r="G3710" s="36">
        <v>5</v>
      </c>
      <c r="H3710" s="36">
        <v>0</v>
      </c>
      <c r="I3710" s="36">
        <v>3</v>
      </c>
      <c r="J3710" s="36">
        <v>0</v>
      </c>
      <c r="K3710" s="57" t="str">
        <f t="shared" si="326"/>
        <v>1</v>
      </c>
      <c r="L3710" s="4"/>
    </row>
    <row r="3711" spans="1:12" ht="15.75">
      <c r="A3711" s="28">
        <v>78</v>
      </c>
      <c r="B3711" s="25"/>
      <c r="C3711" s="32">
        <f t="shared" si="325"/>
        <v>1</v>
      </c>
      <c r="D3711" s="123" t="s">
        <v>3767</v>
      </c>
      <c r="E3711" s="36">
        <v>5600</v>
      </c>
      <c r="F3711" s="36">
        <v>1</v>
      </c>
      <c r="G3711" s="36">
        <v>2</v>
      </c>
      <c r="H3711" s="36">
        <v>0</v>
      </c>
      <c r="I3711" s="36">
        <v>0</v>
      </c>
      <c r="J3711" s="36">
        <v>0</v>
      </c>
      <c r="K3711" s="57" t="str">
        <f t="shared" si="326"/>
        <v>0</v>
      </c>
      <c r="L3711" s="4"/>
    </row>
    <row r="3712" spans="1:12" ht="15.75">
      <c r="A3712" s="28">
        <v>78</v>
      </c>
      <c r="B3712" s="25"/>
      <c r="C3712" s="32">
        <f t="shared" si="325"/>
        <v>1</v>
      </c>
      <c r="D3712" s="123" t="s">
        <v>3768</v>
      </c>
      <c r="E3712" s="36">
        <v>17495</v>
      </c>
      <c r="F3712" s="36">
        <v>3</v>
      </c>
      <c r="G3712" s="36">
        <v>3</v>
      </c>
      <c r="H3712" s="36">
        <v>0</v>
      </c>
      <c r="I3712" s="36">
        <v>0</v>
      </c>
      <c r="J3712" s="36">
        <v>0</v>
      </c>
      <c r="K3712" s="57" t="str">
        <f t="shared" si="326"/>
        <v>0</v>
      </c>
      <c r="L3712" s="4"/>
    </row>
    <row r="3713" spans="1:12" ht="15.75">
      <c r="A3713" s="28">
        <v>78</v>
      </c>
      <c r="B3713" s="25"/>
      <c r="C3713" s="32">
        <f t="shared" si="325"/>
        <v>1</v>
      </c>
      <c r="D3713" s="123" t="s">
        <v>3769</v>
      </c>
      <c r="E3713" s="36">
        <v>4334</v>
      </c>
      <c r="F3713" s="36">
        <v>4</v>
      </c>
      <c r="G3713" s="36">
        <v>3</v>
      </c>
      <c r="H3713" s="36">
        <v>0</v>
      </c>
      <c r="I3713" s="36">
        <v>0</v>
      </c>
      <c r="J3713" s="36">
        <v>0</v>
      </c>
      <c r="K3713" s="57" t="str">
        <f t="shared" si="326"/>
        <v>0</v>
      </c>
      <c r="L3713" s="4"/>
    </row>
    <row r="3714" spans="1:12" ht="15.75">
      <c r="A3714" s="28">
        <v>78</v>
      </c>
      <c r="B3714" s="25"/>
      <c r="C3714" s="32">
        <f t="shared" si="325"/>
        <v>1</v>
      </c>
      <c r="D3714" s="123" t="s">
        <v>3770</v>
      </c>
      <c r="E3714" s="36">
        <v>35703</v>
      </c>
      <c r="F3714" s="36">
        <v>9</v>
      </c>
      <c r="G3714" s="36">
        <v>6</v>
      </c>
      <c r="H3714" s="36">
        <v>0</v>
      </c>
      <c r="I3714" s="36">
        <v>0</v>
      </c>
      <c r="J3714" s="36">
        <v>0</v>
      </c>
      <c r="K3714" s="57" t="str">
        <f t="shared" si="326"/>
        <v>0</v>
      </c>
      <c r="L3714" s="4"/>
    </row>
    <row r="3715" spans="1:12" ht="15.75">
      <c r="A3715" s="28">
        <v>78</v>
      </c>
      <c r="B3715" s="25"/>
      <c r="C3715" s="32">
        <f t="shared" si="325"/>
        <v>1</v>
      </c>
      <c r="D3715" s="123" t="s">
        <v>3771</v>
      </c>
      <c r="E3715" s="36">
        <v>10000</v>
      </c>
      <c r="F3715" s="36">
        <v>9</v>
      </c>
      <c r="G3715" s="36">
        <v>2</v>
      </c>
      <c r="H3715" s="36">
        <v>0</v>
      </c>
      <c r="I3715" s="36">
        <v>0</v>
      </c>
      <c r="J3715" s="36">
        <v>0</v>
      </c>
      <c r="K3715" s="57" t="str">
        <f t="shared" si="326"/>
        <v>0</v>
      </c>
      <c r="L3715" s="4"/>
    </row>
    <row r="3716" spans="1:12" ht="15.75">
      <c r="A3716" s="28">
        <v>78</v>
      </c>
      <c r="B3716" s="25"/>
      <c r="C3716" s="32">
        <f t="shared" si="325"/>
        <v>1</v>
      </c>
      <c r="D3716" s="123" t="s">
        <v>3772</v>
      </c>
      <c r="E3716" s="36">
        <v>4194</v>
      </c>
      <c r="F3716" s="36">
        <v>2</v>
      </c>
      <c r="G3716" s="36">
        <v>1</v>
      </c>
      <c r="H3716" s="36">
        <v>0</v>
      </c>
      <c r="I3716" s="36">
        <v>0</v>
      </c>
      <c r="J3716" s="36">
        <v>0</v>
      </c>
      <c r="K3716" s="57" t="str">
        <f t="shared" si="326"/>
        <v>0</v>
      </c>
      <c r="L3716" s="4"/>
    </row>
    <row r="3717" spans="1:12" ht="15.75">
      <c r="A3717" s="28">
        <v>78</v>
      </c>
      <c r="B3717" s="25"/>
      <c r="C3717" s="32">
        <f t="shared" si="325"/>
        <v>1</v>
      </c>
      <c r="D3717" s="123" t="s">
        <v>3773</v>
      </c>
      <c r="E3717" s="36">
        <v>26000</v>
      </c>
      <c r="F3717" s="36">
        <v>17</v>
      </c>
      <c r="G3717" s="36">
        <v>0</v>
      </c>
      <c r="H3717" s="36">
        <v>0</v>
      </c>
      <c r="I3717" s="36">
        <v>2</v>
      </c>
      <c r="J3717" s="36">
        <v>2</v>
      </c>
      <c r="K3717" s="57" t="str">
        <f t="shared" si="326"/>
        <v>1</v>
      </c>
      <c r="L3717" s="4"/>
    </row>
    <row r="3718" spans="1:12" ht="15.75">
      <c r="A3718" s="28">
        <v>78</v>
      </c>
      <c r="B3718" s="25"/>
      <c r="C3718" s="32">
        <f t="shared" si="325"/>
        <v>1</v>
      </c>
      <c r="D3718" s="123" t="s">
        <v>3774</v>
      </c>
      <c r="E3718" s="36">
        <v>10356</v>
      </c>
      <c r="F3718" s="36">
        <v>4</v>
      </c>
      <c r="G3718" s="36">
        <v>0</v>
      </c>
      <c r="H3718" s="36">
        <v>0</v>
      </c>
      <c r="I3718" s="36">
        <v>0</v>
      </c>
      <c r="J3718" s="36">
        <v>0</v>
      </c>
      <c r="K3718" s="57" t="str">
        <f t="shared" si="326"/>
        <v>0</v>
      </c>
      <c r="L3718" s="4"/>
    </row>
    <row r="3719" spans="1:12" ht="15.75">
      <c r="A3719" s="28">
        <v>78</v>
      </c>
      <c r="B3719" s="25"/>
      <c r="C3719" s="32">
        <f t="shared" si="325"/>
        <v>1</v>
      </c>
      <c r="D3719" s="123" t="s">
        <v>3775</v>
      </c>
      <c r="E3719" s="36">
        <v>7129</v>
      </c>
      <c r="F3719" s="36">
        <v>1</v>
      </c>
      <c r="G3719" s="36">
        <v>1</v>
      </c>
      <c r="H3719" s="36">
        <v>0</v>
      </c>
      <c r="I3719" s="36">
        <v>0</v>
      </c>
      <c r="J3719" s="36">
        <v>0</v>
      </c>
      <c r="K3719" s="57" t="str">
        <f t="shared" si="326"/>
        <v>0</v>
      </c>
      <c r="L3719" s="4"/>
    </row>
    <row r="3720" spans="1:12" ht="15.75">
      <c r="A3720" s="28">
        <v>78</v>
      </c>
      <c r="B3720" s="25"/>
      <c r="C3720" s="32">
        <f t="shared" si="325"/>
        <v>1</v>
      </c>
      <c r="D3720" s="123" t="s">
        <v>3776</v>
      </c>
      <c r="E3720" s="36">
        <v>4638</v>
      </c>
      <c r="F3720" s="36">
        <v>3</v>
      </c>
      <c r="G3720" s="36">
        <v>0</v>
      </c>
      <c r="H3720" s="36">
        <v>0</v>
      </c>
      <c r="I3720" s="36">
        <v>0</v>
      </c>
      <c r="J3720" s="36">
        <v>0</v>
      </c>
      <c r="K3720" s="57" t="str">
        <f t="shared" si="326"/>
        <v>0</v>
      </c>
      <c r="L3720" s="4"/>
    </row>
    <row r="3721" spans="1:12" ht="15.75">
      <c r="A3721" s="28">
        <v>78</v>
      </c>
      <c r="B3721" s="25"/>
      <c r="C3721" s="32">
        <f t="shared" si="325"/>
        <v>1</v>
      </c>
      <c r="D3721" s="123" t="s">
        <v>3777</v>
      </c>
      <c r="E3721" s="36">
        <v>3090</v>
      </c>
      <c r="F3721" s="36">
        <v>1</v>
      </c>
      <c r="G3721" s="36">
        <v>0</v>
      </c>
      <c r="H3721" s="36">
        <v>0</v>
      </c>
      <c r="I3721" s="36">
        <v>0</v>
      </c>
      <c r="J3721" s="36">
        <v>0</v>
      </c>
      <c r="K3721" s="57" t="str">
        <f t="shared" si="326"/>
        <v>0</v>
      </c>
      <c r="L3721" s="4"/>
    </row>
    <row r="3722" spans="1:12" ht="15.75">
      <c r="A3722" s="28">
        <v>78</v>
      </c>
      <c r="B3722" s="25"/>
      <c r="C3722" s="32">
        <f t="shared" ref="C3722:C3753" si="327">IF(D3722="",0,1)</f>
        <v>1</v>
      </c>
      <c r="D3722" s="123" t="s">
        <v>3778</v>
      </c>
      <c r="E3722" s="36">
        <v>2500</v>
      </c>
      <c r="F3722" s="36">
        <v>5</v>
      </c>
      <c r="G3722" s="36">
        <v>0</v>
      </c>
      <c r="H3722" s="36">
        <v>0</v>
      </c>
      <c r="I3722" s="36">
        <v>0</v>
      </c>
      <c r="J3722" s="36">
        <v>0</v>
      </c>
      <c r="K3722" s="57" t="str">
        <f t="shared" ref="K3722:K3753" si="328">IF(OR(I3722="",I3722&lt;1),"0","1")</f>
        <v>0</v>
      </c>
      <c r="L3722" s="4"/>
    </row>
    <row r="3723" spans="1:12" ht="15.75">
      <c r="A3723" s="28">
        <v>78</v>
      </c>
      <c r="B3723" s="25"/>
      <c r="C3723" s="32">
        <f t="shared" si="327"/>
        <v>1</v>
      </c>
      <c r="D3723" s="123" t="s">
        <v>3779</v>
      </c>
      <c r="E3723" s="36">
        <v>13000</v>
      </c>
      <c r="F3723" s="36">
        <v>4</v>
      </c>
      <c r="G3723" s="36">
        <v>0</v>
      </c>
      <c r="H3723" s="36">
        <v>0</v>
      </c>
      <c r="I3723" s="36">
        <v>0</v>
      </c>
      <c r="J3723" s="36">
        <v>0</v>
      </c>
      <c r="K3723" s="57" t="str">
        <f t="shared" si="328"/>
        <v>0</v>
      </c>
      <c r="L3723" s="4"/>
    </row>
    <row r="3724" spans="1:12" ht="15.75">
      <c r="A3724" s="28">
        <v>78</v>
      </c>
      <c r="B3724" s="25"/>
      <c r="C3724" s="32">
        <f t="shared" si="327"/>
        <v>1</v>
      </c>
      <c r="D3724" s="123" t="s">
        <v>3780</v>
      </c>
      <c r="E3724" s="36">
        <v>4339</v>
      </c>
      <c r="F3724" s="36">
        <v>0</v>
      </c>
      <c r="G3724" s="36">
        <v>2</v>
      </c>
      <c r="H3724" s="36">
        <v>0</v>
      </c>
      <c r="I3724" s="36">
        <v>0</v>
      </c>
      <c r="J3724" s="36">
        <v>0</v>
      </c>
      <c r="K3724" s="57" t="str">
        <f t="shared" si="328"/>
        <v>0</v>
      </c>
      <c r="L3724" s="4"/>
    </row>
    <row r="3725" spans="1:12" ht="15.75">
      <c r="A3725" s="28">
        <v>78</v>
      </c>
      <c r="B3725" s="25"/>
      <c r="C3725" s="32">
        <f t="shared" si="327"/>
        <v>1</v>
      </c>
      <c r="D3725" s="123" t="s">
        <v>3781</v>
      </c>
      <c r="E3725" s="36">
        <v>1201</v>
      </c>
      <c r="F3725" s="36">
        <v>0</v>
      </c>
      <c r="G3725" s="36">
        <v>0</v>
      </c>
      <c r="H3725" s="36">
        <v>1</v>
      </c>
      <c r="I3725" s="36">
        <v>0</v>
      </c>
      <c r="J3725" s="36">
        <v>0</v>
      </c>
      <c r="K3725" s="57" t="str">
        <f t="shared" si="328"/>
        <v>0</v>
      </c>
      <c r="L3725" s="4"/>
    </row>
    <row r="3726" spans="1:12" ht="15.75">
      <c r="A3726" s="28">
        <v>78</v>
      </c>
      <c r="B3726" s="25"/>
      <c r="C3726" s="32">
        <f t="shared" si="327"/>
        <v>1</v>
      </c>
      <c r="D3726" s="123" t="s">
        <v>3782</v>
      </c>
      <c r="E3726" s="36">
        <v>2520</v>
      </c>
      <c r="F3726" s="36">
        <v>1</v>
      </c>
      <c r="G3726" s="36">
        <v>0</v>
      </c>
      <c r="H3726" s="36">
        <v>0</v>
      </c>
      <c r="I3726" s="36">
        <v>0</v>
      </c>
      <c r="J3726" s="36">
        <v>0</v>
      </c>
      <c r="K3726" s="57" t="str">
        <f t="shared" si="328"/>
        <v>0</v>
      </c>
      <c r="L3726" s="4"/>
    </row>
    <row r="3727" spans="1:12" ht="15.75">
      <c r="A3727" s="28">
        <v>78</v>
      </c>
      <c r="B3727" s="25"/>
      <c r="C3727" s="32">
        <f t="shared" si="327"/>
        <v>1</v>
      </c>
      <c r="D3727" s="123" t="s">
        <v>3783</v>
      </c>
      <c r="E3727" s="36">
        <v>7800</v>
      </c>
      <c r="F3727" s="36">
        <v>3</v>
      </c>
      <c r="G3727" s="36">
        <v>1</v>
      </c>
      <c r="H3727" s="36">
        <v>0</v>
      </c>
      <c r="I3727" s="36">
        <v>0</v>
      </c>
      <c r="J3727" s="36">
        <v>0</v>
      </c>
      <c r="K3727" s="57" t="str">
        <f t="shared" si="328"/>
        <v>0</v>
      </c>
      <c r="L3727" s="4"/>
    </row>
    <row r="3728" spans="1:12" ht="15.75">
      <c r="A3728" s="28">
        <v>78</v>
      </c>
      <c r="B3728" s="25"/>
      <c r="C3728" s="32">
        <f t="shared" si="327"/>
        <v>1</v>
      </c>
      <c r="D3728" s="123" t="s">
        <v>3784</v>
      </c>
      <c r="E3728" s="36">
        <v>679</v>
      </c>
      <c r="F3728" s="36">
        <v>0</v>
      </c>
      <c r="G3728" s="36">
        <v>1</v>
      </c>
      <c r="H3728" s="36">
        <v>0</v>
      </c>
      <c r="I3728" s="36">
        <v>0</v>
      </c>
      <c r="J3728" s="36">
        <v>0</v>
      </c>
      <c r="K3728" s="57" t="str">
        <f t="shared" si="328"/>
        <v>0</v>
      </c>
      <c r="L3728" s="4"/>
    </row>
    <row r="3729" spans="1:12" ht="15.75">
      <c r="A3729" s="28">
        <v>78</v>
      </c>
      <c r="B3729" s="25"/>
      <c r="C3729" s="32">
        <f t="shared" si="327"/>
        <v>1</v>
      </c>
      <c r="D3729" s="123" t="s">
        <v>3785</v>
      </c>
      <c r="E3729" s="36">
        <v>29500</v>
      </c>
      <c r="F3729" s="36">
        <v>11</v>
      </c>
      <c r="G3729" s="36">
        <v>3</v>
      </c>
      <c r="H3729" s="36">
        <v>0</v>
      </c>
      <c r="I3729" s="36">
        <v>0</v>
      </c>
      <c r="J3729" s="36">
        <v>0</v>
      </c>
      <c r="K3729" s="57" t="str">
        <f t="shared" si="328"/>
        <v>0</v>
      </c>
      <c r="L3729" s="4"/>
    </row>
    <row r="3730" spans="1:12" ht="15.75">
      <c r="A3730" s="28">
        <v>78</v>
      </c>
      <c r="B3730" s="25"/>
      <c r="C3730" s="32">
        <f t="shared" si="327"/>
        <v>1</v>
      </c>
      <c r="D3730" s="123" t="s">
        <v>3786</v>
      </c>
      <c r="E3730" s="36">
        <v>2501</v>
      </c>
      <c r="F3730" s="36">
        <v>0</v>
      </c>
      <c r="G3730" s="36">
        <v>3</v>
      </c>
      <c r="H3730" s="36">
        <v>0</v>
      </c>
      <c r="I3730" s="36">
        <v>0</v>
      </c>
      <c r="J3730" s="36">
        <v>0</v>
      </c>
      <c r="K3730" s="57" t="str">
        <f t="shared" si="328"/>
        <v>0</v>
      </c>
      <c r="L3730" s="4"/>
    </row>
    <row r="3731" spans="1:12" ht="15.75">
      <c r="A3731" s="28">
        <v>78</v>
      </c>
      <c r="B3731" s="25"/>
      <c r="C3731" s="32">
        <f t="shared" si="327"/>
        <v>1</v>
      </c>
      <c r="D3731" s="123" t="s">
        <v>3787</v>
      </c>
      <c r="E3731" s="36">
        <v>3640</v>
      </c>
      <c r="F3731" s="36">
        <v>1</v>
      </c>
      <c r="G3731" s="36">
        <v>1</v>
      </c>
      <c r="H3731" s="36">
        <v>0</v>
      </c>
      <c r="I3731" s="36">
        <v>0</v>
      </c>
      <c r="J3731" s="36">
        <v>0</v>
      </c>
      <c r="K3731" s="57" t="str">
        <f t="shared" si="328"/>
        <v>0</v>
      </c>
      <c r="L3731" s="4"/>
    </row>
    <row r="3732" spans="1:12" ht="15.75">
      <c r="A3732" s="28">
        <v>78</v>
      </c>
      <c r="B3732" s="25"/>
      <c r="C3732" s="32">
        <f t="shared" si="327"/>
        <v>1</v>
      </c>
      <c r="D3732" s="123" t="s">
        <v>3788</v>
      </c>
      <c r="E3732" s="36">
        <v>32800</v>
      </c>
      <c r="F3732" s="42">
        <v>12</v>
      </c>
      <c r="G3732" s="36">
        <v>2</v>
      </c>
      <c r="H3732" s="36">
        <v>0</v>
      </c>
      <c r="I3732" s="36">
        <v>0</v>
      </c>
      <c r="J3732" s="36">
        <v>0</v>
      </c>
      <c r="K3732" s="57" t="str">
        <f t="shared" si="328"/>
        <v>0</v>
      </c>
      <c r="L3732" s="4"/>
    </row>
    <row r="3733" spans="1:12" ht="15.75">
      <c r="A3733" s="28">
        <v>78</v>
      </c>
      <c r="B3733" s="25"/>
      <c r="C3733" s="32">
        <f t="shared" si="327"/>
        <v>1</v>
      </c>
      <c r="D3733" s="123" t="s">
        <v>3789</v>
      </c>
      <c r="E3733" s="36">
        <v>5899</v>
      </c>
      <c r="F3733" s="36">
        <v>2</v>
      </c>
      <c r="G3733" s="36">
        <v>1</v>
      </c>
      <c r="H3733" s="36">
        <v>0</v>
      </c>
      <c r="I3733" s="36">
        <v>0</v>
      </c>
      <c r="J3733" s="36">
        <v>0</v>
      </c>
      <c r="K3733" s="57" t="str">
        <f t="shared" si="328"/>
        <v>0</v>
      </c>
      <c r="L3733" s="4"/>
    </row>
    <row r="3734" spans="1:12" ht="15.75">
      <c r="A3734" s="28">
        <v>78</v>
      </c>
      <c r="B3734" s="25"/>
      <c r="C3734" s="32">
        <f t="shared" si="327"/>
        <v>1</v>
      </c>
      <c r="D3734" s="123" t="s">
        <v>3790</v>
      </c>
      <c r="E3734" s="36">
        <v>8312</v>
      </c>
      <c r="F3734" s="36">
        <v>1</v>
      </c>
      <c r="G3734" s="36">
        <v>2</v>
      </c>
      <c r="H3734" s="36">
        <v>0</v>
      </c>
      <c r="I3734" s="36">
        <v>0</v>
      </c>
      <c r="J3734" s="36">
        <v>0</v>
      </c>
      <c r="K3734" s="57" t="str">
        <f t="shared" si="328"/>
        <v>0</v>
      </c>
      <c r="L3734" s="4"/>
    </row>
    <row r="3735" spans="1:12" ht="15.75">
      <c r="A3735" s="28">
        <v>78</v>
      </c>
      <c r="B3735" s="25"/>
      <c r="C3735" s="32">
        <f t="shared" si="327"/>
        <v>1</v>
      </c>
      <c r="D3735" s="123" t="s">
        <v>3791</v>
      </c>
      <c r="E3735" s="36">
        <v>3889</v>
      </c>
      <c r="F3735" s="36">
        <v>1</v>
      </c>
      <c r="G3735" s="36">
        <v>0</v>
      </c>
      <c r="H3735" s="36">
        <v>0</v>
      </c>
      <c r="I3735" s="36">
        <v>0</v>
      </c>
      <c r="J3735" s="36">
        <v>0</v>
      </c>
      <c r="K3735" s="57" t="str">
        <f t="shared" si="328"/>
        <v>0</v>
      </c>
      <c r="L3735" s="4"/>
    </row>
    <row r="3736" spans="1:12" ht="15.75">
      <c r="A3736" s="28">
        <v>78</v>
      </c>
      <c r="B3736" s="25"/>
      <c r="C3736" s="32">
        <f t="shared" si="327"/>
        <v>1</v>
      </c>
      <c r="D3736" s="123" t="s">
        <v>3792</v>
      </c>
      <c r="E3736" s="36">
        <v>18000</v>
      </c>
      <c r="F3736" s="36">
        <v>0</v>
      </c>
      <c r="G3736" s="36">
        <v>3</v>
      </c>
      <c r="H3736" s="36">
        <v>0</v>
      </c>
      <c r="I3736" s="36">
        <v>0</v>
      </c>
      <c r="J3736" s="36">
        <v>0</v>
      </c>
      <c r="K3736" s="57" t="str">
        <f t="shared" si="328"/>
        <v>0</v>
      </c>
      <c r="L3736" s="4"/>
    </row>
    <row r="3737" spans="1:12" ht="15.75">
      <c r="A3737" s="28">
        <v>78</v>
      </c>
      <c r="B3737" s="25"/>
      <c r="C3737" s="32">
        <f t="shared" si="327"/>
        <v>1</v>
      </c>
      <c r="D3737" s="123" t="s">
        <v>3793</v>
      </c>
      <c r="E3737" s="36">
        <v>1659</v>
      </c>
      <c r="F3737" s="36">
        <v>1</v>
      </c>
      <c r="G3737" s="36">
        <v>0</v>
      </c>
      <c r="H3737" s="36">
        <v>0</v>
      </c>
      <c r="I3737" s="36">
        <v>0</v>
      </c>
      <c r="J3737" s="36">
        <v>0</v>
      </c>
      <c r="K3737" s="57" t="str">
        <f t="shared" si="328"/>
        <v>0</v>
      </c>
      <c r="L3737" s="4"/>
    </row>
    <row r="3738" spans="1:12" ht="15.75">
      <c r="A3738" s="28">
        <v>78</v>
      </c>
      <c r="B3738" s="25"/>
      <c r="C3738" s="32">
        <f t="shared" si="327"/>
        <v>1</v>
      </c>
      <c r="D3738" s="123" t="s">
        <v>3794</v>
      </c>
      <c r="E3738" s="36">
        <v>7400</v>
      </c>
      <c r="F3738" s="36">
        <v>4</v>
      </c>
      <c r="G3738" s="36">
        <v>1</v>
      </c>
      <c r="H3738" s="36">
        <v>0</v>
      </c>
      <c r="I3738" s="36">
        <v>0</v>
      </c>
      <c r="J3738" s="36">
        <v>0</v>
      </c>
      <c r="K3738" s="57" t="str">
        <f t="shared" si="328"/>
        <v>0</v>
      </c>
      <c r="L3738" s="4"/>
    </row>
    <row r="3739" spans="1:12" ht="15.75">
      <c r="A3739" s="28">
        <v>78</v>
      </c>
      <c r="B3739" s="25"/>
      <c r="C3739" s="32">
        <f t="shared" si="327"/>
        <v>1</v>
      </c>
      <c r="D3739" s="123" t="s">
        <v>3795</v>
      </c>
      <c r="E3739" s="36">
        <v>6300</v>
      </c>
      <c r="F3739" s="36">
        <v>0</v>
      </c>
      <c r="G3739" s="36">
        <v>2</v>
      </c>
      <c r="H3739" s="36">
        <v>0</v>
      </c>
      <c r="I3739" s="36">
        <v>0</v>
      </c>
      <c r="J3739" s="36">
        <v>0</v>
      </c>
      <c r="K3739" s="57" t="str">
        <f t="shared" si="328"/>
        <v>0</v>
      </c>
      <c r="L3739" s="4"/>
    </row>
    <row r="3740" spans="1:12" ht="15.75">
      <c r="A3740" s="28">
        <v>78</v>
      </c>
      <c r="B3740" s="25"/>
      <c r="C3740" s="32">
        <f t="shared" si="327"/>
        <v>1</v>
      </c>
      <c r="D3740" s="123" t="s">
        <v>3796</v>
      </c>
      <c r="E3740" s="36">
        <v>9418</v>
      </c>
      <c r="F3740" s="36">
        <v>4</v>
      </c>
      <c r="G3740" s="36">
        <v>0</v>
      </c>
      <c r="H3740" s="36">
        <v>0</v>
      </c>
      <c r="I3740" s="36">
        <v>0</v>
      </c>
      <c r="J3740" s="36">
        <v>0</v>
      </c>
      <c r="K3740" s="57" t="str">
        <f t="shared" si="328"/>
        <v>0</v>
      </c>
      <c r="L3740" s="4"/>
    </row>
    <row r="3741" spans="1:12" ht="15.75">
      <c r="A3741" s="28">
        <v>78</v>
      </c>
      <c r="B3741" s="25"/>
      <c r="C3741" s="32">
        <f t="shared" si="327"/>
        <v>1</v>
      </c>
      <c r="D3741" s="123" t="s">
        <v>3797</v>
      </c>
      <c r="E3741" s="36">
        <v>23600</v>
      </c>
      <c r="F3741" s="36">
        <v>17</v>
      </c>
      <c r="G3741" s="36">
        <v>3</v>
      </c>
      <c r="H3741" s="36">
        <v>0</v>
      </c>
      <c r="I3741" s="36">
        <v>0</v>
      </c>
      <c r="J3741" s="36">
        <v>0</v>
      </c>
      <c r="K3741" s="57" t="str">
        <f t="shared" si="328"/>
        <v>0</v>
      </c>
      <c r="L3741" s="4"/>
    </row>
    <row r="3742" spans="1:12" ht="15.75">
      <c r="A3742" s="28">
        <v>78</v>
      </c>
      <c r="B3742" s="25"/>
      <c r="C3742" s="32">
        <f t="shared" si="327"/>
        <v>1</v>
      </c>
      <c r="D3742" s="123" t="s">
        <v>3798</v>
      </c>
      <c r="E3742" s="36">
        <v>44500</v>
      </c>
      <c r="F3742" s="36">
        <v>23</v>
      </c>
      <c r="G3742" s="36">
        <v>6</v>
      </c>
      <c r="H3742" s="36">
        <v>0</v>
      </c>
      <c r="I3742" s="36">
        <v>1</v>
      </c>
      <c r="J3742" s="36">
        <v>1</v>
      </c>
      <c r="K3742" s="57" t="str">
        <f t="shared" si="328"/>
        <v>1</v>
      </c>
      <c r="L3742" s="4"/>
    </row>
    <row r="3743" spans="1:12" ht="15.75">
      <c r="A3743" s="28">
        <v>78</v>
      </c>
      <c r="B3743" s="25"/>
      <c r="C3743" s="32">
        <f t="shared" si="327"/>
        <v>1</v>
      </c>
      <c r="D3743" s="123" t="s">
        <v>3799</v>
      </c>
      <c r="E3743" s="36">
        <v>20975</v>
      </c>
      <c r="F3743" s="36">
        <v>5</v>
      </c>
      <c r="G3743" s="36">
        <v>3</v>
      </c>
      <c r="H3743" s="36">
        <v>0</v>
      </c>
      <c r="I3743" s="36">
        <v>0</v>
      </c>
      <c r="J3743" s="36">
        <v>0</v>
      </c>
      <c r="K3743" s="57" t="str">
        <f t="shared" si="328"/>
        <v>0</v>
      </c>
      <c r="L3743" s="4"/>
    </row>
    <row r="3744" spans="1:12" ht="15.75">
      <c r="A3744" s="28">
        <v>78</v>
      </c>
      <c r="B3744" s="25"/>
      <c r="C3744" s="32">
        <f t="shared" si="327"/>
        <v>1</v>
      </c>
      <c r="D3744" s="123" t="s">
        <v>3800</v>
      </c>
      <c r="E3744" s="36">
        <v>3600</v>
      </c>
      <c r="F3744" s="36">
        <v>0</v>
      </c>
      <c r="G3744" s="36">
        <v>1</v>
      </c>
      <c r="H3744" s="36">
        <v>0</v>
      </c>
      <c r="I3744" s="36">
        <v>0</v>
      </c>
      <c r="J3744" s="36">
        <v>0</v>
      </c>
      <c r="K3744" s="57" t="str">
        <f t="shared" si="328"/>
        <v>0</v>
      </c>
      <c r="L3744" s="4"/>
    </row>
    <row r="3745" spans="1:12" ht="15.75">
      <c r="A3745" s="28">
        <v>78</v>
      </c>
      <c r="B3745" s="25"/>
      <c r="C3745" s="32">
        <f t="shared" si="327"/>
        <v>1</v>
      </c>
      <c r="D3745" s="123" t="s">
        <v>3801</v>
      </c>
      <c r="E3745" s="36">
        <v>16400</v>
      </c>
      <c r="F3745" s="36">
        <v>3</v>
      </c>
      <c r="G3745" s="36">
        <v>4</v>
      </c>
      <c r="H3745" s="36">
        <v>0</v>
      </c>
      <c r="I3745" s="36">
        <v>0</v>
      </c>
      <c r="J3745" s="36">
        <v>0</v>
      </c>
      <c r="K3745" s="57" t="str">
        <f t="shared" si="328"/>
        <v>0</v>
      </c>
      <c r="L3745" s="4"/>
    </row>
    <row r="3746" spans="1:12" ht="15.75">
      <c r="A3746" s="28">
        <v>78</v>
      </c>
      <c r="B3746" s="25"/>
      <c r="C3746" s="32">
        <f t="shared" si="327"/>
        <v>1</v>
      </c>
      <c r="D3746" s="123" t="s">
        <v>3802</v>
      </c>
      <c r="E3746" s="36">
        <v>6100</v>
      </c>
      <c r="F3746" s="36">
        <v>2</v>
      </c>
      <c r="G3746" s="36">
        <v>1</v>
      </c>
      <c r="H3746" s="36">
        <v>0</v>
      </c>
      <c r="I3746" s="36">
        <v>0</v>
      </c>
      <c r="J3746" s="36">
        <v>0</v>
      </c>
      <c r="K3746" s="57" t="str">
        <f t="shared" si="328"/>
        <v>0</v>
      </c>
      <c r="L3746" s="4"/>
    </row>
    <row r="3747" spans="1:12" ht="15.75">
      <c r="A3747" s="28">
        <v>78</v>
      </c>
      <c r="B3747" s="25"/>
      <c r="C3747" s="32">
        <f t="shared" si="327"/>
        <v>1</v>
      </c>
      <c r="D3747" s="123" t="s">
        <v>3803</v>
      </c>
      <c r="E3747" s="36">
        <v>4500</v>
      </c>
      <c r="F3747" s="36">
        <v>1</v>
      </c>
      <c r="G3747" s="36">
        <v>0</v>
      </c>
      <c r="H3747" s="36">
        <v>0</v>
      </c>
      <c r="I3747" s="36">
        <v>0</v>
      </c>
      <c r="J3747" s="36">
        <v>0</v>
      </c>
      <c r="K3747" s="57" t="str">
        <f t="shared" si="328"/>
        <v>0</v>
      </c>
      <c r="L3747" s="4"/>
    </row>
    <row r="3748" spans="1:12" ht="15.75">
      <c r="A3748" s="28">
        <v>78</v>
      </c>
      <c r="B3748" s="25"/>
      <c r="C3748" s="32">
        <f t="shared" si="327"/>
        <v>1</v>
      </c>
      <c r="D3748" s="123" t="s">
        <v>3804</v>
      </c>
      <c r="E3748" s="36">
        <v>18267</v>
      </c>
      <c r="F3748" s="36">
        <v>7</v>
      </c>
      <c r="G3748" s="36">
        <v>3</v>
      </c>
      <c r="H3748" s="36">
        <v>0</v>
      </c>
      <c r="I3748" s="36">
        <v>0</v>
      </c>
      <c r="J3748" s="36">
        <v>0</v>
      </c>
      <c r="K3748" s="57" t="str">
        <f t="shared" si="328"/>
        <v>0</v>
      </c>
      <c r="L3748" s="4"/>
    </row>
    <row r="3749" spans="1:12" ht="15.75">
      <c r="A3749" s="28">
        <v>78</v>
      </c>
      <c r="B3749" s="25"/>
      <c r="C3749" s="32">
        <f t="shared" si="327"/>
        <v>1</v>
      </c>
      <c r="D3749" s="123" t="s">
        <v>3805</v>
      </c>
      <c r="E3749" s="36">
        <v>1750</v>
      </c>
      <c r="F3749" s="42">
        <v>1</v>
      </c>
      <c r="G3749" s="36">
        <v>0</v>
      </c>
      <c r="H3749" s="36">
        <v>0</v>
      </c>
      <c r="I3749" s="36">
        <v>0</v>
      </c>
      <c r="J3749" s="36">
        <v>0</v>
      </c>
      <c r="K3749" s="57" t="str">
        <f t="shared" si="328"/>
        <v>0</v>
      </c>
      <c r="L3749" s="4"/>
    </row>
    <row r="3750" spans="1:12" ht="15.75">
      <c r="A3750" s="28">
        <v>78</v>
      </c>
      <c r="B3750" s="25"/>
      <c r="C3750" s="32">
        <f t="shared" si="327"/>
        <v>1</v>
      </c>
      <c r="D3750" s="123" t="s">
        <v>3806</v>
      </c>
      <c r="E3750" s="36">
        <v>6500</v>
      </c>
      <c r="F3750" s="36">
        <v>4</v>
      </c>
      <c r="G3750" s="36">
        <v>0</v>
      </c>
      <c r="H3750" s="36">
        <v>0</v>
      </c>
      <c r="I3750" s="36">
        <v>0</v>
      </c>
      <c r="J3750" s="36">
        <v>0</v>
      </c>
      <c r="K3750" s="57" t="str">
        <f t="shared" si="328"/>
        <v>0</v>
      </c>
      <c r="L3750" s="4"/>
    </row>
    <row r="3751" spans="1:12" ht="15.75">
      <c r="A3751" s="28">
        <v>78</v>
      </c>
      <c r="B3751" s="25"/>
      <c r="C3751" s="32">
        <f t="shared" si="327"/>
        <v>1</v>
      </c>
      <c r="D3751" s="123" t="s">
        <v>3807</v>
      </c>
      <c r="E3751" s="36">
        <v>6714</v>
      </c>
      <c r="F3751" s="36">
        <v>3</v>
      </c>
      <c r="G3751" s="36">
        <v>0</v>
      </c>
      <c r="H3751" s="36">
        <v>0</v>
      </c>
      <c r="I3751" s="36">
        <v>0</v>
      </c>
      <c r="J3751" s="36">
        <v>0</v>
      </c>
      <c r="K3751" s="57" t="str">
        <f t="shared" si="328"/>
        <v>0</v>
      </c>
      <c r="L3751" s="4"/>
    </row>
    <row r="3752" spans="1:12" ht="15.75">
      <c r="A3752" s="28">
        <v>78</v>
      </c>
      <c r="B3752" s="25"/>
      <c r="C3752" s="32">
        <f t="shared" si="327"/>
        <v>1</v>
      </c>
      <c r="D3752" s="123" t="s">
        <v>3808</v>
      </c>
      <c r="E3752" s="36">
        <v>9170</v>
      </c>
      <c r="F3752" s="36">
        <v>7</v>
      </c>
      <c r="G3752" s="36">
        <v>5</v>
      </c>
      <c r="H3752" s="36">
        <v>0</v>
      </c>
      <c r="I3752" s="36">
        <v>0</v>
      </c>
      <c r="J3752" s="36">
        <v>0</v>
      </c>
      <c r="K3752" s="57" t="str">
        <f t="shared" si="328"/>
        <v>0</v>
      </c>
      <c r="L3752" s="4"/>
    </row>
    <row r="3753" spans="1:12" ht="15.75">
      <c r="A3753" s="28">
        <v>78</v>
      </c>
      <c r="B3753" s="25"/>
      <c r="C3753" s="32">
        <f t="shared" si="327"/>
        <v>1</v>
      </c>
      <c r="D3753" s="123" t="s">
        <v>3809</v>
      </c>
      <c r="E3753" s="36">
        <v>2296</v>
      </c>
      <c r="F3753" s="36">
        <v>0</v>
      </c>
      <c r="G3753" s="36">
        <v>1</v>
      </c>
      <c r="H3753" s="36">
        <v>0</v>
      </c>
      <c r="I3753" s="36">
        <v>0</v>
      </c>
      <c r="J3753" s="36">
        <v>0</v>
      </c>
      <c r="K3753" s="57" t="str">
        <f t="shared" si="328"/>
        <v>0</v>
      </c>
      <c r="L3753" s="4"/>
    </row>
    <row r="3754" spans="1:12" ht="15.75">
      <c r="A3754" s="28">
        <v>78</v>
      </c>
      <c r="B3754" s="25"/>
      <c r="C3754" s="32">
        <f t="shared" ref="C3754:C3785" si="329">IF(D3754="",0,1)</f>
        <v>1</v>
      </c>
      <c r="D3754" s="123" t="s">
        <v>3810</v>
      </c>
      <c r="E3754" s="36">
        <v>15013</v>
      </c>
      <c r="F3754" s="36">
        <v>6</v>
      </c>
      <c r="G3754" s="36">
        <v>2</v>
      </c>
      <c r="H3754" s="36">
        <v>0</v>
      </c>
      <c r="I3754" s="36">
        <v>0</v>
      </c>
      <c r="J3754" s="36">
        <v>0</v>
      </c>
      <c r="K3754" s="57" t="str">
        <f t="shared" ref="K3754:K3790" si="330">IF(OR(I3754="",I3754&lt;1),"0","1")</f>
        <v>0</v>
      </c>
      <c r="L3754" s="4"/>
    </row>
    <row r="3755" spans="1:12" ht="15.75">
      <c r="A3755" s="28">
        <v>78</v>
      </c>
      <c r="B3755" s="25"/>
      <c r="C3755" s="32">
        <f t="shared" si="329"/>
        <v>1</v>
      </c>
      <c r="D3755" s="123" t="s">
        <v>3811</v>
      </c>
      <c r="E3755" s="36">
        <v>3100</v>
      </c>
      <c r="F3755" s="36">
        <v>1</v>
      </c>
      <c r="G3755" s="36">
        <v>2</v>
      </c>
      <c r="H3755" s="36">
        <v>0</v>
      </c>
      <c r="I3755" s="36">
        <v>0</v>
      </c>
      <c r="J3755" s="36">
        <v>0</v>
      </c>
      <c r="K3755" s="57" t="str">
        <f t="shared" si="330"/>
        <v>0</v>
      </c>
      <c r="L3755" s="4"/>
    </row>
    <row r="3756" spans="1:12" ht="15.75">
      <c r="A3756" s="28">
        <v>78</v>
      </c>
      <c r="B3756" s="25"/>
      <c r="C3756" s="32">
        <f t="shared" si="329"/>
        <v>1</v>
      </c>
      <c r="D3756" s="123" t="s">
        <v>3812</v>
      </c>
      <c r="E3756" s="36">
        <v>33123</v>
      </c>
      <c r="F3756" s="36">
        <v>15</v>
      </c>
      <c r="G3756" s="36">
        <v>11</v>
      </c>
      <c r="H3756" s="36">
        <v>0</v>
      </c>
      <c r="I3756" s="36">
        <v>1</v>
      </c>
      <c r="J3756" s="36">
        <v>1</v>
      </c>
      <c r="K3756" s="57" t="str">
        <f t="shared" si="330"/>
        <v>1</v>
      </c>
      <c r="L3756" s="4"/>
    </row>
    <row r="3757" spans="1:12" ht="15.75">
      <c r="A3757" s="28">
        <v>78</v>
      </c>
      <c r="B3757" s="25"/>
      <c r="C3757" s="32">
        <f t="shared" si="329"/>
        <v>1</v>
      </c>
      <c r="D3757" s="123" t="s">
        <v>3813</v>
      </c>
      <c r="E3757" s="36">
        <v>32950</v>
      </c>
      <c r="F3757" s="36">
        <v>16</v>
      </c>
      <c r="G3757" s="36">
        <v>5</v>
      </c>
      <c r="H3757" s="36">
        <v>0</v>
      </c>
      <c r="I3757" s="36">
        <v>0</v>
      </c>
      <c r="J3757" s="36">
        <v>0</v>
      </c>
      <c r="K3757" s="57" t="str">
        <f t="shared" si="330"/>
        <v>0</v>
      </c>
      <c r="L3757" s="4"/>
    </row>
    <row r="3758" spans="1:12" ht="15.75">
      <c r="A3758" s="28">
        <v>78</v>
      </c>
      <c r="B3758" s="25"/>
      <c r="C3758" s="32">
        <f t="shared" si="329"/>
        <v>1</v>
      </c>
      <c r="D3758" s="123" t="s">
        <v>3814</v>
      </c>
      <c r="E3758" s="36">
        <v>3385</v>
      </c>
      <c r="F3758" s="36">
        <v>1</v>
      </c>
      <c r="G3758" s="36">
        <v>1</v>
      </c>
      <c r="H3758" s="36">
        <v>0</v>
      </c>
      <c r="I3758" s="36">
        <v>0</v>
      </c>
      <c r="J3758" s="36">
        <v>0</v>
      </c>
      <c r="K3758" s="57" t="str">
        <f t="shared" si="330"/>
        <v>0</v>
      </c>
      <c r="L3758" s="4"/>
    </row>
    <row r="3759" spans="1:12" ht="15.75">
      <c r="A3759" s="28">
        <v>78</v>
      </c>
      <c r="B3759" s="25"/>
      <c r="C3759" s="32">
        <f t="shared" si="329"/>
        <v>1</v>
      </c>
      <c r="D3759" s="123" t="s">
        <v>3815</v>
      </c>
      <c r="E3759" s="36">
        <v>7920</v>
      </c>
      <c r="F3759" s="36">
        <v>2</v>
      </c>
      <c r="G3759" s="36">
        <v>0</v>
      </c>
      <c r="H3759" s="36">
        <v>0</v>
      </c>
      <c r="I3759" s="36">
        <v>0</v>
      </c>
      <c r="J3759" s="36">
        <v>0</v>
      </c>
      <c r="K3759" s="57" t="str">
        <f t="shared" si="330"/>
        <v>0</v>
      </c>
      <c r="L3759" s="4"/>
    </row>
    <row r="3760" spans="1:12" ht="15.75">
      <c r="A3760" s="28">
        <v>78</v>
      </c>
      <c r="B3760" s="25"/>
      <c r="C3760" s="32">
        <f t="shared" si="329"/>
        <v>1</v>
      </c>
      <c r="D3760" s="123" t="s">
        <v>3816</v>
      </c>
      <c r="E3760" s="36">
        <v>2300</v>
      </c>
      <c r="F3760" s="36">
        <v>1</v>
      </c>
      <c r="G3760" s="36">
        <v>0</v>
      </c>
      <c r="H3760" s="36">
        <v>0</v>
      </c>
      <c r="I3760" s="36">
        <v>0</v>
      </c>
      <c r="J3760" s="36">
        <v>0</v>
      </c>
      <c r="K3760" s="57" t="str">
        <f t="shared" si="330"/>
        <v>0</v>
      </c>
      <c r="L3760" s="4"/>
    </row>
    <row r="3761" spans="1:12" ht="15.75">
      <c r="A3761" s="28">
        <v>78</v>
      </c>
      <c r="B3761" s="25"/>
      <c r="C3761" s="32">
        <f t="shared" si="329"/>
        <v>1</v>
      </c>
      <c r="D3761" s="123" t="s">
        <v>3817</v>
      </c>
      <c r="E3761" s="36">
        <v>6045</v>
      </c>
      <c r="F3761" s="36">
        <v>4</v>
      </c>
      <c r="G3761" s="36">
        <v>1</v>
      </c>
      <c r="H3761" s="36">
        <v>0</v>
      </c>
      <c r="I3761" s="36">
        <v>0</v>
      </c>
      <c r="J3761" s="36">
        <v>0</v>
      </c>
      <c r="K3761" s="57" t="str">
        <f t="shared" si="330"/>
        <v>0</v>
      </c>
      <c r="L3761" s="4"/>
    </row>
    <row r="3762" spans="1:12" ht="15.75">
      <c r="A3762" s="28">
        <v>78</v>
      </c>
      <c r="B3762" s="25"/>
      <c r="C3762" s="32">
        <f t="shared" si="329"/>
        <v>1</v>
      </c>
      <c r="D3762" s="123" t="s">
        <v>3818</v>
      </c>
      <c r="E3762" s="36">
        <v>16800</v>
      </c>
      <c r="F3762" s="36">
        <v>4</v>
      </c>
      <c r="G3762" s="36">
        <v>0</v>
      </c>
      <c r="H3762" s="36">
        <v>0</v>
      </c>
      <c r="I3762" s="36">
        <v>0</v>
      </c>
      <c r="J3762" s="36">
        <v>0</v>
      </c>
      <c r="K3762" s="57" t="str">
        <f t="shared" si="330"/>
        <v>0</v>
      </c>
      <c r="L3762" s="4"/>
    </row>
    <row r="3763" spans="1:12" ht="15.75">
      <c r="A3763" s="28">
        <v>78</v>
      </c>
      <c r="B3763" s="25"/>
      <c r="C3763" s="32">
        <f t="shared" si="329"/>
        <v>1</v>
      </c>
      <c r="D3763" s="123" t="s">
        <v>3819</v>
      </c>
      <c r="E3763" s="36">
        <v>6800</v>
      </c>
      <c r="F3763" s="42">
        <v>3</v>
      </c>
      <c r="G3763" s="36">
        <v>0</v>
      </c>
      <c r="H3763" s="36">
        <v>0</v>
      </c>
      <c r="I3763" s="36">
        <v>0</v>
      </c>
      <c r="J3763" s="36">
        <v>0</v>
      </c>
      <c r="K3763" s="57" t="str">
        <f t="shared" si="330"/>
        <v>0</v>
      </c>
      <c r="L3763" s="4"/>
    </row>
    <row r="3764" spans="1:12" ht="15.75">
      <c r="A3764" s="28">
        <v>78</v>
      </c>
      <c r="B3764" s="25"/>
      <c r="C3764" s="32">
        <f t="shared" si="329"/>
        <v>1</v>
      </c>
      <c r="D3764" s="123" t="s">
        <v>3820</v>
      </c>
      <c r="E3764" s="36">
        <v>31365</v>
      </c>
      <c r="F3764" s="36">
        <v>16</v>
      </c>
      <c r="G3764" s="36">
        <v>3</v>
      </c>
      <c r="H3764" s="36">
        <v>0</v>
      </c>
      <c r="I3764" s="36">
        <v>2</v>
      </c>
      <c r="J3764" s="36">
        <v>2</v>
      </c>
      <c r="K3764" s="57" t="str">
        <f t="shared" si="330"/>
        <v>1</v>
      </c>
      <c r="L3764" s="4"/>
    </row>
    <row r="3765" spans="1:12" ht="15.75">
      <c r="A3765" s="28">
        <v>78</v>
      </c>
      <c r="B3765" s="25"/>
      <c r="C3765" s="32">
        <f t="shared" si="329"/>
        <v>1</v>
      </c>
      <c r="D3765" s="123" t="s">
        <v>3821</v>
      </c>
      <c r="E3765" s="36">
        <v>37053</v>
      </c>
      <c r="F3765" s="36">
        <v>44</v>
      </c>
      <c r="G3765" s="36">
        <v>3</v>
      </c>
      <c r="H3765" s="36">
        <v>0</v>
      </c>
      <c r="I3765" s="36">
        <v>3</v>
      </c>
      <c r="J3765" s="36">
        <v>3</v>
      </c>
      <c r="K3765" s="57" t="str">
        <f t="shared" si="330"/>
        <v>1</v>
      </c>
      <c r="L3765" s="4"/>
    </row>
    <row r="3766" spans="1:12" ht="15.75">
      <c r="A3766" s="28">
        <v>78</v>
      </c>
      <c r="B3766" s="25"/>
      <c r="C3766" s="32">
        <f t="shared" si="329"/>
        <v>1</v>
      </c>
      <c r="D3766" s="123" t="s">
        <v>3822</v>
      </c>
      <c r="E3766" s="36">
        <v>3244</v>
      </c>
      <c r="F3766" s="36">
        <v>2</v>
      </c>
      <c r="G3766" s="36">
        <v>0</v>
      </c>
      <c r="H3766" s="36">
        <v>0</v>
      </c>
      <c r="I3766" s="36">
        <v>0</v>
      </c>
      <c r="J3766" s="36">
        <v>0</v>
      </c>
      <c r="K3766" s="57" t="str">
        <f t="shared" si="330"/>
        <v>0</v>
      </c>
      <c r="L3766" s="4"/>
    </row>
    <row r="3767" spans="1:12" ht="15.75">
      <c r="A3767" s="28">
        <v>78</v>
      </c>
      <c r="B3767" s="25"/>
      <c r="C3767" s="32">
        <f t="shared" si="329"/>
        <v>1</v>
      </c>
      <c r="D3767" s="123" t="s">
        <v>3823</v>
      </c>
      <c r="E3767" s="36">
        <v>6000</v>
      </c>
      <c r="F3767" s="36">
        <v>3</v>
      </c>
      <c r="G3767" s="36">
        <v>1</v>
      </c>
      <c r="H3767" s="36">
        <v>0</v>
      </c>
      <c r="I3767" s="36">
        <v>0</v>
      </c>
      <c r="J3767" s="36">
        <v>0</v>
      </c>
      <c r="K3767" s="57" t="str">
        <f t="shared" si="330"/>
        <v>0</v>
      </c>
      <c r="L3767" s="4"/>
    </row>
    <row r="3768" spans="1:12" ht="15.75">
      <c r="A3768" s="28">
        <v>78</v>
      </c>
      <c r="B3768" s="25"/>
      <c r="C3768" s="32">
        <f t="shared" si="329"/>
        <v>1</v>
      </c>
      <c r="D3768" s="123" t="s">
        <v>3824</v>
      </c>
      <c r="E3768" s="36">
        <v>2203</v>
      </c>
      <c r="F3768" s="36">
        <v>0</v>
      </c>
      <c r="G3768" s="36">
        <v>1</v>
      </c>
      <c r="H3768" s="36">
        <v>0</v>
      </c>
      <c r="I3768" s="36">
        <v>0</v>
      </c>
      <c r="J3768" s="36">
        <v>0</v>
      </c>
      <c r="K3768" s="57" t="str">
        <f t="shared" si="330"/>
        <v>0</v>
      </c>
      <c r="L3768" s="4"/>
    </row>
    <row r="3769" spans="1:12" ht="15.75">
      <c r="A3769" s="28">
        <v>78</v>
      </c>
      <c r="B3769" s="25"/>
      <c r="C3769" s="32">
        <f t="shared" si="329"/>
        <v>1</v>
      </c>
      <c r="D3769" s="123" t="s">
        <v>3825</v>
      </c>
      <c r="E3769" s="36">
        <v>27141</v>
      </c>
      <c r="F3769" s="36">
        <v>10</v>
      </c>
      <c r="G3769" s="36">
        <v>4</v>
      </c>
      <c r="H3769" s="36">
        <v>0</v>
      </c>
      <c r="I3769" s="36">
        <v>0</v>
      </c>
      <c r="J3769" s="36">
        <v>0</v>
      </c>
      <c r="K3769" s="57" t="str">
        <f t="shared" si="330"/>
        <v>0</v>
      </c>
      <c r="L3769" s="4"/>
    </row>
    <row r="3770" spans="1:12" ht="15.75">
      <c r="A3770" s="28">
        <v>78</v>
      </c>
      <c r="B3770" s="25"/>
      <c r="C3770" s="32">
        <f t="shared" si="329"/>
        <v>1</v>
      </c>
      <c r="D3770" s="123" t="s">
        <v>3826</v>
      </c>
      <c r="E3770" s="36">
        <v>6800</v>
      </c>
      <c r="F3770" s="36">
        <v>5</v>
      </c>
      <c r="G3770" s="36">
        <v>0</v>
      </c>
      <c r="H3770" s="36">
        <v>0</v>
      </c>
      <c r="I3770" s="36">
        <v>0</v>
      </c>
      <c r="J3770" s="36">
        <v>0</v>
      </c>
      <c r="K3770" s="57" t="str">
        <f t="shared" si="330"/>
        <v>0</v>
      </c>
      <c r="L3770" s="4"/>
    </row>
    <row r="3771" spans="1:12" ht="15.75">
      <c r="A3771" s="28">
        <v>78</v>
      </c>
      <c r="B3771" s="25"/>
      <c r="C3771" s="32">
        <f t="shared" si="329"/>
        <v>1</v>
      </c>
      <c r="D3771" s="123" t="s">
        <v>3827</v>
      </c>
      <c r="E3771" s="36">
        <v>6200</v>
      </c>
      <c r="F3771" s="36">
        <v>4</v>
      </c>
      <c r="G3771" s="36">
        <v>0</v>
      </c>
      <c r="H3771" s="36">
        <v>0</v>
      </c>
      <c r="I3771" s="36">
        <v>0</v>
      </c>
      <c r="J3771" s="36">
        <v>0</v>
      </c>
      <c r="K3771" s="57" t="str">
        <f t="shared" si="330"/>
        <v>0</v>
      </c>
      <c r="L3771" s="4"/>
    </row>
    <row r="3772" spans="1:12" ht="15.75">
      <c r="A3772" s="28">
        <v>78</v>
      </c>
      <c r="B3772" s="25"/>
      <c r="C3772" s="32">
        <f t="shared" si="329"/>
        <v>1</v>
      </c>
      <c r="D3772" s="123" t="s">
        <v>3828</v>
      </c>
      <c r="E3772" s="36">
        <v>18221</v>
      </c>
      <c r="F3772" s="36">
        <v>4</v>
      </c>
      <c r="G3772" s="36">
        <v>3</v>
      </c>
      <c r="H3772" s="36">
        <v>0</v>
      </c>
      <c r="I3772" s="36">
        <v>0</v>
      </c>
      <c r="J3772" s="36">
        <v>0</v>
      </c>
      <c r="K3772" s="57" t="str">
        <f t="shared" si="330"/>
        <v>0</v>
      </c>
      <c r="L3772" s="4"/>
    </row>
    <row r="3773" spans="1:12" ht="15.75">
      <c r="A3773" s="28">
        <v>78</v>
      </c>
      <c r="B3773" s="25"/>
      <c r="C3773" s="32">
        <f t="shared" si="329"/>
        <v>1</v>
      </c>
      <c r="D3773" s="123" t="s">
        <v>3829</v>
      </c>
      <c r="E3773" s="36">
        <v>44000</v>
      </c>
      <c r="F3773" s="36">
        <v>29</v>
      </c>
      <c r="G3773" s="36">
        <v>5</v>
      </c>
      <c r="H3773" s="36">
        <v>0</v>
      </c>
      <c r="I3773" s="36">
        <v>2</v>
      </c>
      <c r="J3773" s="36">
        <v>2</v>
      </c>
      <c r="K3773" s="57" t="str">
        <f t="shared" si="330"/>
        <v>1</v>
      </c>
      <c r="L3773" s="4"/>
    </row>
    <row r="3774" spans="1:12" ht="15.75">
      <c r="A3774" s="28">
        <v>78</v>
      </c>
      <c r="B3774" s="25"/>
      <c r="C3774" s="32">
        <f t="shared" si="329"/>
        <v>1</v>
      </c>
      <c r="D3774" s="123" t="s">
        <v>3830</v>
      </c>
      <c r="E3774" s="36">
        <v>5130</v>
      </c>
      <c r="F3774" s="36">
        <v>2</v>
      </c>
      <c r="G3774" s="36">
        <v>0</v>
      </c>
      <c r="H3774" s="36">
        <v>0</v>
      </c>
      <c r="I3774" s="36">
        <v>0</v>
      </c>
      <c r="J3774" s="36">
        <v>0</v>
      </c>
      <c r="K3774" s="57" t="str">
        <f t="shared" si="330"/>
        <v>0</v>
      </c>
      <c r="L3774" s="4"/>
    </row>
    <row r="3775" spans="1:12" ht="15.75">
      <c r="A3775" s="28">
        <v>78</v>
      </c>
      <c r="B3775" s="25"/>
      <c r="C3775" s="32">
        <f t="shared" si="329"/>
        <v>1</v>
      </c>
      <c r="D3775" s="123" t="s">
        <v>3831</v>
      </c>
      <c r="E3775" s="36">
        <v>8000</v>
      </c>
      <c r="F3775" s="36">
        <v>5</v>
      </c>
      <c r="G3775" s="36">
        <v>1</v>
      </c>
      <c r="H3775" s="36">
        <v>0</v>
      </c>
      <c r="I3775" s="36">
        <v>0</v>
      </c>
      <c r="J3775" s="36">
        <v>0</v>
      </c>
      <c r="K3775" s="57" t="str">
        <f t="shared" si="330"/>
        <v>0</v>
      </c>
      <c r="L3775" s="4"/>
    </row>
    <row r="3776" spans="1:12" ht="15.75">
      <c r="A3776" s="28">
        <v>78</v>
      </c>
      <c r="B3776" s="25"/>
      <c r="C3776" s="32">
        <f t="shared" si="329"/>
        <v>1</v>
      </c>
      <c r="D3776" s="123" t="s">
        <v>3832</v>
      </c>
      <c r="E3776" s="36">
        <v>52716</v>
      </c>
      <c r="F3776" s="42">
        <v>31</v>
      </c>
      <c r="G3776" s="36">
        <v>3</v>
      </c>
      <c r="H3776" s="36">
        <v>0</v>
      </c>
      <c r="I3776" s="36">
        <v>0</v>
      </c>
      <c r="J3776" s="36">
        <v>0</v>
      </c>
      <c r="K3776" s="57" t="str">
        <f t="shared" si="330"/>
        <v>0</v>
      </c>
      <c r="L3776" s="4"/>
    </row>
    <row r="3777" spans="1:57" ht="15.75">
      <c r="A3777" s="28">
        <v>78</v>
      </c>
      <c r="B3777" s="25"/>
      <c r="C3777" s="32">
        <f t="shared" si="329"/>
        <v>1</v>
      </c>
      <c r="D3777" s="123" t="s">
        <v>3833</v>
      </c>
      <c r="E3777" s="36">
        <v>2300</v>
      </c>
      <c r="F3777" s="36">
        <v>1</v>
      </c>
      <c r="G3777" s="36">
        <v>0</v>
      </c>
      <c r="H3777" s="36">
        <v>0</v>
      </c>
      <c r="I3777" s="36">
        <v>0</v>
      </c>
      <c r="J3777" s="36">
        <v>0</v>
      </c>
      <c r="K3777" s="57" t="str">
        <f t="shared" si="330"/>
        <v>0</v>
      </c>
      <c r="L3777" s="4"/>
    </row>
    <row r="3778" spans="1:57" ht="15.75">
      <c r="A3778" s="28">
        <v>78</v>
      </c>
      <c r="B3778" s="25"/>
      <c r="C3778" s="32">
        <f t="shared" si="329"/>
        <v>1</v>
      </c>
      <c r="D3778" s="123" t="s">
        <v>3834</v>
      </c>
      <c r="E3778" s="36">
        <v>32584</v>
      </c>
      <c r="F3778" s="36">
        <v>6</v>
      </c>
      <c r="G3778" s="36">
        <v>4</v>
      </c>
      <c r="H3778" s="36">
        <v>0</v>
      </c>
      <c r="I3778" s="36">
        <v>0</v>
      </c>
      <c r="J3778" s="36">
        <v>0</v>
      </c>
      <c r="K3778" s="57" t="str">
        <f t="shared" si="330"/>
        <v>0</v>
      </c>
      <c r="L3778" s="4"/>
    </row>
    <row r="3779" spans="1:57" ht="15.75">
      <c r="A3779" s="28">
        <v>78</v>
      </c>
      <c r="B3779" s="25"/>
      <c r="C3779" s="32">
        <f t="shared" si="329"/>
        <v>1</v>
      </c>
      <c r="D3779" s="123" t="s">
        <v>3835</v>
      </c>
      <c r="E3779" s="36">
        <v>12500</v>
      </c>
      <c r="F3779" s="36">
        <v>13</v>
      </c>
      <c r="G3779" s="36">
        <v>3</v>
      </c>
      <c r="H3779" s="36">
        <v>0</v>
      </c>
      <c r="I3779" s="36">
        <v>0</v>
      </c>
      <c r="J3779" s="36">
        <v>0</v>
      </c>
      <c r="K3779" s="57" t="str">
        <f t="shared" si="330"/>
        <v>0</v>
      </c>
      <c r="L3779" s="4"/>
    </row>
    <row r="3780" spans="1:57" ht="15.75">
      <c r="A3780" s="28">
        <v>78</v>
      </c>
      <c r="B3780" s="25"/>
      <c r="C3780" s="32">
        <f t="shared" si="329"/>
        <v>1</v>
      </c>
      <c r="D3780" s="123" t="s">
        <v>3836</v>
      </c>
      <c r="E3780" s="36">
        <v>4788</v>
      </c>
      <c r="F3780" s="36">
        <v>2</v>
      </c>
      <c r="G3780" s="36">
        <v>0</v>
      </c>
      <c r="H3780" s="36">
        <v>0</v>
      </c>
      <c r="I3780" s="36">
        <v>0</v>
      </c>
      <c r="J3780" s="36">
        <v>0</v>
      </c>
      <c r="K3780" s="57" t="str">
        <f t="shared" si="330"/>
        <v>0</v>
      </c>
      <c r="L3780" s="4"/>
    </row>
    <row r="3781" spans="1:57" ht="15.75">
      <c r="A3781" s="28">
        <v>78</v>
      </c>
      <c r="B3781" s="25"/>
      <c r="C3781" s="32">
        <f t="shared" si="329"/>
        <v>1</v>
      </c>
      <c r="D3781" s="123" t="s">
        <v>3837</v>
      </c>
      <c r="E3781" s="36">
        <v>23276</v>
      </c>
      <c r="F3781" s="36">
        <v>19</v>
      </c>
      <c r="G3781" s="36">
        <v>7</v>
      </c>
      <c r="H3781" s="36">
        <v>0</v>
      </c>
      <c r="I3781" s="36">
        <v>0</v>
      </c>
      <c r="J3781" s="36">
        <v>0</v>
      </c>
      <c r="K3781" s="57" t="str">
        <f t="shared" si="330"/>
        <v>0</v>
      </c>
      <c r="L3781" s="4"/>
    </row>
    <row r="3782" spans="1:57" ht="15.75">
      <c r="A3782" s="28">
        <v>78</v>
      </c>
      <c r="B3782" s="25"/>
      <c r="C3782" s="32">
        <f t="shared" si="329"/>
        <v>1</v>
      </c>
      <c r="D3782" s="123" t="s">
        <v>3838</v>
      </c>
      <c r="E3782" s="36">
        <v>16000</v>
      </c>
      <c r="F3782" s="36">
        <v>5</v>
      </c>
      <c r="G3782" s="36">
        <v>3</v>
      </c>
      <c r="H3782" s="36">
        <v>0</v>
      </c>
      <c r="I3782" s="36">
        <v>0</v>
      </c>
      <c r="J3782" s="36">
        <v>0</v>
      </c>
      <c r="K3782" s="57" t="str">
        <f t="shared" si="330"/>
        <v>0</v>
      </c>
      <c r="L3782" s="4"/>
    </row>
    <row r="3783" spans="1:57" ht="15.75">
      <c r="A3783" s="28">
        <v>78</v>
      </c>
      <c r="B3783" s="25"/>
      <c r="C3783" s="32">
        <f t="shared" si="329"/>
        <v>1</v>
      </c>
      <c r="D3783" s="123" t="s">
        <v>3839</v>
      </c>
      <c r="E3783" s="36">
        <v>10050</v>
      </c>
      <c r="F3783" s="36">
        <v>3</v>
      </c>
      <c r="G3783" s="36">
        <v>2</v>
      </c>
      <c r="H3783" s="36">
        <v>0</v>
      </c>
      <c r="I3783" s="36">
        <v>0</v>
      </c>
      <c r="J3783" s="36">
        <v>0</v>
      </c>
      <c r="K3783" s="57" t="str">
        <f t="shared" si="330"/>
        <v>0</v>
      </c>
      <c r="L3783" s="4"/>
    </row>
    <row r="3784" spans="1:57" ht="15.75">
      <c r="A3784" s="28">
        <v>78</v>
      </c>
      <c r="B3784" s="25"/>
      <c r="C3784" s="32">
        <f t="shared" si="329"/>
        <v>1</v>
      </c>
      <c r="D3784" s="123" t="s">
        <v>3840</v>
      </c>
      <c r="E3784" s="36">
        <v>6000</v>
      </c>
      <c r="F3784" s="36">
        <v>1</v>
      </c>
      <c r="G3784" s="36">
        <v>0</v>
      </c>
      <c r="H3784" s="36">
        <v>0</v>
      </c>
      <c r="I3784" s="36">
        <v>0</v>
      </c>
      <c r="J3784" s="36">
        <v>0</v>
      </c>
      <c r="K3784" s="57" t="str">
        <f t="shared" si="330"/>
        <v>0</v>
      </c>
      <c r="L3784" s="4"/>
    </row>
    <row r="3785" spans="1:57" ht="15.75">
      <c r="A3785" s="28">
        <v>78</v>
      </c>
      <c r="B3785" s="25"/>
      <c r="C3785" s="32">
        <f t="shared" si="329"/>
        <v>1</v>
      </c>
      <c r="D3785" s="123" t="s">
        <v>3841</v>
      </c>
      <c r="E3785" s="36">
        <v>85771</v>
      </c>
      <c r="F3785" s="36">
        <v>21</v>
      </c>
      <c r="G3785" s="36">
        <v>35</v>
      </c>
      <c r="H3785" s="36">
        <v>0</v>
      </c>
      <c r="I3785" s="36">
        <v>0</v>
      </c>
      <c r="J3785" s="36">
        <v>0</v>
      </c>
      <c r="K3785" s="57" t="str">
        <f t="shared" si="330"/>
        <v>0</v>
      </c>
      <c r="L3785" s="4"/>
    </row>
    <row r="3786" spans="1:57" ht="15.75">
      <c r="A3786" s="28">
        <v>78</v>
      </c>
      <c r="B3786" s="25"/>
      <c r="C3786" s="32">
        <f t="shared" ref="C3786:C3790" si="331">IF(D3786="",0,1)</f>
        <v>1</v>
      </c>
      <c r="D3786" s="123" t="s">
        <v>3842</v>
      </c>
      <c r="E3786" s="36">
        <v>15800</v>
      </c>
      <c r="F3786" s="36">
        <v>20</v>
      </c>
      <c r="G3786" s="36">
        <v>4</v>
      </c>
      <c r="H3786" s="36">
        <v>0</v>
      </c>
      <c r="I3786" s="36">
        <v>0</v>
      </c>
      <c r="J3786" s="36">
        <v>0</v>
      </c>
      <c r="K3786" s="57" t="str">
        <f t="shared" si="330"/>
        <v>0</v>
      </c>
      <c r="L3786" s="4"/>
    </row>
    <row r="3787" spans="1:57" ht="15.75">
      <c r="A3787" s="28">
        <v>78</v>
      </c>
      <c r="B3787" s="25"/>
      <c r="C3787" s="32">
        <f t="shared" si="331"/>
        <v>1</v>
      </c>
      <c r="D3787" s="123" t="s">
        <v>3843</v>
      </c>
      <c r="E3787" s="36">
        <v>6600</v>
      </c>
      <c r="F3787" s="36">
        <v>7</v>
      </c>
      <c r="G3787" s="36">
        <v>0</v>
      </c>
      <c r="H3787" s="36">
        <v>0</v>
      </c>
      <c r="I3787" s="36">
        <v>0</v>
      </c>
      <c r="J3787" s="36">
        <v>0</v>
      </c>
      <c r="K3787" s="57" t="str">
        <f t="shared" si="330"/>
        <v>0</v>
      </c>
      <c r="L3787" s="4"/>
    </row>
    <row r="3788" spans="1:57" ht="15.75">
      <c r="A3788" s="28">
        <v>78</v>
      </c>
      <c r="B3788" s="25"/>
      <c r="C3788" s="32">
        <f t="shared" si="331"/>
        <v>1</v>
      </c>
      <c r="D3788" s="123" t="s">
        <v>3844</v>
      </c>
      <c r="E3788" s="36">
        <v>11583</v>
      </c>
      <c r="F3788" s="36">
        <v>5</v>
      </c>
      <c r="G3788" s="36">
        <v>0</v>
      </c>
      <c r="H3788" s="36">
        <v>0</v>
      </c>
      <c r="I3788" s="36">
        <v>0</v>
      </c>
      <c r="J3788" s="36">
        <v>0</v>
      </c>
      <c r="K3788" s="57" t="str">
        <f t="shared" si="330"/>
        <v>0</v>
      </c>
      <c r="L3788" s="4"/>
    </row>
    <row r="3789" spans="1:57" ht="15.75">
      <c r="A3789" s="28">
        <v>78</v>
      </c>
      <c r="B3789" s="25"/>
      <c r="C3789" s="32">
        <f t="shared" si="331"/>
        <v>1</v>
      </c>
      <c r="D3789" s="123" t="s">
        <v>3845</v>
      </c>
      <c r="E3789" s="36">
        <v>16000</v>
      </c>
      <c r="F3789" s="36">
        <v>9</v>
      </c>
      <c r="G3789" s="36">
        <v>3</v>
      </c>
      <c r="H3789" s="36">
        <v>0</v>
      </c>
      <c r="I3789" s="36">
        <v>0</v>
      </c>
      <c r="J3789" s="36">
        <v>0</v>
      </c>
      <c r="K3789" s="57" t="str">
        <f t="shared" si="330"/>
        <v>0</v>
      </c>
      <c r="L3789" s="4"/>
    </row>
    <row r="3790" spans="1:57" ht="15.75">
      <c r="A3790" s="28">
        <v>78</v>
      </c>
      <c r="B3790" s="25"/>
      <c r="C3790" s="32">
        <f t="shared" si="331"/>
        <v>1</v>
      </c>
      <c r="D3790" s="123" t="s">
        <v>3846</v>
      </c>
      <c r="E3790" s="36">
        <v>11000</v>
      </c>
      <c r="F3790" s="36">
        <v>6</v>
      </c>
      <c r="G3790" s="36">
        <v>0</v>
      </c>
      <c r="H3790" s="36">
        <v>0</v>
      </c>
      <c r="I3790" s="36">
        <v>0</v>
      </c>
      <c r="J3790" s="36">
        <v>0</v>
      </c>
      <c r="K3790" s="57" t="str">
        <f t="shared" si="330"/>
        <v>0</v>
      </c>
      <c r="L3790" s="4"/>
    </row>
    <row r="3791" spans="1:57" ht="15">
      <c r="A3791" s="226" t="s">
        <v>3847</v>
      </c>
      <c r="B3791" s="226"/>
      <c r="C3791" s="226"/>
      <c r="D3791" s="44">
        <f>SUM(C3690:C3790)</f>
        <v>101</v>
      </c>
      <c r="E3791" s="111">
        <f t="shared" ref="E3791:J3791" si="332">SUM(E3690:E3790)</f>
        <v>1321833</v>
      </c>
      <c r="F3791" s="111">
        <f t="shared" si="332"/>
        <v>608</v>
      </c>
      <c r="G3791" s="111">
        <f t="shared" si="332"/>
        <v>204</v>
      </c>
      <c r="H3791" s="111">
        <f t="shared" si="332"/>
        <v>4</v>
      </c>
      <c r="I3791" s="111">
        <f t="shared" si="332"/>
        <v>16</v>
      </c>
      <c r="J3791" s="111">
        <f t="shared" si="332"/>
        <v>13</v>
      </c>
      <c r="K3791" s="45">
        <f>K3690+K3691+K3692+K3693+K3694+K3695+K3696+K3697+K3698+K3699+K3700+K3701+K3702+K3703+K3704+K3705+K3706+K3707+K3708+K3709+K3710+K3711+K3712+K3713+K3714+K3715+K3716+K3717+K3718+K3719+K3720+K3721+K3722+K3723+K3724+K3725+K3726+K3727+K3728+K3729+K3730+K3731+K3732+K3733+K3734+K3735+K3736+K3737+K3738+K3739+K3740+K3741+K3742+K3743+K3744+K3745+K3746+K3747+K3748+K3749+K3750+K3751+K3752+K3753+K3754+K3755+K3756+K3757+K3758+K3759+K3760+K3761+K3762+K3763+K3764+K3765+K3766+K3767+K3768+K3769+K3770+K3771+K3772+K3773+K3774+K3775+K3776+K3777+K3778+K3779+K3780+K3781+K3782+K3783+K3784+K3785+K3786+K3787+K3788+K3789+K3790</f>
        <v>8</v>
      </c>
      <c r="L3791" s="4"/>
      <c r="M3791" s="46"/>
      <c r="N3791" s="46"/>
      <c r="O3791" s="46"/>
      <c r="P3791" s="46"/>
      <c r="Q3791" s="46"/>
      <c r="R3791" s="46"/>
      <c r="S3791" s="46"/>
      <c r="T3791" s="46"/>
      <c r="U3791" s="46"/>
      <c r="V3791" s="46"/>
      <c r="W3791" s="46"/>
      <c r="X3791" s="46"/>
      <c r="Y3791" s="46"/>
      <c r="Z3791" s="46"/>
      <c r="AA3791" s="46"/>
      <c r="AB3791" s="46"/>
      <c r="AC3791" s="46"/>
      <c r="AD3791" s="46"/>
      <c r="AE3791" s="46"/>
      <c r="AF3791" s="46"/>
      <c r="AG3791" s="46"/>
      <c r="AH3791" s="46"/>
      <c r="AI3791" s="46"/>
      <c r="AJ3791" s="46"/>
      <c r="AK3791" s="46"/>
      <c r="AL3791" s="46"/>
      <c r="AM3791" s="46"/>
      <c r="AN3791" s="46"/>
      <c r="AO3791" s="46"/>
      <c r="AP3791" s="46"/>
      <c r="AQ3791" s="46"/>
      <c r="AR3791" s="46"/>
      <c r="AS3791" s="46"/>
      <c r="AT3791" s="46"/>
      <c r="AU3791" s="46"/>
      <c r="AV3791" s="46"/>
      <c r="AW3791" s="46"/>
      <c r="AX3791" s="46"/>
      <c r="AY3791" s="46"/>
      <c r="AZ3791" s="46"/>
      <c r="BA3791" s="46"/>
      <c r="BB3791" s="46"/>
      <c r="BC3791" s="46"/>
      <c r="BD3791" s="46"/>
      <c r="BE3791" s="46"/>
    </row>
    <row r="3792" spans="1:57" ht="15.75">
      <c r="A3792" s="28"/>
      <c r="B3792" s="225" t="s">
        <v>113</v>
      </c>
      <c r="C3792" s="225"/>
      <c r="D3792" s="47"/>
      <c r="E3792" s="112"/>
      <c r="F3792" s="47"/>
      <c r="G3792" s="112"/>
      <c r="H3792" s="112"/>
      <c r="I3792" s="112"/>
      <c r="J3792" s="113"/>
      <c r="K3792" s="31"/>
      <c r="L3792" s="4"/>
    </row>
    <row r="3793" spans="1:12" ht="15.75">
      <c r="A3793" s="28">
        <v>79</v>
      </c>
      <c r="B3793" s="25"/>
      <c r="C3793" s="32">
        <f t="shared" ref="C3793:C3806" si="333">IF(D3793="",0,1)</f>
        <v>1</v>
      </c>
      <c r="D3793" s="34" t="s">
        <v>3848</v>
      </c>
      <c r="E3793" s="34">
        <v>5603</v>
      </c>
      <c r="F3793" s="35">
        <v>1</v>
      </c>
      <c r="G3793" s="35">
        <v>0</v>
      </c>
      <c r="H3793" s="35">
        <v>0</v>
      </c>
      <c r="I3793" s="35">
        <v>0</v>
      </c>
      <c r="J3793" s="36">
        <v>0</v>
      </c>
      <c r="K3793" s="57" t="str">
        <f t="shared" ref="K3793:K3812" si="334">IF(OR(I3793="",I3793&lt;1),"0","1")</f>
        <v>0</v>
      </c>
      <c r="L3793" s="4"/>
    </row>
    <row r="3794" spans="1:12" ht="15.75">
      <c r="A3794" s="28">
        <v>79</v>
      </c>
      <c r="B3794" s="25"/>
      <c r="C3794" s="32">
        <f t="shared" si="333"/>
        <v>1</v>
      </c>
      <c r="D3794" s="40" t="s">
        <v>3849</v>
      </c>
      <c r="E3794" s="34">
        <v>3338</v>
      </c>
      <c r="F3794" s="35">
        <v>1</v>
      </c>
      <c r="G3794" s="35">
        <v>1</v>
      </c>
      <c r="H3794" s="35">
        <v>0</v>
      </c>
      <c r="I3794" s="35">
        <v>0</v>
      </c>
      <c r="J3794" s="36">
        <v>0</v>
      </c>
      <c r="K3794" s="57" t="str">
        <f t="shared" si="334"/>
        <v>0</v>
      </c>
      <c r="L3794" s="4"/>
    </row>
    <row r="3795" spans="1:12" ht="15.75">
      <c r="A3795" s="28">
        <v>79</v>
      </c>
      <c r="B3795" s="25"/>
      <c r="C3795" s="32">
        <f t="shared" si="333"/>
        <v>1</v>
      </c>
      <c r="D3795" s="34" t="s">
        <v>3850</v>
      </c>
      <c r="E3795" s="34">
        <v>20726</v>
      </c>
      <c r="F3795" s="35">
        <v>5</v>
      </c>
      <c r="G3795" s="35">
        <v>0</v>
      </c>
      <c r="H3795" s="35">
        <v>0</v>
      </c>
      <c r="I3795" s="35">
        <v>0</v>
      </c>
      <c r="J3795" s="36">
        <v>0</v>
      </c>
      <c r="K3795" s="57" t="str">
        <f t="shared" si="334"/>
        <v>0</v>
      </c>
      <c r="L3795" s="4"/>
    </row>
    <row r="3796" spans="1:12" ht="15.75">
      <c r="A3796" s="28">
        <v>79</v>
      </c>
      <c r="B3796" s="25"/>
      <c r="C3796" s="32">
        <f t="shared" si="333"/>
        <v>1</v>
      </c>
      <c r="D3796" s="34" t="s">
        <v>3851</v>
      </c>
      <c r="E3796" s="34">
        <v>7136</v>
      </c>
      <c r="F3796" s="35">
        <v>2</v>
      </c>
      <c r="G3796" s="35">
        <v>0</v>
      </c>
      <c r="H3796" s="35">
        <v>0</v>
      </c>
      <c r="I3796" s="35">
        <v>0</v>
      </c>
      <c r="J3796" s="36">
        <v>0</v>
      </c>
      <c r="K3796" s="57" t="str">
        <f t="shared" si="334"/>
        <v>0</v>
      </c>
      <c r="L3796" s="4"/>
    </row>
    <row r="3797" spans="1:12" ht="15.75">
      <c r="A3797" s="28">
        <v>79</v>
      </c>
      <c r="B3797" s="25"/>
      <c r="C3797" s="32">
        <f t="shared" si="333"/>
        <v>1</v>
      </c>
      <c r="D3797" s="34" t="s">
        <v>3852</v>
      </c>
      <c r="E3797" s="34">
        <v>2317</v>
      </c>
      <c r="F3797" s="35">
        <v>1</v>
      </c>
      <c r="G3797" s="35">
        <v>0</v>
      </c>
      <c r="H3797" s="35">
        <v>0</v>
      </c>
      <c r="I3797" s="35">
        <v>0</v>
      </c>
      <c r="J3797" s="36">
        <v>0</v>
      </c>
      <c r="K3797" s="57" t="str">
        <f t="shared" si="334"/>
        <v>0</v>
      </c>
      <c r="L3797" s="4"/>
    </row>
    <row r="3798" spans="1:12" ht="15.75">
      <c r="A3798" s="28">
        <v>79</v>
      </c>
      <c r="B3798" s="25"/>
      <c r="C3798" s="32">
        <f t="shared" si="333"/>
        <v>1</v>
      </c>
      <c r="D3798" s="34" t="s">
        <v>3853</v>
      </c>
      <c r="E3798" s="34">
        <v>2398</v>
      </c>
      <c r="F3798" s="35">
        <v>0</v>
      </c>
      <c r="G3798" s="35">
        <v>0</v>
      </c>
      <c r="H3798" s="35">
        <v>1</v>
      </c>
      <c r="I3798" s="35">
        <v>0</v>
      </c>
      <c r="J3798" s="36">
        <v>0</v>
      </c>
      <c r="K3798" s="57" t="str">
        <f t="shared" si="334"/>
        <v>0</v>
      </c>
      <c r="L3798" s="4"/>
    </row>
    <row r="3799" spans="1:12" ht="15.75">
      <c r="A3799" s="28">
        <v>79</v>
      </c>
      <c r="B3799" s="25"/>
      <c r="C3799" s="32">
        <f t="shared" si="333"/>
        <v>1</v>
      </c>
      <c r="D3799" s="36" t="s">
        <v>3854</v>
      </c>
      <c r="E3799" s="36">
        <v>5918</v>
      </c>
      <c r="F3799" s="36">
        <v>1</v>
      </c>
      <c r="G3799" s="36">
        <v>0</v>
      </c>
      <c r="H3799" s="36">
        <v>0</v>
      </c>
      <c r="I3799" s="36">
        <v>0</v>
      </c>
      <c r="J3799" s="36">
        <v>0</v>
      </c>
      <c r="K3799" s="57" t="str">
        <f t="shared" si="334"/>
        <v>0</v>
      </c>
      <c r="L3799" s="4"/>
    </row>
    <row r="3800" spans="1:12" ht="15.75">
      <c r="A3800" s="28">
        <v>79</v>
      </c>
      <c r="B3800" s="25"/>
      <c r="C3800" s="32">
        <f t="shared" si="333"/>
        <v>1</v>
      </c>
      <c r="D3800" s="36" t="s">
        <v>3855</v>
      </c>
      <c r="E3800" s="36">
        <v>648</v>
      </c>
      <c r="F3800" s="36">
        <v>0</v>
      </c>
      <c r="G3800" s="36">
        <v>0</v>
      </c>
      <c r="H3800" s="36">
        <v>1</v>
      </c>
      <c r="I3800" s="36">
        <v>0</v>
      </c>
      <c r="J3800" s="36">
        <v>0</v>
      </c>
      <c r="K3800" s="57" t="str">
        <f t="shared" si="334"/>
        <v>0</v>
      </c>
      <c r="L3800" s="4"/>
    </row>
    <row r="3801" spans="1:12" ht="15.75">
      <c r="A3801" s="28">
        <v>79</v>
      </c>
      <c r="B3801" s="25"/>
      <c r="C3801" s="32">
        <f t="shared" si="333"/>
        <v>1</v>
      </c>
      <c r="D3801" s="42" t="s">
        <v>3856</v>
      </c>
      <c r="E3801" s="36">
        <v>8758</v>
      </c>
      <c r="F3801" s="36">
        <v>1</v>
      </c>
      <c r="G3801" s="36">
        <v>0</v>
      </c>
      <c r="H3801" s="36">
        <v>0</v>
      </c>
      <c r="I3801" s="36">
        <v>0</v>
      </c>
      <c r="J3801" s="36">
        <v>0</v>
      </c>
      <c r="K3801" s="57" t="str">
        <f t="shared" si="334"/>
        <v>0</v>
      </c>
      <c r="L3801" s="4"/>
    </row>
    <row r="3802" spans="1:12" ht="15.75">
      <c r="A3802" s="28">
        <v>79</v>
      </c>
      <c r="B3802" s="25"/>
      <c r="C3802" s="32">
        <f t="shared" si="333"/>
        <v>1</v>
      </c>
      <c r="D3802" s="36" t="s">
        <v>3857</v>
      </c>
      <c r="E3802" s="36">
        <v>2902</v>
      </c>
      <c r="F3802" s="36">
        <v>0</v>
      </c>
      <c r="G3802" s="36">
        <v>0</v>
      </c>
      <c r="H3802" s="36">
        <v>1</v>
      </c>
      <c r="I3802" s="36">
        <v>0</v>
      </c>
      <c r="J3802" s="36">
        <v>0</v>
      </c>
      <c r="K3802" s="57" t="str">
        <f t="shared" si="334"/>
        <v>0</v>
      </c>
      <c r="L3802" s="4"/>
    </row>
    <row r="3803" spans="1:12" ht="15.75">
      <c r="A3803" s="28">
        <v>79</v>
      </c>
      <c r="B3803" s="25"/>
      <c r="C3803" s="32">
        <f t="shared" si="333"/>
        <v>1</v>
      </c>
      <c r="D3803" s="36" t="s">
        <v>3858</v>
      </c>
      <c r="E3803" s="36">
        <v>6529</v>
      </c>
      <c r="F3803" s="36">
        <v>0</v>
      </c>
      <c r="G3803" s="36">
        <v>1</v>
      </c>
      <c r="H3803" s="36">
        <v>1</v>
      </c>
      <c r="I3803" s="36">
        <v>0</v>
      </c>
      <c r="J3803" s="36">
        <v>0</v>
      </c>
      <c r="K3803" s="57" t="str">
        <f t="shared" si="334"/>
        <v>0</v>
      </c>
      <c r="L3803" s="4"/>
    </row>
    <row r="3804" spans="1:12" ht="15.75">
      <c r="A3804" s="28">
        <v>79</v>
      </c>
      <c r="B3804" s="25"/>
      <c r="C3804" s="32">
        <f t="shared" si="333"/>
        <v>1</v>
      </c>
      <c r="D3804" s="36" t="s">
        <v>3859</v>
      </c>
      <c r="E3804" s="36">
        <v>1708</v>
      </c>
      <c r="F3804" s="36">
        <v>0</v>
      </c>
      <c r="G3804" s="36">
        <v>1</v>
      </c>
      <c r="H3804" s="36">
        <v>0</v>
      </c>
      <c r="I3804" s="36">
        <v>0</v>
      </c>
      <c r="J3804" s="36">
        <v>0</v>
      </c>
      <c r="K3804" s="57" t="str">
        <f t="shared" si="334"/>
        <v>0</v>
      </c>
      <c r="L3804" s="4"/>
    </row>
    <row r="3805" spans="1:12" ht="15.75">
      <c r="A3805" s="28">
        <v>79</v>
      </c>
      <c r="B3805" s="25"/>
      <c r="C3805" s="32">
        <f t="shared" si="333"/>
        <v>1</v>
      </c>
      <c r="D3805" s="36" t="s">
        <v>3860</v>
      </c>
      <c r="E3805" s="36">
        <v>59652</v>
      </c>
      <c r="F3805" s="36">
        <v>21</v>
      </c>
      <c r="G3805" s="36">
        <v>13</v>
      </c>
      <c r="H3805" s="36">
        <v>0</v>
      </c>
      <c r="I3805" s="36">
        <v>1</v>
      </c>
      <c r="J3805" s="36">
        <v>1</v>
      </c>
      <c r="K3805" s="57" t="str">
        <f t="shared" si="334"/>
        <v>1</v>
      </c>
      <c r="L3805" s="4"/>
    </row>
    <row r="3806" spans="1:12" ht="15.75">
      <c r="A3806" s="28">
        <v>79</v>
      </c>
      <c r="B3806" s="25"/>
      <c r="C3806" s="32">
        <f t="shared" si="333"/>
        <v>1</v>
      </c>
      <c r="D3806" s="36" t="s">
        <v>3861</v>
      </c>
      <c r="E3806" s="36">
        <v>5631</v>
      </c>
      <c r="F3806" s="36">
        <v>1</v>
      </c>
      <c r="G3806" s="36">
        <v>0</v>
      </c>
      <c r="H3806" s="36">
        <v>0</v>
      </c>
      <c r="I3806" s="36">
        <v>0</v>
      </c>
      <c r="J3806" s="36">
        <v>0</v>
      </c>
      <c r="K3806" s="57" t="str">
        <f t="shared" si="334"/>
        <v>0</v>
      </c>
      <c r="L3806" s="4"/>
    </row>
    <row r="3807" spans="1:12" ht="15.75">
      <c r="A3807" s="28">
        <v>79</v>
      </c>
      <c r="B3807" s="25"/>
      <c r="C3807" s="32">
        <f>IF(D3806="",0,1)</f>
        <v>1</v>
      </c>
      <c r="D3807" s="36" t="s">
        <v>3862</v>
      </c>
      <c r="E3807" s="36">
        <v>1746</v>
      </c>
      <c r="F3807" s="36">
        <v>0</v>
      </c>
      <c r="G3807" s="36">
        <v>1</v>
      </c>
      <c r="H3807" s="36">
        <v>0</v>
      </c>
      <c r="I3807" s="36">
        <v>0</v>
      </c>
      <c r="J3807" s="36">
        <v>0</v>
      </c>
      <c r="K3807" s="57" t="str">
        <f t="shared" si="334"/>
        <v>0</v>
      </c>
      <c r="L3807" s="4"/>
    </row>
    <row r="3808" spans="1:12" ht="15.75">
      <c r="A3808" s="28">
        <v>79</v>
      </c>
      <c r="B3808" s="25"/>
      <c r="C3808" s="32">
        <f>IF(D3807="",0,1)</f>
        <v>1</v>
      </c>
      <c r="D3808" s="36" t="s">
        <v>3863</v>
      </c>
      <c r="E3808" s="36">
        <v>10638</v>
      </c>
      <c r="F3808" s="36">
        <v>7</v>
      </c>
      <c r="G3808" s="36">
        <v>1</v>
      </c>
      <c r="H3808" s="36">
        <v>0</v>
      </c>
      <c r="I3808" s="36">
        <v>0</v>
      </c>
      <c r="J3808" s="36">
        <v>0</v>
      </c>
      <c r="K3808" s="57" t="str">
        <f t="shared" si="334"/>
        <v>0</v>
      </c>
      <c r="L3808" s="4"/>
    </row>
    <row r="3809" spans="1:57" ht="15.75">
      <c r="A3809" s="28">
        <v>79</v>
      </c>
      <c r="B3809" s="25"/>
      <c r="C3809" s="32">
        <f>IF(D3808="",0,1)</f>
        <v>1</v>
      </c>
      <c r="D3809" s="42" t="s">
        <v>3864</v>
      </c>
      <c r="E3809" s="36">
        <v>2240</v>
      </c>
      <c r="F3809" s="36">
        <v>0</v>
      </c>
      <c r="G3809" s="36">
        <v>1</v>
      </c>
      <c r="H3809" s="36">
        <v>0</v>
      </c>
      <c r="I3809" s="36">
        <v>0</v>
      </c>
      <c r="J3809" s="36">
        <v>0</v>
      </c>
      <c r="K3809" s="57" t="str">
        <f t="shared" si="334"/>
        <v>0</v>
      </c>
      <c r="L3809" s="4"/>
    </row>
    <row r="3810" spans="1:57" ht="15.75">
      <c r="A3810" s="28">
        <v>79</v>
      </c>
      <c r="B3810" s="25"/>
      <c r="C3810" s="32">
        <f>IF(D3810="",0,1)</f>
        <v>1</v>
      </c>
      <c r="D3810" s="36" t="s">
        <v>3865</v>
      </c>
      <c r="E3810" s="36">
        <v>1027</v>
      </c>
      <c r="F3810" s="36">
        <v>0</v>
      </c>
      <c r="G3810" s="36">
        <v>1</v>
      </c>
      <c r="H3810" s="36">
        <v>0</v>
      </c>
      <c r="I3810" s="36">
        <v>0</v>
      </c>
      <c r="J3810" s="36">
        <v>0</v>
      </c>
      <c r="K3810" s="57" t="str">
        <f t="shared" si="334"/>
        <v>0</v>
      </c>
      <c r="L3810" s="4"/>
    </row>
    <row r="3811" spans="1:57" ht="15.75">
      <c r="A3811" s="28">
        <v>79</v>
      </c>
      <c r="B3811" s="25"/>
      <c r="C3811" s="32">
        <f>IF(D3809="",0,1)</f>
        <v>1</v>
      </c>
      <c r="D3811" s="36" t="s">
        <v>3866</v>
      </c>
      <c r="E3811" s="36">
        <v>2453</v>
      </c>
      <c r="F3811" s="36">
        <v>1</v>
      </c>
      <c r="G3811" s="36">
        <v>0</v>
      </c>
      <c r="H3811" s="36">
        <v>0</v>
      </c>
      <c r="I3811" s="36">
        <v>0</v>
      </c>
      <c r="J3811" s="36">
        <v>0</v>
      </c>
      <c r="K3811" s="57" t="str">
        <f t="shared" si="334"/>
        <v>0</v>
      </c>
      <c r="L3811" s="4"/>
    </row>
    <row r="3812" spans="1:57" ht="15.75">
      <c r="A3812" s="28">
        <v>79</v>
      </c>
      <c r="B3812" s="25"/>
      <c r="C3812" s="32">
        <f>IF(D3810="",0,1)</f>
        <v>1</v>
      </c>
      <c r="D3812" s="36" t="s">
        <v>3867</v>
      </c>
      <c r="E3812" s="36">
        <v>14275</v>
      </c>
      <c r="F3812" s="36">
        <v>0</v>
      </c>
      <c r="G3812" s="36">
        <v>3</v>
      </c>
      <c r="H3812" s="36">
        <v>0</v>
      </c>
      <c r="I3812" s="36">
        <v>0</v>
      </c>
      <c r="J3812" s="36">
        <v>0</v>
      </c>
      <c r="K3812" s="57" t="str">
        <f t="shared" si="334"/>
        <v>0</v>
      </c>
      <c r="L3812" s="4"/>
    </row>
    <row r="3813" spans="1:57" ht="15">
      <c r="A3813" s="226" t="s">
        <v>3868</v>
      </c>
      <c r="B3813" s="226"/>
      <c r="C3813" s="226"/>
      <c r="D3813" s="44">
        <f>SUM(C3793:C3812)</f>
        <v>20</v>
      </c>
      <c r="E3813" s="111">
        <f t="shared" ref="E3813:J3813" si="335">SUM(E3793:E3812)</f>
        <v>165643</v>
      </c>
      <c r="F3813" s="111">
        <f t="shared" si="335"/>
        <v>42</v>
      </c>
      <c r="G3813" s="111">
        <f t="shared" si="335"/>
        <v>23</v>
      </c>
      <c r="H3813" s="111">
        <f t="shared" si="335"/>
        <v>4</v>
      </c>
      <c r="I3813" s="111">
        <f t="shared" si="335"/>
        <v>1</v>
      </c>
      <c r="J3813" s="111">
        <f t="shared" si="335"/>
        <v>1</v>
      </c>
      <c r="K3813" s="45">
        <f>K3793+K3794+K3795+K3796+K3797+K3798+K3799+K3800+K3801+K3802+K3803+K3804+K3805+K3806+K3807+K3808+K3809+K3810+K3811+K3812</f>
        <v>1</v>
      </c>
      <c r="L3813" s="4"/>
      <c r="M3813" s="46"/>
      <c r="N3813" s="46"/>
      <c r="O3813" s="46"/>
      <c r="P3813" s="46"/>
      <c r="Q3813" s="46"/>
      <c r="R3813" s="46"/>
      <c r="S3813" s="46"/>
      <c r="T3813" s="46"/>
      <c r="U3813" s="46"/>
      <c r="V3813" s="46"/>
      <c r="W3813" s="46"/>
      <c r="X3813" s="46"/>
      <c r="Y3813" s="46"/>
      <c r="Z3813" s="46"/>
      <c r="AA3813" s="46"/>
      <c r="AB3813" s="46"/>
      <c r="AC3813" s="46"/>
      <c r="AD3813" s="46"/>
      <c r="AE3813" s="46"/>
      <c r="AF3813" s="46"/>
      <c r="AG3813" s="46"/>
      <c r="AH3813" s="46"/>
      <c r="AI3813" s="46"/>
      <c r="AJ3813" s="46"/>
      <c r="AK3813" s="46"/>
      <c r="AL3813" s="46"/>
      <c r="AM3813" s="46"/>
      <c r="AN3813" s="46"/>
      <c r="AO3813" s="46"/>
      <c r="AP3813" s="46"/>
      <c r="AQ3813" s="46"/>
      <c r="AR3813" s="46"/>
      <c r="AS3813" s="46"/>
      <c r="AT3813" s="46"/>
      <c r="AU3813" s="46"/>
      <c r="AV3813" s="46"/>
      <c r="AW3813" s="46"/>
      <c r="AX3813" s="46"/>
      <c r="AY3813" s="46"/>
      <c r="AZ3813" s="46"/>
      <c r="BA3813" s="46"/>
      <c r="BB3813" s="46"/>
      <c r="BC3813" s="46"/>
      <c r="BD3813" s="46"/>
      <c r="BE3813" s="46"/>
    </row>
    <row r="3814" spans="1:57" ht="15.75">
      <c r="A3814" s="28"/>
      <c r="B3814" s="225" t="s">
        <v>114</v>
      </c>
      <c r="C3814" s="225"/>
      <c r="D3814" s="47"/>
      <c r="E3814" s="112"/>
      <c r="F3814" s="47"/>
      <c r="G3814" s="112"/>
      <c r="H3814" s="112"/>
      <c r="I3814" s="112"/>
      <c r="J3814" s="113"/>
      <c r="K3814" s="31"/>
      <c r="L3814" s="4"/>
    </row>
    <row r="3815" spans="1:57" ht="15.75">
      <c r="A3815" s="28">
        <v>80</v>
      </c>
      <c r="B3815" s="25"/>
      <c r="C3815" s="32">
        <f t="shared" ref="C3815:C3846" si="336">IF(D3815="",0,1)</f>
        <v>1</v>
      </c>
      <c r="D3815" s="36" t="s">
        <v>3869</v>
      </c>
      <c r="E3815" s="36">
        <v>23246</v>
      </c>
      <c r="F3815" s="36">
        <v>12</v>
      </c>
      <c r="G3815" s="36">
        <v>4</v>
      </c>
      <c r="H3815" s="36">
        <v>0</v>
      </c>
      <c r="I3815" s="35">
        <v>0</v>
      </c>
      <c r="J3815" s="36">
        <v>0</v>
      </c>
      <c r="K3815" s="57" t="str">
        <f t="shared" ref="K3815:K3846" si="337">IF(OR(I3815="",I3815&lt;1),"0","1")</f>
        <v>0</v>
      </c>
      <c r="L3815" s="4"/>
    </row>
    <row r="3816" spans="1:57" ht="15.75">
      <c r="A3816" s="28">
        <v>80</v>
      </c>
      <c r="B3816" s="25"/>
      <c r="C3816" s="32">
        <f t="shared" si="336"/>
        <v>1</v>
      </c>
      <c r="D3816" s="34" t="s">
        <v>3870</v>
      </c>
      <c r="E3816" s="34">
        <v>2833</v>
      </c>
      <c r="F3816" s="35">
        <v>0</v>
      </c>
      <c r="G3816" s="35">
        <v>2</v>
      </c>
      <c r="H3816" s="35">
        <v>0</v>
      </c>
      <c r="I3816" s="35">
        <v>0</v>
      </c>
      <c r="J3816" s="36">
        <v>0</v>
      </c>
      <c r="K3816" s="57" t="str">
        <f t="shared" si="337"/>
        <v>0</v>
      </c>
      <c r="L3816" s="4"/>
    </row>
    <row r="3817" spans="1:57" ht="15.75">
      <c r="A3817" s="28">
        <v>80</v>
      </c>
      <c r="B3817" s="25"/>
      <c r="C3817" s="32">
        <f t="shared" si="336"/>
        <v>1</v>
      </c>
      <c r="D3817" s="36" t="s">
        <v>3871</v>
      </c>
      <c r="E3817" s="36">
        <v>2415</v>
      </c>
      <c r="F3817" s="36">
        <v>1</v>
      </c>
      <c r="G3817" s="36">
        <v>0</v>
      </c>
      <c r="H3817" s="36">
        <v>0</v>
      </c>
      <c r="I3817" s="35">
        <v>0</v>
      </c>
      <c r="J3817" s="36">
        <v>0</v>
      </c>
      <c r="K3817" s="57" t="str">
        <f t="shared" si="337"/>
        <v>0</v>
      </c>
      <c r="L3817" s="4"/>
    </row>
    <row r="3818" spans="1:57" ht="15.75">
      <c r="A3818" s="28">
        <v>80</v>
      </c>
      <c r="B3818" s="25"/>
      <c r="C3818" s="32">
        <f t="shared" si="336"/>
        <v>1</v>
      </c>
      <c r="D3818" s="36" t="s">
        <v>3872</v>
      </c>
      <c r="E3818" s="36">
        <v>9945</v>
      </c>
      <c r="F3818" s="36">
        <v>2</v>
      </c>
      <c r="G3818" s="36">
        <v>4</v>
      </c>
      <c r="H3818" s="36">
        <v>1</v>
      </c>
      <c r="I3818" s="35">
        <v>0</v>
      </c>
      <c r="J3818" s="36">
        <v>0</v>
      </c>
      <c r="K3818" s="57" t="str">
        <f t="shared" si="337"/>
        <v>0</v>
      </c>
      <c r="L3818" s="4"/>
    </row>
    <row r="3819" spans="1:57" ht="15.75">
      <c r="A3819" s="28">
        <v>80</v>
      </c>
      <c r="B3819" s="25"/>
      <c r="C3819" s="32">
        <f t="shared" si="336"/>
        <v>1</v>
      </c>
      <c r="D3819" s="34" t="s">
        <v>3873</v>
      </c>
      <c r="E3819" s="34">
        <v>150000</v>
      </c>
      <c r="F3819" s="35">
        <v>89</v>
      </c>
      <c r="G3819" s="35">
        <v>52</v>
      </c>
      <c r="H3819" s="35">
        <v>0</v>
      </c>
      <c r="I3819" s="35">
        <v>0</v>
      </c>
      <c r="J3819" s="36">
        <v>0</v>
      </c>
      <c r="K3819" s="57" t="str">
        <f t="shared" si="337"/>
        <v>0</v>
      </c>
      <c r="L3819" s="4"/>
    </row>
    <row r="3820" spans="1:57" ht="15.75">
      <c r="A3820" s="28">
        <v>80</v>
      </c>
      <c r="B3820" s="25"/>
      <c r="C3820" s="32">
        <f t="shared" si="336"/>
        <v>1</v>
      </c>
      <c r="D3820" s="36" t="s">
        <v>3874</v>
      </c>
      <c r="E3820" s="36">
        <v>1431</v>
      </c>
      <c r="F3820" s="36">
        <v>0</v>
      </c>
      <c r="G3820" s="36">
        <v>1</v>
      </c>
      <c r="H3820" s="36">
        <v>0</v>
      </c>
      <c r="I3820" s="35">
        <v>0</v>
      </c>
      <c r="J3820" s="36">
        <v>0</v>
      </c>
      <c r="K3820" s="57" t="str">
        <f t="shared" si="337"/>
        <v>0</v>
      </c>
      <c r="L3820" s="4"/>
    </row>
    <row r="3821" spans="1:57" ht="15.75">
      <c r="A3821" s="28">
        <v>80</v>
      </c>
      <c r="B3821" s="25"/>
      <c r="C3821" s="32">
        <f t="shared" si="336"/>
        <v>1</v>
      </c>
      <c r="D3821" s="36" t="s">
        <v>3875</v>
      </c>
      <c r="E3821" s="36">
        <v>862</v>
      </c>
      <c r="F3821" s="36">
        <v>0</v>
      </c>
      <c r="G3821" s="36">
        <v>0</v>
      </c>
      <c r="H3821" s="36">
        <v>1</v>
      </c>
      <c r="I3821" s="35">
        <v>0</v>
      </c>
      <c r="J3821" s="36">
        <v>0</v>
      </c>
      <c r="K3821" s="57" t="str">
        <f t="shared" si="337"/>
        <v>0</v>
      </c>
      <c r="L3821" s="4"/>
    </row>
    <row r="3822" spans="1:57" ht="15.75">
      <c r="A3822" s="28">
        <v>80</v>
      </c>
      <c r="B3822" s="25"/>
      <c r="C3822" s="32">
        <f t="shared" si="336"/>
        <v>1</v>
      </c>
      <c r="D3822" s="36" t="s">
        <v>3876</v>
      </c>
      <c r="E3822" s="36">
        <v>939</v>
      </c>
      <c r="F3822" s="36">
        <v>0</v>
      </c>
      <c r="G3822" s="36">
        <v>0</v>
      </c>
      <c r="H3822" s="36">
        <v>1</v>
      </c>
      <c r="I3822" s="35">
        <v>0</v>
      </c>
      <c r="J3822" s="36">
        <v>0</v>
      </c>
      <c r="K3822" s="57" t="str">
        <f t="shared" si="337"/>
        <v>0</v>
      </c>
      <c r="L3822" s="4"/>
    </row>
    <row r="3823" spans="1:57" ht="15.75">
      <c r="A3823" s="28">
        <v>80</v>
      </c>
      <c r="B3823" s="25"/>
      <c r="C3823" s="32">
        <f t="shared" si="336"/>
        <v>1</v>
      </c>
      <c r="D3823" s="36" t="s">
        <v>3877</v>
      </c>
      <c r="E3823" s="36">
        <v>554</v>
      </c>
      <c r="F3823" s="36">
        <v>0</v>
      </c>
      <c r="G3823" s="36">
        <v>0</v>
      </c>
      <c r="H3823" s="36">
        <v>1</v>
      </c>
      <c r="I3823" s="35">
        <v>0</v>
      </c>
      <c r="J3823" s="36">
        <v>0</v>
      </c>
      <c r="K3823" s="57" t="str">
        <f t="shared" si="337"/>
        <v>0</v>
      </c>
      <c r="L3823" s="4"/>
    </row>
    <row r="3824" spans="1:57" ht="15.75">
      <c r="A3824" s="28">
        <v>80</v>
      </c>
      <c r="B3824" s="25"/>
      <c r="C3824" s="32">
        <f t="shared" si="336"/>
        <v>1</v>
      </c>
      <c r="D3824" s="36" t="s">
        <v>3878</v>
      </c>
      <c r="E3824" s="36">
        <v>3300</v>
      </c>
      <c r="F3824" s="36">
        <v>2</v>
      </c>
      <c r="G3824" s="36">
        <v>0</v>
      </c>
      <c r="H3824" s="36">
        <v>0</v>
      </c>
      <c r="I3824" s="35">
        <v>0</v>
      </c>
      <c r="J3824" s="36">
        <v>0</v>
      </c>
      <c r="K3824" s="57" t="str">
        <f t="shared" si="337"/>
        <v>0</v>
      </c>
      <c r="L3824" s="4"/>
    </row>
    <row r="3825" spans="1:12" ht="15.75">
      <c r="A3825" s="28">
        <v>80</v>
      </c>
      <c r="B3825" s="25"/>
      <c r="C3825" s="32">
        <f t="shared" si="336"/>
        <v>1</v>
      </c>
      <c r="D3825" s="36" t="s">
        <v>3879</v>
      </c>
      <c r="E3825" s="36">
        <v>1248</v>
      </c>
      <c r="F3825" s="36">
        <v>1</v>
      </c>
      <c r="G3825" s="36">
        <v>0</v>
      </c>
      <c r="H3825" s="36">
        <v>0</v>
      </c>
      <c r="I3825" s="35">
        <v>0</v>
      </c>
      <c r="J3825" s="36">
        <v>0</v>
      </c>
      <c r="K3825" s="57" t="str">
        <f t="shared" si="337"/>
        <v>0</v>
      </c>
      <c r="L3825" s="4"/>
    </row>
    <row r="3826" spans="1:12" ht="15.75">
      <c r="A3826" s="28">
        <v>80</v>
      </c>
      <c r="B3826" s="25"/>
      <c r="C3826" s="32">
        <f t="shared" si="336"/>
        <v>1</v>
      </c>
      <c r="D3826" s="36" t="s">
        <v>3880</v>
      </c>
      <c r="E3826" s="36">
        <v>506</v>
      </c>
      <c r="F3826" s="36">
        <v>0</v>
      </c>
      <c r="G3826" s="36">
        <v>1</v>
      </c>
      <c r="H3826" s="36">
        <v>0</v>
      </c>
      <c r="I3826" s="35">
        <v>0</v>
      </c>
      <c r="J3826" s="36">
        <v>0</v>
      </c>
      <c r="K3826" s="57" t="str">
        <f t="shared" si="337"/>
        <v>0</v>
      </c>
      <c r="L3826" s="4"/>
    </row>
    <row r="3827" spans="1:12" ht="15.75">
      <c r="A3827" s="28">
        <v>80</v>
      </c>
      <c r="B3827" s="25"/>
      <c r="C3827" s="32">
        <f t="shared" si="336"/>
        <v>1</v>
      </c>
      <c r="D3827" s="36" t="s">
        <v>3881</v>
      </c>
      <c r="E3827" s="36">
        <v>4363</v>
      </c>
      <c r="F3827" s="36">
        <v>3</v>
      </c>
      <c r="G3827" s="36">
        <v>0</v>
      </c>
      <c r="H3827" s="36">
        <v>0</v>
      </c>
      <c r="I3827" s="35">
        <v>0</v>
      </c>
      <c r="J3827" s="36">
        <v>0</v>
      </c>
      <c r="K3827" s="57" t="str">
        <f t="shared" si="337"/>
        <v>0</v>
      </c>
      <c r="L3827" s="4"/>
    </row>
    <row r="3828" spans="1:12" ht="15.75">
      <c r="A3828" s="28">
        <v>80</v>
      </c>
      <c r="B3828" s="25"/>
      <c r="C3828" s="32">
        <f t="shared" si="336"/>
        <v>1</v>
      </c>
      <c r="D3828" s="36" t="s">
        <v>3882</v>
      </c>
      <c r="E3828" s="36">
        <v>2476</v>
      </c>
      <c r="F3828" s="36">
        <v>0</v>
      </c>
      <c r="G3828" s="36">
        <v>2</v>
      </c>
      <c r="H3828" s="36">
        <v>2</v>
      </c>
      <c r="I3828" s="35">
        <v>0</v>
      </c>
      <c r="J3828" s="36">
        <v>0</v>
      </c>
      <c r="K3828" s="57" t="str">
        <f t="shared" si="337"/>
        <v>0</v>
      </c>
      <c r="L3828" s="4"/>
    </row>
    <row r="3829" spans="1:12" ht="15.75">
      <c r="A3829" s="28">
        <v>80</v>
      </c>
      <c r="B3829" s="25"/>
      <c r="C3829" s="32">
        <f t="shared" si="336"/>
        <v>1</v>
      </c>
      <c r="D3829" s="36" t="s">
        <v>3883</v>
      </c>
      <c r="E3829" s="36">
        <v>1825</v>
      </c>
      <c r="F3829" s="36">
        <v>0</v>
      </c>
      <c r="G3829" s="36">
        <v>1</v>
      </c>
      <c r="H3829" s="36">
        <v>0</v>
      </c>
      <c r="I3829" s="35">
        <v>0</v>
      </c>
      <c r="J3829" s="36">
        <v>0</v>
      </c>
      <c r="K3829" s="57" t="str">
        <f t="shared" si="337"/>
        <v>0</v>
      </c>
      <c r="L3829" s="4"/>
    </row>
    <row r="3830" spans="1:12" ht="15.75">
      <c r="A3830" s="28">
        <v>80</v>
      </c>
      <c r="B3830" s="25"/>
      <c r="C3830" s="32">
        <f t="shared" si="336"/>
        <v>1</v>
      </c>
      <c r="D3830" s="36" t="s">
        <v>3884</v>
      </c>
      <c r="E3830" s="36">
        <v>6600</v>
      </c>
      <c r="F3830" s="36">
        <v>3</v>
      </c>
      <c r="G3830" s="36">
        <v>0</v>
      </c>
      <c r="H3830" s="36">
        <v>0</v>
      </c>
      <c r="I3830" s="35">
        <v>0</v>
      </c>
      <c r="J3830" s="36">
        <v>0</v>
      </c>
      <c r="K3830" s="57" t="str">
        <f t="shared" si="337"/>
        <v>0</v>
      </c>
      <c r="L3830" s="4"/>
    </row>
    <row r="3831" spans="1:12" ht="15.75">
      <c r="A3831" s="28">
        <v>80</v>
      </c>
      <c r="B3831" s="25"/>
      <c r="C3831" s="32">
        <f t="shared" si="336"/>
        <v>1</v>
      </c>
      <c r="D3831" s="36" t="s">
        <v>3885</v>
      </c>
      <c r="E3831" s="36">
        <v>1460</v>
      </c>
      <c r="F3831" s="36">
        <v>0</v>
      </c>
      <c r="G3831" s="36">
        <v>0</v>
      </c>
      <c r="H3831" s="36">
        <v>1</v>
      </c>
      <c r="I3831" s="35">
        <v>0</v>
      </c>
      <c r="J3831" s="36">
        <v>0</v>
      </c>
      <c r="K3831" s="57" t="str">
        <f t="shared" si="337"/>
        <v>0</v>
      </c>
      <c r="L3831" s="4"/>
    </row>
    <row r="3832" spans="1:12" ht="15.75">
      <c r="A3832" s="28">
        <v>80</v>
      </c>
      <c r="B3832" s="25"/>
      <c r="C3832" s="32">
        <f t="shared" si="336"/>
        <v>1</v>
      </c>
      <c r="D3832" s="34" t="s">
        <v>3886</v>
      </c>
      <c r="E3832" s="34">
        <v>1221</v>
      </c>
      <c r="F3832" s="35">
        <v>0</v>
      </c>
      <c r="G3832" s="35">
        <v>0</v>
      </c>
      <c r="H3832" s="35">
        <v>1</v>
      </c>
      <c r="I3832" s="35">
        <v>0</v>
      </c>
      <c r="J3832" s="36">
        <v>0</v>
      </c>
      <c r="K3832" s="57" t="str">
        <f t="shared" si="337"/>
        <v>0</v>
      </c>
      <c r="L3832" s="4"/>
    </row>
    <row r="3833" spans="1:12" ht="15.75">
      <c r="A3833" s="28">
        <v>80</v>
      </c>
      <c r="B3833" s="25"/>
      <c r="C3833" s="32">
        <f t="shared" si="336"/>
        <v>1</v>
      </c>
      <c r="D3833" s="36" t="s">
        <v>3887</v>
      </c>
      <c r="E3833" s="36">
        <v>573</v>
      </c>
      <c r="F3833" s="36">
        <v>0</v>
      </c>
      <c r="G3833" s="36">
        <v>0</v>
      </c>
      <c r="H3833" s="36">
        <v>1</v>
      </c>
      <c r="I3833" s="35">
        <v>0</v>
      </c>
      <c r="J3833" s="36">
        <v>0</v>
      </c>
      <c r="K3833" s="57" t="str">
        <f t="shared" si="337"/>
        <v>0</v>
      </c>
      <c r="L3833" s="4"/>
    </row>
    <row r="3834" spans="1:12" ht="15.75">
      <c r="A3834" s="28">
        <v>80</v>
      </c>
      <c r="B3834" s="25"/>
      <c r="C3834" s="32">
        <f t="shared" si="336"/>
        <v>1</v>
      </c>
      <c r="D3834" s="36" t="s">
        <v>3888</v>
      </c>
      <c r="E3834" s="36">
        <v>1076</v>
      </c>
      <c r="F3834" s="36">
        <v>0</v>
      </c>
      <c r="G3834" s="36">
        <v>0</v>
      </c>
      <c r="H3834" s="36">
        <v>1</v>
      </c>
      <c r="I3834" s="35">
        <v>0</v>
      </c>
      <c r="J3834" s="36">
        <v>0</v>
      </c>
      <c r="K3834" s="57" t="str">
        <f t="shared" si="337"/>
        <v>0</v>
      </c>
      <c r="L3834" s="4"/>
    </row>
    <row r="3835" spans="1:12" ht="15.75">
      <c r="A3835" s="28">
        <v>80</v>
      </c>
      <c r="B3835" s="25"/>
      <c r="C3835" s="32">
        <f t="shared" si="336"/>
        <v>1</v>
      </c>
      <c r="D3835" s="36" t="s">
        <v>3889</v>
      </c>
      <c r="E3835" s="36">
        <v>723</v>
      </c>
      <c r="F3835" s="36">
        <v>0</v>
      </c>
      <c r="G3835" s="36">
        <v>0</v>
      </c>
      <c r="H3835" s="36">
        <v>1</v>
      </c>
      <c r="I3835" s="35">
        <v>0</v>
      </c>
      <c r="J3835" s="36">
        <v>0</v>
      </c>
      <c r="K3835" s="57" t="str">
        <f t="shared" si="337"/>
        <v>0</v>
      </c>
      <c r="L3835" s="4"/>
    </row>
    <row r="3836" spans="1:12" ht="15.75">
      <c r="A3836" s="28">
        <v>80</v>
      </c>
      <c r="B3836" s="25"/>
      <c r="C3836" s="32">
        <f t="shared" si="336"/>
        <v>1</v>
      </c>
      <c r="D3836" s="36" t="s">
        <v>3890</v>
      </c>
      <c r="E3836" s="36">
        <v>5257</v>
      </c>
      <c r="F3836" s="36">
        <v>3</v>
      </c>
      <c r="G3836" s="36">
        <v>0</v>
      </c>
      <c r="H3836" s="36">
        <v>0</v>
      </c>
      <c r="I3836" s="35">
        <v>0</v>
      </c>
      <c r="J3836" s="36">
        <v>0</v>
      </c>
      <c r="K3836" s="57" t="str">
        <f t="shared" si="337"/>
        <v>0</v>
      </c>
      <c r="L3836" s="4"/>
    </row>
    <row r="3837" spans="1:12" ht="15.75">
      <c r="A3837" s="28">
        <v>80</v>
      </c>
      <c r="B3837" s="25"/>
      <c r="C3837" s="32">
        <f t="shared" si="336"/>
        <v>1</v>
      </c>
      <c r="D3837" s="36" t="s">
        <v>3891</v>
      </c>
      <c r="E3837" s="36">
        <v>293</v>
      </c>
      <c r="F3837" s="36">
        <v>0</v>
      </c>
      <c r="G3837" s="36">
        <v>0</v>
      </c>
      <c r="H3837" s="36">
        <v>1</v>
      </c>
      <c r="I3837" s="35">
        <v>0</v>
      </c>
      <c r="J3837" s="36">
        <v>0</v>
      </c>
      <c r="K3837" s="57" t="str">
        <f t="shared" si="337"/>
        <v>0</v>
      </c>
      <c r="L3837" s="4"/>
    </row>
    <row r="3838" spans="1:12" ht="15.75">
      <c r="A3838" s="28">
        <v>80</v>
      </c>
      <c r="B3838" s="25"/>
      <c r="C3838" s="32">
        <f t="shared" si="336"/>
        <v>1</v>
      </c>
      <c r="D3838" s="36" t="s">
        <v>3892</v>
      </c>
      <c r="E3838" s="36">
        <v>780</v>
      </c>
      <c r="F3838" s="36">
        <v>0</v>
      </c>
      <c r="G3838" s="36">
        <v>0</v>
      </c>
      <c r="H3838" s="36">
        <v>1</v>
      </c>
      <c r="I3838" s="35">
        <v>0</v>
      </c>
      <c r="J3838" s="36">
        <v>0</v>
      </c>
      <c r="K3838" s="57" t="str">
        <f t="shared" si="337"/>
        <v>0</v>
      </c>
      <c r="L3838" s="4"/>
    </row>
    <row r="3839" spans="1:12" ht="15.75">
      <c r="A3839" s="28">
        <v>80</v>
      </c>
      <c r="B3839" s="25"/>
      <c r="C3839" s="32">
        <f t="shared" si="336"/>
        <v>1</v>
      </c>
      <c r="D3839" s="36" t="s">
        <v>3893</v>
      </c>
      <c r="E3839" s="36">
        <v>3310</v>
      </c>
      <c r="F3839" s="36">
        <v>0</v>
      </c>
      <c r="G3839" s="36">
        <v>0</v>
      </c>
      <c r="H3839" s="36">
        <v>1</v>
      </c>
      <c r="I3839" s="35">
        <v>0</v>
      </c>
      <c r="J3839" s="36">
        <v>0</v>
      </c>
      <c r="K3839" s="57" t="str">
        <f t="shared" si="337"/>
        <v>0</v>
      </c>
      <c r="L3839" s="4"/>
    </row>
    <row r="3840" spans="1:12" ht="15.75">
      <c r="A3840" s="28">
        <v>80</v>
      </c>
      <c r="B3840" s="25"/>
      <c r="C3840" s="32">
        <f t="shared" si="336"/>
        <v>1</v>
      </c>
      <c r="D3840" s="36" t="s">
        <v>3894</v>
      </c>
      <c r="E3840" s="36">
        <v>1300</v>
      </c>
      <c r="F3840" s="36">
        <v>1</v>
      </c>
      <c r="G3840" s="36">
        <v>1</v>
      </c>
      <c r="H3840" s="36">
        <v>0</v>
      </c>
      <c r="I3840" s="35">
        <v>0</v>
      </c>
      <c r="J3840" s="36">
        <v>0</v>
      </c>
      <c r="K3840" s="57" t="str">
        <f t="shared" si="337"/>
        <v>0</v>
      </c>
      <c r="L3840" s="4"/>
    </row>
    <row r="3841" spans="1:12" ht="15.75">
      <c r="A3841" s="28">
        <v>80</v>
      </c>
      <c r="B3841" s="25"/>
      <c r="C3841" s="32">
        <f t="shared" si="336"/>
        <v>1</v>
      </c>
      <c r="D3841" s="36" t="s">
        <v>3895</v>
      </c>
      <c r="E3841" s="36">
        <v>1845</v>
      </c>
      <c r="F3841" s="36">
        <v>0</v>
      </c>
      <c r="G3841" s="36">
        <v>1</v>
      </c>
      <c r="H3841" s="36">
        <v>0</v>
      </c>
      <c r="I3841" s="35">
        <v>0</v>
      </c>
      <c r="J3841" s="36">
        <v>0</v>
      </c>
      <c r="K3841" s="57" t="str">
        <f t="shared" si="337"/>
        <v>0</v>
      </c>
      <c r="L3841" s="4"/>
    </row>
    <row r="3842" spans="1:12" ht="15.75">
      <c r="A3842" s="28">
        <v>80</v>
      </c>
      <c r="B3842" s="25"/>
      <c r="C3842" s="32">
        <f t="shared" si="336"/>
        <v>1</v>
      </c>
      <c r="D3842" s="36" t="s">
        <v>3896</v>
      </c>
      <c r="E3842" s="36">
        <v>2224</v>
      </c>
      <c r="F3842" s="36">
        <v>1</v>
      </c>
      <c r="G3842" s="36">
        <v>0</v>
      </c>
      <c r="H3842" s="36">
        <v>0</v>
      </c>
      <c r="I3842" s="35">
        <v>0</v>
      </c>
      <c r="J3842" s="36">
        <v>0</v>
      </c>
      <c r="K3842" s="57" t="str">
        <f t="shared" si="337"/>
        <v>0</v>
      </c>
      <c r="L3842" s="4"/>
    </row>
    <row r="3843" spans="1:12" ht="15.75">
      <c r="A3843" s="28">
        <v>80</v>
      </c>
      <c r="B3843" s="25"/>
      <c r="C3843" s="32">
        <f t="shared" si="336"/>
        <v>1</v>
      </c>
      <c r="D3843" s="34" t="s">
        <v>3897</v>
      </c>
      <c r="E3843" s="34">
        <v>4599</v>
      </c>
      <c r="F3843" s="35">
        <v>0</v>
      </c>
      <c r="G3843" s="35">
        <v>1</v>
      </c>
      <c r="H3843" s="35">
        <v>0</v>
      </c>
      <c r="I3843" s="35">
        <v>0</v>
      </c>
      <c r="J3843" s="36">
        <v>0</v>
      </c>
      <c r="K3843" s="57" t="str">
        <f t="shared" si="337"/>
        <v>0</v>
      </c>
      <c r="L3843" s="4"/>
    </row>
    <row r="3844" spans="1:12" ht="15.75">
      <c r="A3844" s="28">
        <v>80</v>
      </c>
      <c r="B3844" s="25"/>
      <c r="C3844" s="32">
        <f t="shared" si="336"/>
        <v>1</v>
      </c>
      <c r="D3844" s="53" t="s">
        <v>3898</v>
      </c>
      <c r="E3844" s="36">
        <v>2585</v>
      </c>
      <c r="F3844" s="36">
        <v>1</v>
      </c>
      <c r="G3844" s="36">
        <v>2</v>
      </c>
      <c r="H3844" s="36">
        <v>0</v>
      </c>
      <c r="I3844" s="35">
        <v>0</v>
      </c>
      <c r="J3844" s="36">
        <v>0</v>
      </c>
      <c r="K3844" s="57" t="str">
        <f t="shared" si="337"/>
        <v>0</v>
      </c>
      <c r="L3844" s="4"/>
    </row>
    <row r="3845" spans="1:12" ht="15.75">
      <c r="A3845" s="28">
        <v>80</v>
      </c>
      <c r="B3845" s="25"/>
      <c r="C3845" s="32">
        <f t="shared" si="336"/>
        <v>1</v>
      </c>
      <c r="D3845" s="36" t="s">
        <v>3899</v>
      </c>
      <c r="E3845" s="36">
        <v>4559</v>
      </c>
      <c r="F3845" s="36">
        <v>2</v>
      </c>
      <c r="G3845" s="36">
        <v>0</v>
      </c>
      <c r="H3845" s="36">
        <v>0</v>
      </c>
      <c r="I3845" s="35">
        <v>0</v>
      </c>
      <c r="J3845" s="36">
        <v>0</v>
      </c>
      <c r="K3845" s="57" t="str">
        <f t="shared" si="337"/>
        <v>0</v>
      </c>
      <c r="L3845" s="4"/>
    </row>
    <row r="3846" spans="1:12" ht="15.75">
      <c r="A3846" s="28">
        <v>80</v>
      </c>
      <c r="B3846" s="25"/>
      <c r="C3846" s="32">
        <f t="shared" si="336"/>
        <v>1</v>
      </c>
      <c r="D3846" s="36" t="s">
        <v>3900</v>
      </c>
      <c r="E3846" s="36">
        <v>2014</v>
      </c>
      <c r="F3846" s="36">
        <v>1</v>
      </c>
      <c r="G3846" s="36">
        <v>3</v>
      </c>
      <c r="H3846" s="36">
        <v>0</v>
      </c>
      <c r="I3846" s="35">
        <v>0</v>
      </c>
      <c r="J3846" s="36">
        <v>0</v>
      </c>
      <c r="K3846" s="57" t="str">
        <f t="shared" si="337"/>
        <v>0</v>
      </c>
      <c r="L3846" s="4"/>
    </row>
    <row r="3847" spans="1:12" ht="15.75">
      <c r="A3847" s="28">
        <v>80</v>
      </c>
      <c r="B3847" s="25"/>
      <c r="C3847" s="32">
        <f t="shared" ref="C3847:C3876" si="338">IF(D3847="",0,1)</f>
        <v>1</v>
      </c>
      <c r="D3847" s="36" t="s">
        <v>3901</v>
      </c>
      <c r="E3847" s="36">
        <v>5810</v>
      </c>
      <c r="F3847" s="36">
        <v>5</v>
      </c>
      <c r="G3847" s="36">
        <v>0</v>
      </c>
      <c r="H3847" s="36">
        <v>0</v>
      </c>
      <c r="I3847" s="35">
        <v>0</v>
      </c>
      <c r="J3847" s="36">
        <v>0</v>
      </c>
      <c r="K3847" s="57" t="str">
        <f t="shared" ref="K3847:K3876" si="339">IF(OR(I3847="",I3847&lt;1),"0","1")</f>
        <v>0</v>
      </c>
      <c r="L3847" s="4"/>
    </row>
    <row r="3848" spans="1:12" ht="15.75">
      <c r="A3848" s="28">
        <v>80</v>
      </c>
      <c r="B3848" s="25"/>
      <c r="C3848" s="32">
        <f t="shared" si="338"/>
        <v>1</v>
      </c>
      <c r="D3848" s="36" t="s">
        <v>3902</v>
      </c>
      <c r="E3848" s="36">
        <v>532</v>
      </c>
      <c r="F3848" s="36">
        <v>0</v>
      </c>
      <c r="G3848" s="36">
        <v>0</v>
      </c>
      <c r="H3848" s="36">
        <v>1</v>
      </c>
      <c r="I3848" s="35">
        <v>0</v>
      </c>
      <c r="J3848" s="36">
        <v>0</v>
      </c>
      <c r="K3848" s="57" t="str">
        <f t="shared" si="339"/>
        <v>0</v>
      </c>
      <c r="L3848" s="4"/>
    </row>
    <row r="3849" spans="1:12" ht="15.75">
      <c r="A3849" s="28">
        <v>80</v>
      </c>
      <c r="B3849" s="25"/>
      <c r="C3849" s="32">
        <f t="shared" si="338"/>
        <v>1</v>
      </c>
      <c r="D3849" s="36" t="s">
        <v>3903</v>
      </c>
      <c r="E3849" s="36">
        <v>1281</v>
      </c>
      <c r="F3849" s="36">
        <v>0</v>
      </c>
      <c r="G3849" s="36">
        <v>0</v>
      </c>
      <c r="H3849" s="36">
        <v>1</v>
      </c>
      <c r="I3849" s="35">
        <v>0</v>
      </c>
      <c r="J3849" s="36">
        <v>0</v>
      </c>
      <c r="K3849" s="57" t="str">
        <f t="shared" si="339"/>
        <v>0</v>
      </c>
      <c r="L3849" s="4"/>
    </row>
    <row r="3850" spans="1:12" ht="15.75">
      <c r="A3850" s="28">
        <v>80</v>
      </c>
      <c r="B3850" s="25"/>
      <c r="C3850" s="32">
        <f t="shared" si="338"/>
        <v>1</v>
      </c>
      <c r="D3850" s="34" t="s">
        <v>3904</v>
      </c>
      <c r="E3850" s="34">
        <v>2747</v>
      </c>
      <c r="F3850" s="35">
        <v>0</v>
      </c>
      <c r="G3850" s="35">
        <v>4</v>
      </c>
      <c r="H3850" s="35">
        <v>0</v>
      </c>
      <c r="I3850" s="35">
        <v>0</v>
      </c>
      <c r="J3850" s="36">
        <v>0</v>
      </c>
      <c r="K3850" s="57" t="str">
        <f t="shared" si="339"/>
        <v>0</v>
      </c>
      <c r="L3850" s="4"/>
    </row>
    <row r="3851" spans="1:12" ht="15.75">
      <c r="A3851" s="28">
        <v>80</v>
      </c>
      <c r="B3851" s="25"/>
      <c r="C3851" s="32">
        <f t="shared" si="338"/>
        <v>1</v>
      </c>
      <c r="D3851" s="36" t="s">
        <v>3905</v>
      </c>
      <c r="E3851" s="36">
        <v>558</v>
      </c>
      <c r="F3851" s="36">
        <v>0</v>
      </c>
      <c r="G3851" s="36">
        <v>0</v>
      </c>
      <c r="H3851" s="36">
        <v>1</v>
      </c>
      <c r="I3851" s="35">
        <v>0</v>
      </c>
      <c r="J3851" s="36">
        <v>0</v>
      </c>
      <c r="K3851" s="57" t="str">
        <f t="shared" si="339"/>
        <v>0</v>
      </c>
      <c r="L3851" s="4"/>
    </row>
    <row r="3852" spans="1:12" ht="15.75">
      <c r="A3852" s="28">
        <v>80</v>
      </c>
      <c r="B3852" s="25"/>
      <c r="C3852" s="32">
        <f t="shared" si="338"/>
        <v>1</v>
      </c>
      <c r="D3852" s="36" t="s">
        <v>3906</v>
      </c>
      <c r="E3852" s="36">
        <v>6174</v>
      </c>
      <c r="F3852" s="36">
        <v>5</v>
      </c>
      <c r="G3852" s="36">
        <v>2</v>
      </c>
      <c r="H3852" s="36">
        <v>0</v>
      </c>
      <c r="I3852" s="35">
        <v>0</v>
      </c>
      <c r="J3852" s="36">
        <v>0</v>
      </c>
      <c r="K3852" s="57" t="str">
        <f t="shared" si="339"/>
        <v>0</v>
      </c>
      <c r="L3852" s="4"/>
    </row>
    <row r="3853" spans="1:12" ht="15.75">
      <c r="A3853" s="28">
        <v>80</v>
      </c>
      <c r="B3853" s="25"/>
      <c r="C3853" s="32">
        <f t="shared" si="338"/>
        <v>1</v>
      </c>
      <c r="D3853" s="36" t="s">
        <v>3907</v>
      </c>
      <c r="E3853" s="36">
        <v>4040</v>
      </c>
      <c r="F3853" s="36">
        <v>2</v>
      </c>
      <c r="G3853" s="36">
        <v>0</v>
      </c>
      <c r="H3853" s="36">
        <v>0</v>
      </c>
      <c r="I3853" s="35">
        <v>0</v>
      </c>
      <c r="J3853" s="36">
        <v>0</v>
      </c>
      <c r="K3853" s="57" t="str">
        <f t="shared" si="339"/>
        <v>0</v>
      </c>
      <c r="L3853" s="4"/>
    </row>
    <row r="3854" spans="1:12" ht="15.75">
      <c r="A3854" s="28">
        <v>80</v>
      </c>
      <c r="B3854" s="25"/>
      <c r="C3854" s="32">
        <f t="shared" si="338"/>
        <v>1</v>
      </c>
      <c r="D3854" s="36" t="s">
        <v>3908</v>
      </c>
      <c r="E3854" s="36">
        <v>2376</v>
      </c>
      <c r="F3854" s="36">
        <v>1</v>
      </c>
      <c r="G3854" s="36">
        <v>0</v>
      </c>
      <c r="H3854" s="36">
        <v>0</v>
      </c>
      <c r="I3854" s="35">
        <v>0</v>
      </c>
      <c r="J3854" s="36">
        <v>0</v>
      </c>
      <c r="K3854" s="57" t="str">
        <f t="shared" si="339"/>
        <v>0</v>
      </c>
      <c r="L3854" s="4"/>
    </row>
    <row r="3855" spans="1:12" ht="15.75">
      <c r="A3855" s="28">
        <v>80</v>
      </c>
      <c r="B3855" s="25"/>
      <c r="C3855" s="32">
        <f t="shared" si="338"/>
        <v>1</v>
      </c>
      <c r="D3855" s="36" t="s">
        <v>3909</v>
      </c>
      <c r="E3855" s="36">
        <v>1327</v>
      </c>
      <c r="F3855" s="36">
        <v>0</v>
      </c>
      <c r="G3855" s="36">
        <v>0</v>
      </c>
      <c r="H3855" s="36">
        <v>1</v>
      </c>
      <c r="I3855" s="35">
        <v>0</v>
      </c>
      <c r="J3855" s="36">
        <v>0</v>
      </c>
      <c r="K3855" s="57" t="str">
        <f t="shared" si="339"/>
        <v>0</v>
      </c>
      <c r="L3855" s="4"/>
    </row>
    <row r="3856" spans="1:12" ht="15.75">
      <c r="A3856" s="28">
        <v>80</v>
      </c>
      <c r="B3856" s="25"/>
      <c r="C3856" s="32">
        <f t="shared" si="338"/>
        <v>1</v>
      </c>
      <c r="D3856" s="36" t="s">
        <v>3910</v>
      </c>
      <c r="E3856" s="36">
        <v>234</v>
      </c>
      <c r="F3856" s="36">
        <v>0</v>
      </c>
      <c r="G3856" s="36">
        <v>0</v>
      </c>
      <c r="H3856" s="36">
        <v>1</v>
      </c>
      <c r="I3856" s="35">
        <v>0</v>
      </c>
      <c r="J3856" s="36">
        <v>0</v>
      </c>
      <c r="K3856" s="57" t="str">
        <f t="shared" si="339"/>
        <v>0</v>
      </c>
      <c r="L3856" s="4"/>
    </row>
    <row r="3857" spans="1:12" ht="15.75">
      <c r="A3857" s="28">
        <v>80</v>
      </c>
      <c r="B3857" s="25"/>
      <c r="C3857" s="32">
        <f t="shared" si="338"/>
        <v>1</v>
      </c>
      <c r="D3857" s="34" t="s">
        <v>3911</v>
      </c>
      <c r="E3857" s="34">
        <v>7652</v>
      </c>
      <c r="F3857" s="35">
        <v>3</v>
      </c>
      <c r="G3857" s="35">
        <v>2</v>
      </c>
      <c r="H3857" s="35">
        <v>0</v>
      </c>
      <c r="I3857" s="35">
        <v>0</v>
      </c>
      <c r="J3857" s="36">
        <v>0</v>
      </c>
      <c r="K3857" s="57" t="str">
        <f t="shared" si="339"/>
        <v>0</v>
      </c>
      <c r="L3857" s="4"/>
    </row>
    <row r="3858" spans="1:12" ht="15.75">
      <c r="A3858" s="28">
        <v>80</v>
      </c>
      <c r="B3858" s="25"/>
      <c r="C3858" s="32">
        <f t="shared" si="338"/>
        <v>1</v>
      </c>
      <c r="D3858" s="36" t="s">
        <v>3912</v>
      </c>
      <c r="E3858" s="36">
        <v>878</v>
      </c>
      <c r="F3858" s="36">
        <v>0</v>
      </c>
      <c r="G3858" s="36">
        <v>0</v>
      </c>
      <c r="H3858" s="36">
        <v>1</v>
      </c>
      <c r="I3858" s="35">
        <v>0</v>
      </c>
      <c r="J3858" s="36">
        <v>0</v>
      </c>
      <c r="K3858" s="57" t="str">
        <f t="shared" si="339"/>
        <v>0</v>
      </c>
      <c r="L3858" s="4"/>
    </row>
    <row r="3859" spans="1:12" ht="15.75">
      <c r="A3859" s="28">
        <v>80</v>
      </c>
      <c r="B3859" s="25"/>
      <c r="C3859" s="32">
        <f t="shared" si="338"/>
        <v>1</v>
      </c>
      <c r="D3859" s="36" t="s">
        <v>3913</v>
      </c>
      <c r="E3859" s="36">
        <v>2487</v>
      </c>
      <c r="F3859" s="36">
        <v>1</v>
      </c>
      <c r="G3859" s="36">
        <v>0</v>
      </c>
      <c r="H3859" s="36">
        <v>0</v>
      </c>
      <c r="I3859" s="35">
        <v>0</v>
      </c>
      <c r="J3859" s="36">
        <v>0</v>
      </c>
      <c r="K3859" s="57" t="str">
        <f t="shared" si="339"/>
        <v>0</v>
      </c>
      <c r="L3859" s="4"/>
    </row>
    <row r="3860" spans="1:12" ht="15.75">
      <c r="A3860" s="28">
        <v>80</v>
      </c>
      <c r="B3860" s="25"/>
      <c r="C3860" s="32">
        <f t="shared" si="338"/>
        <v>1</v>
      </c>
      <c r="D3860" s="36" t="s">
        <v>3914</v>
      </c>
      <c r="E3860" s="36">
        <v>1168</v>
      </c>
      <c r="F3860" s="36">
        <v>1</v>
      </c>
      <c r="G3860" s="36">
        <v>1</v>
      </c>
      <c r="H3860" s="36">
        <v>0</v>
      </c>
      <c r="I3860" s="35">
        <v>0</v>
      </c>
      <c r="J3860" s="36">
        <v>0</v>
      </c>
      <c r="K3860" s="57" t="str">
        <f t="shared" si="339"/>
        <v>0</v>
      </c>
      <c r="L3860" s="4"/>
    </row>
    <row r="3861" spans="1:12" ht="15.75">
      <c r="A3861" s="28">
        <v>80</v>
      </c>
      <c r="B3861" s="25"/>
      <c r="C3861" s="32">
        <f t="shared" si="338"/>
        <v>1</v>
      </c>
      <c r="D3861" s="36" t="s">
        <v>3915</v>
      </c>
      <c r="E3861" s="36">
        <v>3610</v>
      </c>
      <c r="F3861" s="36">
        <v>2</v>
      </c>
      <c r="G3861" s="36">
        <v>1</v>
      </c>
      <c r="H3861" s="36">
        <v>0</v>
      </c>
      <c r="I3861" s="35">
        <v>0</v>
      </c>
      <c r="J3861" s="36">
        <v>0</v>
      </c>
      <c r="K3861" s="57" t="str">
        <f t="shared" si="339"/>
        <v>0</v>
      </c>
      <c r="L3861" s="4"/>
    </row>
    <row r="3862" spans="1:12" ht="15.75">
      <c r="A3862" s="28">
        <v>80</v>
      </c>
      <c r="B3862" s="25"/>
      <c r="C3862" s="32">
        <f t="shared" si="338"/>
        <v>1</v>
      </c>
      <c r="D3862" s="36" t="s">
        <v>3916</v>
      </c>
      <c r="E3862" s="36">
        <v>3017</v>
      </c>
      <c r="F3862" s="36">
        <v>1</v>
      </c>
      <c r="G3862" s="36">
        <v>0</v>
      </c>
      <c r="H3862" s="36">
        <v>0</v>
      </c>
      <c r="I3862" s="35">
        <v>0</v>
      </c>
      <c r="J3862" s="36">
        <v>0</v>
      </c>
      <c r="K3862" s="57" t="str">
        <f t="shared" si="339"/>
        <v>0</v>
      </c>
      <c r="L3862" s="4"/>
    </row>
    <row r="3863" spans="1:12" ht="15.75">
      <c r="A3863" s="28">
        <v>80</v>
      </c>
      <c r="B3863" s="25"/>
      <c r="C3863" s="32">
        <f t="shared" si="338"/>
        <v>1</v>
      </c>
      <c r="D3863" s="36" t="s">
        <v>3917</v>
      </c>
      <c r="E3863" s="36">
        <v>5700</v>
      </c>
      <c r="F3863" s="36">
        <v>5</v>
      </c>
      <c r="G3863" s="36">
        <v>0</v>
      </c>
      <c r="H3863" s="36">
        <v>0</v>
      </c>
      <c r="I3863" s="35">
        <v>0</v>
      </c>
      <c r="J3863" s="36">
        <v>0</v>
      </c>
      <c r="K3863" s="57" t="str">
        <f t="shared" si="339"/>
        <v>0</v>
      </c>
      <c r="L3863" s="4"/>
    </row>
    <row r="3864" spans="1:12" ht="15.75">
      <c r="A3864" s="28">
        <v>80</v>
      </c>
      <c r="B3864" s="25"/>
      <c r="C3864" s="32">
        <f t="shared" si="338"/>
        <v>1</v>
      </c>
      <c r="D3864" s="36" t="s">
        <v>3918</v>
      </c>
      <c r="E3864" s="36">
        <v>3300</v>
      </c>
      <c r="F3864" s="36">
        <v>2</v>
      </c>
      <c r="G3864" s="36">
        <v>0</v>
      </c>
      <c r="H3864" s="36">
        <v>0</v>
      </c>
      <c r="I3864" s="35">
        <v>0</v>
      </c>
      <c r="J3864" s="36">
        <v>0</v>
      </c>
      <c r="K3864" s="57" t="str">
        <f t="shared" si="339"/>
        <v>0</v>
      </c>
      <c r="L3864" s="4"/>
    </row>
    <row r="3865" spans="1:12" ht="15.75">
      <c r="A3865" s="28">
        <v>80</v>
      </c>
      <c r="B3865" s="25"/>
      <c r="C3865" s="32">
        <f t="shared" si="338"/>
        <v>1</v>
      </c>
      <c r="D3865" s="36" t="s">
        <v>3919</v>
      </c>
      <c r="E3865" s="36">
        <v>1041</v>
      </c>
      <c r="F3865" s="36">
        <v>0</v>
      </c>
      <c r="G3865" s="36">
        <v>0</v>
      </c>
      <c r="H3865" s="36">
        <v>1</v>
      </c>
      <c r="I3865" s="35">
        <v>0</v>
      </c>
      <c r="J3865" s="36">
        <v>0</v>
      </c>
      <c r="K3865" s="57" t="str">
        <f t="shared" si="339"/>
        <v>0</v>
      </c>
      <c r="L3865" s="4"/>
    </row>
    <row r="3866" spans="1:12" ht="15.75">
      <c r="A3866" s="28">
        <v>80</v>
      </c>
      <c r="B3866" s="25"/>
      <c r="C3866" s="32">
        <f t="shared" si="338"/>
        <v>1</v>
      </c>
      <c r="D3866" s="36" t="s">
        <v>3920</v>
      </c>
      <c r="E3866" s="36">
        <v>890</v>
      </c>
      <c r="F3866" s="36">
        <v>0</v>
      </c>
      <c r="G3866" s="36">
        <v>1</v>
      </c>
      <c r="H3866" s="36">
        <v>1</v>
      </c>
      <c r="I3866" s="35">
        <v>0</v>
      </c>
      <c r="J3866" s="36">
        <v>0</v>
      </c>
      <c r="K3866" s="57" t="str">
        <f t="shared" si="339"/>
        <v>0</v>
      </c>
      <c r="L3866" s="4"/>
    </row>
    <row r="3867" spans="1:12" ht="15.75">
      <c r="A3867" s="28">
        <v>80</v>
      </c>
      <c r="B3867" s="25"/>
      <c r="C3867" s="32">
        <f t="shared" si="338"/>
        <v>1</v>
      </c>
      <c r="D3867" s="34" t="s">
        <v>3921</v>
      </c>
      <c r="E3867" s="34">
        <v>1341</v>
      </c>
      <c r="F3867" s="35">
        <v>0</v>
      </c>
      <c r="G3867" s="35">
        <v>0</v>
      </c>
      <c r="H3867" s="35">
        <v>1</v>
      </c>
      <c r="I3867" s="35">
        <v>0</v>
      </c>
      <c r="J3867" s="36">
        <v>0</v>
      </c>
      <c r="K3867" s="57" t="str">
        <f t="shared" si="339"/>
        <v>0</v>
      </c>
      <c r="L3867" s="4"/>
    </row>
    <row r="3868" spans="1:12" ht="15.75">
      <c r="A3868" s="28">
        <v>80</v>
      </c>
      <c r="B3868" s="25"/>
      <c r="C3868" s="32">
        <f t="shared" si="338"/>
        <v>1</v>
      </c>
      <c r="D3868" s="36" t="s">
        <v>3922</v>
      </c>
      <c r="E3868" s="36">
        <v>2363</v>
      </c>
      <c r="F3868" s="36">
        <v>0</v>
      </c>
      <c r="G3868" s="36">
        <v>3</v>
      </c>
      <c r="H3868" s="36">
        <v>1</v>
      </c>
      <c r="I3868" s="35">
        <v>0</v>
      </c>
      <c r="J3868" s="36">
        <v>0</v>
      </c>
      <c r="K3868" s="57" t="str">
        <f t="shared" si="339"/>
        <v>0</v>
      </c>
      <c r="L3868" s="4"/>
    </row>
    <row r="3869" spans="1:12" ht="15.75">
      <c r="A3869" s="28">
        <v>80</v>
      </c>
      <c r="B3869" s="25"/>
      <c r="C3869" s="32">
        <f t="shared" si="338"/>
        <v>1</v>
      </c>
      <c r="D3869" s="36" t="s">
        <v>3923</v>
      </c>
      <c r="E3869" s="36">
        <v>3253</v>
      </c>
      <c r="F3869" s="36">
        <v>2</v>
      </c>
      <c r="G3869" s="36">
        <v>0</v>
      </c>
      <c r="H3869" s="36">
        <v>0</v>
      </c>
      <c r="I3869" s="35">
        <v>0</v>
      </c>
      <c r="J3869" s="36">
        <v>0</v>
      </c>
      <c r="K3869" s="57" t="str">
        <f t="shared" si="339"/>
        <v>0</v>
      </c>
      <c r="L3869" s="4"/>
    </row>
    <row r="3870" spans="1:12" ht="15.75">
      <c r="A3870" s="28">
        <v>80</v>
      </c>
      <c r="B3870" s="25"/>
      <c r="C3870" s="32">
        <f t="shared" si="338"/>
        <v>1</v>
      </c>
      <c r="D3870" s="36" t="s">
        <v>3924</v>
      </c>
      <c r="E3870" s="36">
        <v>4011</v>
      </c>
      <c r="F3870" s="36">
        <v>2</v>
      </c>
      <c r="G3870" s="36">
        <v>0</v>
      </c>
      <c r="H3870" s="36">
        <v>0</v>
      </c>
      <c r="I3870" s="35">
        <v>0</v>
      </c>
      <c r="J3870" s="36">
        <v>0</v>
      </c>
      <c r="K3870" s="57" t="str">
        <f t="shared" si="339"/>
        <v>0</v>
      </c>
      <c r="L3870" s="4"/>
    </row>
    <row r="3871" spans="1:12" ht="15.75">
      <c r="A3871" s="28">
        <v>80</v>
      </c>
      <c r="B3871" s="25"/>
      <c r="C3871" s="32">
        <f t="shared" si="338"/>
        <v>1</v>
      </c>
      <c r="D3871" s="36" t="s">
        <v>3925</v>
      </c>
      <c r="E3871" s="36">
        <v>626</v>
      </c>
      <c r="F3871" s="36">
        <v>0</v>
      </c>
      <c r="G3871" s="36">
        <v>0</v>
      </c>
      <c r="H3871" s="36">
        <v>1</v>
      </c>
      <c r="I3871" s="35">
        <v>0</v>
      </c>
      <c r="J3871" s="36">
        <v>0</v>
      </c>
      <c r="K3871" s="57" t="str">
        <f t="shared" si="339"/>
        <v>0</v>
      </c>
      <c r="L3871" s="4"/>
    </row>
    <row r="3872" spans="1:12" ht="15.75">
      <c r="A3872" s="28">
        <v>80</v>
      </c>
      <c r="B3872" s="25"/>
      <c r="C3872" s="32">
        <f t="shared" si="338"/>
        <v>1</v>
      </c>
      <c r="D3872" s="36" t="s">
        <v>3926</v>
      </c>
      <c r="E3872" s="36">
        <v>829</v>
      </c>
      <c r="F3872" s="36">
        <v>0</v>
      </c>
      <c r="G3872" s="36">
        <v>0</v>
      </c>
      <c r="H3872" s="36">
        <v>1</v>
      </c>
      <c r="I3872" s="35">
        <v>0</v>
      </c>
      <c r="J3872" s="36">
        <v>0</v>
      </c>
      <c r="K3872" s="57" t="str">
        <f t="shared" si="339"/>
        <v>0</v>
      </c>
      <c r="L3872" s="4"/>
    </row>
    <row r="3873" spans="1:57" ht="15.75">
      <c r="A3873" s="28">
        <v>80</v>
      </c>
      <c r="B3873" s="25"/>
      <c r="C3873" s="32">
        <f t="shared" si="338"/>
        <v>1</v>
      </c>
      <c r="D3873" s="34" t="s">
        <v>3927</v>
      </c>
      <c r="E3873" s="34">
        <v>1488</v>
      </c>
      <c r="F3873" s="35">
        <v>0</v>
      </c>
      <c r="G3873" s="35">
        <v>0</v>
      </c>
      <c r="H3873" s="35">
        <v>1</v>
      </c>
      <c r="I3873" s="35">
        <v>0</v>
      </c>
      <c r="J3873" s="36">
        <v>0</v>
      </c>
      <c r="K3873" s="57" t="str">
        <f t="shared" si="339"/>
        <v>0</v>
      </c>
      <c r="L3873" s="4"/>
    </row>
    <row r="3874" spans="1:57" ht="15.75">
      <c r="A3874" s="28">
        <v>80</v>
      </c>
      <c r="B3874" s="25"/>
      <c r="C3874" s="32">
        <f t="shared" si="338"/>
        <v>1</v>
      </c>
      <c r="D3874" s="36" t="s">
        <v>3928</v>
      </c>
      <c r="E3874" s="36">
        <v>3454</v>
      </c>
      <c r="F3874" s="36">
        <v>2</v>
      </c>
      <c r="G3874" s="36">
        <v>0</v>
      </c>
      <c r="H3874" s="36">
        <v>0</v>
      </c>
      <c r="I3874" s="35">
        <v>0</v>
      </c>
      <c r="J3874" s="36">
        <v>0</v>
      </c>
      <c r="K3874" s="57" t="str">
        <f t="shared" si="339"/>
        <v>0</v>
      </c>
      <c r="L3874" s="4"/>
    </row>
    <row r="3875" spans="1:57" ht="15.75">
      <c r="A3875" s="28">
        <v>80</v>
      </c>
      <c r="B3875" s="25"/>
      <c r="C3875" s="32">
        <f t="shared" si="338"/>
        <v>1</v>
      </c>
      <c r="D3875" s="36" t="s">
        <v>3929</v>
      </c>
      <c r="E3875" s="36">
        <v>179</v>
      </c>
      <c r="F3875" s="36">
        <v>0</v>
      </c>
      <c r="G3875" s="36">
        <v>0</v>
      </c>
      <c r="H3875" s="36">
        <v>1</v>
      </c>
      <c r="I3875" s="35">
        <v>0</v>
      </c>
      <c r="J3875" s="36">
        <v>0</v>
      </c>
      <c r="K3875" s="57" t="str">
        <f t="shared" si="339"/>
        <v>0</v>
      </c>
      <c r="L3875" s="4"/>
    </row>
    <row r="3876" spans="1:57" ht="15.75">
      <c r="A3876" s="28">
        <v>80</v>
      </c>
      <c r="B3876" s="25"/>
      <c r="C3876" s="32">
        <f t="shared" si="338"/>
        <v>1</v>
      </c>
      <c r="D3876" s="36" t="s">
        <v>3930</v>
      </c>
      <c r="E3876" s="36">
        <v>330</v>
      </c>
      <c r="F3876" s="36">
        <v>0</v>
      </c>
      <c r="G3876" s="36">
        <v>1</v>
      </c>
      <c r="H3876" s="36">
        <v>0</v>
      </c>
      <c r="I3876" s="35">
        <v>0</v>
      </c>
      <c r="J3876" s="36">
        <v>0</v>
      </c>
      <c r="K3876" s="57" t="str">
        <f t="shared" si="339"/>
        <v>0</v>
      </c>
      <c r="L3876" s="4"/>
    </row>
    <row r="3877" spans="1:57" ht="15">
      <c r="A3877" s="226" t="s">
        <v>3931</v>
      </c>
      <c r="B3877" s="226"/>
      <c r="C3877" s="226"/>
      <c r="D3877" s="44">
        <f>SUM(C3815:C3876)</f>
        <v>62</v>
      </c>
      <c r="E3877" s="111">
        <f t="shared" ref="E3877:J3877" si="340">SUM(E3815:E3876)</f>
        <v>319058</v>
      </c>
      <c r="F3877" s="111">
        <f t="shared" si="340"/>
        <v>156</v>
      </c>
      <c r="G3877" s="111">
        <f t="shared" si="340"/>
        <v>90</v>
      </c>
      <c r="H3877" s="111">
        <f t="shared" si="340"/>
        <v>28</v>
      </c>
      <c r="I3877" s="111">
        <f t="shared" si="340"/>
        <v>0</v>
      </c>
      <c r="J3877" s="111">
        <f t="shared" si="340"/>
        <v>0</v>
      </c>
      <c r="K3877" s="45">
        <f>K3815+K3816+K3817+K3818+K3819+K3820+K3821+K3822+K3823+K3824+K3825+K3826+K3827+K3828+K3829+K3830+K3831+K3832+K3833+K3834+K3835+K3836+K3837+K3838+K3839+K3840+K3841+K3842+K3843+K3844+K3845+K3846+K3847+K3848+K3849+K3850+K3851+K3852+K3853+K3854+K3855+K3856+K3857+K3858+K3859+K3860+K3861+K3862+K3863+K3864+K3865+K3866+K3867+K3868+K3869+K3870+K3871+K3872+K3873+K3874+K3875+K3876</f>
        <v>0</v>
      </c>
      <c r="L3877" s="4"/>
      <c r="M3877" s="46"/>
      <c r="N3877" s="46"/>
      <c r="O3877" s="46"/>
      <c r="P3877" s="46"/>
      <c r="Q3877" s="46"/>
      <c r="R3877" s="46"/>
      <c r="S3877" s="46"/>
      <c r="T3877" s="46"/>
      <c r="U3877" s="46"/>
      <c r="V3877" s="46"/>
      <c r="W3877" s="46"/>
      <c r="X3877" s="46"/>
      <c r="Y3877" s="46"/>
      <c r="Z3877" s="46"/>
      <c r="AA3877" s="46"/>
      <c r="AB3877" s="46"/>
      <c r="AC3877" s="46"/>
      <c r="AD3877" s="46"/>
      <c r="AE3877" s="46"/>
      <c r="AF3877" s="46"/>
      <c r="AG3877" s="46"/>
      <c r="AH3877" s="46"/>
      <c r="AI3877" s="46"/>
      <c r="AJ3877" s="46"/>
      <c r="AK3877" s="46"/>
      <c r="AL3877" s="46"/>
      <c r="AM3877" s="46"/>
      <c r="AN3877" s="46"/>
      <c r="AO3877" s="46"/>
      <c r="AP3877" s="46"/>
      <c r="AQ3877" s="46"/>
      <c r="AR3877" s="46"/>
      <c r="AS3877" s="46"/>
      <c r="AT3877" s="46"/>
      <c r="AU3877" s="46"/>
      <c r="AV3877" s="46"/>
      <c r="AW3877" s="46"/>
      <c r="AX3877" s="46"/>
      <c r="AY3877" s="46"/>
      <c r="AZ3877" s="46"/>
      <c r="BA3877" s="46"/>
      <c r="BB3877" s="46"/>
      <c r="BC3877" s="46"/>
      <c r="BD3877" s="46"/>
      <c r="BE3877" s="46"/>
    </row>
    <row r="3878" spans="1:57" ht="15.75">
      <c r="A3878" s="28"/>
      <c r="B3878" s="225" t="s">
        <v>115</v>
      </c>
      <c r="C3878" s="225"/>
      <c r="D3878" s="47"/>
      <c r="E3878" s="112"/>
      <c r="F3878" s="47"/>
      <c r="G3878" s="112"/>
      <c r="H3878" s="112"/>
      <c r="I3878" s="112"/>
      <c r="J3878" s="113"/>
      <c r="K3878" s="31"/>
      <c r="L3878" s="4"/>
    </row>
    <row r="3879" spans="1:57" ht="15.75">
      <c r="A3879" s="28">
        <v>81</v>
      </c>
      <c r="B3879" s="25"/>
      <c r="C3879" s="32">
        <f t="shared" ref="C3879:C3899" si="341">IF(D3879="",0,1)</f>
        <v>1</v>
      </c>
      <c r="D3879" s="34" t="s">
        <v>3932</v>
      </c>
      <c r="E3879" s="34">
        <v>50000</v>
      </c>
      <c r="F3879" s="35">
        <v>28</v>
      </c>
      <c r="G3879" s="35">
        <v>8</v>
      </c>
      <c r="H3879" s="35">
        <v>0</v>
      </c>
      <c r="I3879" s="35">
        <v>0</v>
      </c>
      <c r="J3879" s="36">
        <v>0</v>
      </c>
      <c r="K3879" s="57" t="str">
        <f t="shared" ref="K3879:K3899" si="342">IF(OR(I3879="",I3879&lt;1),"0","1")</f>
        <v>0</v>
      </c>
      <c r="L3879" s="4"/>
    </row>
    <row r="3880" spans="1:57" ht="15.75">
      <c r="A3880" s="28">
        <v>81</v>
      </c>
      <c r="B3880" s="25"/>
      <c r="C3880" s="32">
        <f t="shared" si="341"/>
        <v>1</v>
      </c>
      <c r="D3880" s="34" t="s">
        <v>3933</v>
      </c>
      <c r="E3880" s="34">
        <v>9460</v>
      </c>
      <c r="F3880" s="35">
        <v>0</v>
      </c>
      <c r="G3880" s="35">
        <v>1</v>
      </c>
      <c r="H3880" s="35">
        <v>0</v>
      </c>
      <c r="I3880" s="35">
        <v>0</v>
      </c>
      <c r="J3880" s="36">
        <v>0</v>
      </c>
      <c r="K3880" s="57" t="str">
        <f t="shared" si="342"/>
        <v>0</v>
      </c>
      <c r="L3880" s="4"/>
    </row>
    <row r="3881" spans="1:57" ht="15.75">
      <c r="A3881" s="28">
        <v>81</v>
      </c>
      <c r="B3881" s="25"/>
      <c r="C3881" s="32">
        <f t="shared" si="341"/>
        <v>1</v>
      </c>
      <c r="D3881" s="34" t="s">
        <v>3934</v>
      </c>
      <c r="E3881" s="34">
        <v>43000</v>
      </c>
      <c r="F3881" s="35">
        <v>38</v>
      </c>
      <c r="G3881" s="35">
        <v>24</v>
      </c>
      <c r="H3881" s="35">
        <v>0</v>
      </c>
      <c r="I3881" s="35">
        <v>2</v>
      </c>
      <c r="J3881" s="36">
        <v>0</v>
      </c>
      <c r="K3881" s="57" t="str">
        <f t="shared" si="342"/>
        <v>1</v>
      </c>
      <c r="L3881" s="4"/>
    </row>
    <row r="3882" spans="1:57" ht="15.75">
      <c r="A3882" s="28">
        <v>81</v>
      </c>
      <c r="B3882" s="25"/>
      <c r="C3882" s="32">
        <f t="shared" si="341"/>
        <v>1</v>
      </c>
      <c r="D3882" s="34" t="s">
        <v>3935</v>
      </c>
      <c r="E3882" s="34">
        <v>78101</v>
      </c>
      <c r="F3882" s="35">
        <v>0</v>
      </c>
      <c r="G3882" s="35">
        <v>0</v>
      </c>
      <c r="H3882" s="35">
        <v>1</v>
      </c>
      <c r="I3882" s="35">
        <v>0</v>
      </c>
      <c r="J3882" s="36">
        <v>0</v>
      </c>
      <c r="K3882" s="57" t="str">
        <f t="shared" si="342"/>
        <v>0</v>
      </c>
      <c r="L3882" s="4"/>
    </row>
    <row r="3883" spans="1:57" ht="15.75">
      <c r="A3883" s="28">
        <v>81</v>
      </c>
      <c r="B3883" s="25"/>
      <c r="C3883" s="32">
        <f t="shared" si="341"/>
        <v>1</v>
      </c>
      <c r="D3883" s="34" t="s">
        <v>3936</v>
      </c>
      <c r="E3883" s="34">
        <v>224371</v>
      </c>
      <c r="F3883" s="35">
        <v>1</v>
      </c>
      <c r="G3883" s="35">
        <v>0</v>
      </c>
      <c r="H3883" s="35">
        <v>0</v>
      </c>
      <c r="I3883" s="35">
        <v>0</v>
      </c>
      <c r="J3883" s="36">
        <v>0</v>
      </c>
      <c r="K3883" s="57" t="str">
        <f t="shared" si="342"/>
        <v>0</v>
      </c>
      <c r="L3883" s="4"/>
    </row>
    <row r="3884" spans="1:57" ht="15.75">
      <c r="A3884" s="28">
        <v>81</v>
      </c>
      <c r="B3884" s="25"/>
      <c r="C3884" s="32">
        <f t="shared" si="341"/>
        <v>1</v>
      </c>
      <c r="D3884" s="34" t="s">
        <v>3937</v>
      </c>
      <c r="E3884" s="34">
        <v>822</v>
      </c>
      <c r="F3884" s="35">
        <v>1</v>
      </c>
      <c r="G3884" s="35">
        <v>0</v>
      </c>
      <c r="H3884" s="35">
        <v>0</v>
      </c>
      <c r="I3884" s="35">
        <v>0</v>
      </c>
      <c r="J3884" s="36">
        <v>0</v>
      </c>
      <c r="K3884" s="57" t="str">
        <f t="shared" si="342"/>
        <v>0</v>
      </c>
      <c r="L3884" s="4"/>
    </row>
    <row r="3885" spans="1:57" ht="15.75">
      <c r="A3885" s="28">
        <v>81</v>
      </c>
      <c r="B3885" s="25"/>
      <c r="C3885" s="32">
        <f t="shared" si="341"/>
        <v>1</v>
      </c>
      <c r="D3885" s="34" t="s">
        <v>3938</v>
      </c>
      <c r="E3885" s="34">
        <v>1443</v>
      </c>
      <c r="F3885" s="35">
        <v>0</v>
      </c>
      <c r="G3885" s="35">
        <v>0</v>
      </c>
      <c r="H3885" s="35">
        <v>1</v>
      </c>
      <c r="I3885" s="35">
        <v>0</v>
      </c>
      <c r="J3885" s="36">
        <v>0</v>
      </c>
      <c r="K3885" s="57" t="str">
        <f t="shared" si="342"/>
        <v>0</v>
      </c>
      <c r="L3885" s="4"/>
    </row>
    <row r="3886" spans="1:57" ht="15.75">
      <c r="A3886" s="28">
        <v>81</v>
      </c>
      <c r="B3886" s="25"/>
      <c r="C3886" s="32">
        <f t="shared" si="341"/>
        <v>1</v>
      </c>
      <c r="D3886" s="34" t="s">
        <v>3939</v>
      </c>
      <c r="E3886" s="34">
        <v>15588</v>
      </c>
      <c r="F3886" s="35">
        <v>10</v>
      </c>
      <c r="G3886" s="35">
        <v>0</v>
      </c>
      <c r="H3886" s="35">
        <v>0</v>
      </c>
      <c r="I3886" s="35">
        <v>0</v>
      </c>
      <c r="J3886" s="36">
        <v>0</v>
      </c>
      <c r="K3886" s="57" t="str">
        <f t="shared" si="342"/>
        <v>0</v>
      </c>
      <c r="L3886" s="4"/>
    </row>
    <row r="3887" spans="1:57" ht="15.75">
      <c r="A3887" s="28">
        <v>81</v>
      </c>
      <c r="B3887" s="25"/>
      <c r="C3887" s="32">
        <f t="shared" si="341"/>
        <v>1</v>
      </c>
      <c r="D3887" s="36" t="s">
        <v>3940</v>
      </c>
      <c r="E3887" s="36">
        <v>6620</v>
      </c>
      <c r="F3887" s="36">
        <v>2</v>
      </c>
      <c r="G3887" s="36">
        <v>0</v>
      </c>
      <c r="H3887" s="36">
        <v>0</v>
      </c>
      <c r="I3887" s="36">
        <v>0</v>
      </c>
      <c r="J3887" s="36">
        <v>0</v>
      </c>
      <c r="K3887" s="57" t="str">
        <f t="shared" si="342"/>
        <v>0</v>
      </c>
      <c r="L3887" s="4"/>
    </row>
    <row r="3888" spans="1:57" ht="15.75">
      <c r="A3888" s="28">
        <v>81</v>
      </c>
      <c r="B3888" s="25"/>
      <c r="C3888" s="32">
        <f t="shared" si="341"/>
        <v>1</v>
      </c>
      <c r="D3888" s="36" t="s">
        <v>3941</v>
      </c>
      <c r="E3888" s="36">
        <v>2600</v>
      </c>
      <c r="F3888" s="36">
        <v>1</v>
      </c>
      <c r="G3888" s="36">
        <v>0</v>
      </c>
      <c r="H3888" s="42">
        <v>0</v>
      </c>
      <c r="I3888" s="36">
        <v>0</v>
      </c>
      <c r="J3888" s="36">
        <v>0</v>
      </c>
      <c r="K3888" s="57" t="str">
        <f t="shared" si="342"/>
        <v>0</v>
      </c>
      <c r="L3888" s="4"/>
    </row>
    <row r="3889" spans="1:57" ht="15.75">
      <c r="A3889" s="28">
        <v>81</v>
      </c>
      <c r="B3889" s="25"/>
      <c r="C3889" s="32">
        <f t="shared" si="341"/>
        <v>1</v>
      </c>
      <c r="D3889" s="36" t="s">
        <v>3942</v>
      </c>
      <c r="E3889" s="36">
        <v>11229</v>
      </c>
      <c r="F3889" s="36">
        <v>5</v>
      </c>
      <c r="G3889" s="36">
        <v>1</v>
      </c>
      <c r="H3889" s="36">
        <v>0</v>
      </c>
      <c r="I3889" s="36">
        <v>0</v>
      </c>
      <c r="J3889" s="36">
        <v>0</v>
      </c>
      <c r="K3889" s="57" t="str">
        <f t="shared" si="342"/>
        <v>0</v>
      </c>
      <c r="L3889" s="4"/>
    </row>
    <row r="3890" spans="1:57" ht="15.75">
      <c r="A3890" s="28">
        <v>81</v>
      </c>
      <c r="B3890" s="25"/>
      <c r="C3890" s="32">
        <f t="shared" si="341"/>
        <v>1</v>
      </c>
      <c r="D3890" s="36" t="s">
        <v>3943</v>
      </c>
      <c r="E3890" s="36">
        <v>4766</v>
      </c>
      <c r="F3890" s="36">
        <v>1</v>
      </c>
      <c r="G3890" s="36">
        <v>0</v>
      </c>
      <c r="H3890" s="36">
        <v>0</v>
      </c>
      <c r="I3890" s="36">
        <v>0</v>
      </c>
      <c r="J3890" s="36">
        <v>0</v>
      </c>
      <c r="K3890" s="57" t="str">
        <f t="shared" si="342"/>
        <v>0</v>
      </c>
      <c r="L3890" s="4"/>
    </row>
    <row r="3891" spans="1:57" ht="15.75">
      <c r="A3891" s="28">
        <v>81</v>
      </c>
      <c r="B3891" s="25"/>
      <c r="C3891" s="32">
        <f t="shared" si="341"/>
        <v>1</v>
      </c>
      <c r="D3891" s="36" t="s">
        <v>3944</v>
      </c>
      <c r="E3891" s="36">
        <v>10500</v>
      </c>
      <c r="F3891" s="36">
        <v>7</v>
      </c>
      <c r="G3891" s="36">
        <v>0</v>
      </c>
      <c r="H3891" s="36">
        <v>0</v>
      </c>
      <c r="I3891" s="36">
        <v>0</v>
      </c>
      <c r="J3891" s="36">
        <v>0</v>
      </c>
      <c r="K3891" s="57" t="str">
        <f t="shared" si="342"/>
        <v>0</v>
      </c>
      <c r="L3891" s="4"/>
    </row>
    <row r="3892" spans="1:57" ht="15.75">
      <c r="A3892" s="28">
        <v>81</v>
      </c>
      <c r="B3892" s="25"/>
      <c r="C3892" s="32">
        <f t="shared" si="341"/>
        <v>1</v>
      </c>
      <c r="D3892" s="42" t="s">
        <v>3945</v>
      </c>
      <c r="E3892" s="36">
        <v>3160</v>
      </c>
      <c r="F3892" s="36">
        <v>1</v>
      </c>
      <c r="G3892" s="36">
        <v>0</v>
      </c>
      <c r="H3892" s="36">
        <v>0</v>
      </c>
      <c r="I3892" s="36">
        <v>0</v>
      </c>
      <c r="J3892" s="36">
        <v>0</v>
      </c>
      <c r="K3892" s="57" t="str">
        <f t="shared" si="342"/>
        <v>0</v>
      </c>
      <c r="L3892" s="4"/>
    </row>
    <row r="3893" spans="1:57" ht="15.75">
      <c r="A3893" s="28">
        <v>81</v>
      </c>
      <c r="B3893" s="25"/>
      <c r="C3893" s="32">
        <f t="shared" si="341"/>
        <v>1</v>
      </c>
      <c r="D3893" s="36" t="s">
        <v>3946</v>
      </c>
      <c r="E3893" s="36">
        <v>6500</v>
      </c>
      <c r="F3893" s="36">
        <v>1</v>
      </c>
      <c r="G3893" s="36">
        <v>1</v>
      </c>
      <c r="H3893" s="36">
        <v>0</v>
      </c>
      <c r="I3893" s="36">
        <v>0</v>
      </c>
      <c r="J3893" s="36">
        <v>0</v>
      </c>
      <c r="K3893" s="57" t="str">
        <f t="shared" si="342"/>
        <v>0</v>
      </c>
      <c r="L3893" s="4"/>
    </row>
    <row r="3894" spans="1:57" ht="15.75">
      <c r="A3894" s="28">
        <v>81</v>
      </c>
      <c r="B3894" s="25"/>
      <c r="C3894" s="32">
        <f t="shared" si="341"/>
        <v>1</v>
      </c>
      <c r="D3894" s="36" t="s">
        <v>3947</v>
      </c>
      <c r="E3894" s="36">
        <v>3501</v>
      </c>
      <c r="F3894" s="36">
        <v>2</v>
      </c>
      <c r="G3894" s="36">
        <v>1</v>
      </c>
      <c r="H3894" s="36">
        <v>0</v>
      </c>
      <c r="I3894" s="36">
        <v>0</v>
      </c>
      <c r="J3894" s="36">
        <v>0</v>
      </c>
      <c r="K3894" s="57" t="str">
        <f t="shared" si="342"/>
        <v>0</v>
      </c>
      <c r="L3894" s="4"/>
    </row>
    <row r="3895" spans="1:57" ht="15.75">
      <c r="A3895" s="28">
        <v>81</v>
      </c>
      <c r="B3895" s="25"/>
      <c r="C3895" s="32">
        <f t="shared" si="341"/>
        <v>1</v>
      </c>
      <c r="D3895" s="36" t="s">
        <v>3948</v>
      </c>
      <c r="E3895" s="36">
        <v>2248</v>
      </c>
      <c r="F3895" s="36">
        <v>1</v>
      </c>
      <c r="G3895" s="36">
        <v>0</v>
      </c>
      <c r="H3895" s="36">
        <v>0</v>
      </c>
      <c r="I3895" s="36">
        <v>0</v>
      </c>
      <c r="J3895" s="36">
        <v>0</v>
      </c>
      <c r="K3895" s="57" t="str">
        <f t="shared" si="342"/>
        <v>0</v>
      </c>
      <c r="L3895" s="4"/>
    </row>
    <row r="3896" spans="1:57" ht="15.75">
      <c r="A3896" s="28">
        <v>81</v>
      </c>
      <c r="B3896" s="25"/>
      <c r="C3896" s="32">
        <f t="shared" si="341"/>
        <v>1</v>
      </c>
      <c r="D3896" s="36" t="s">
        <v>3949</v>
      </c>
      <c r="E3896" s="36">
        <v>6881</v>
      </c>
      <c r="F3896" s="36">
        <v>2</v>
      </c>
      <c r="G3896" s="36">
        <v>0</v>
      </c>
      <c r="H3896" s="36">
        <v>0</v>
      </c>
      <c r="I3896" s="36">
        <v>0</v>
      </c>
      <c r="J3896" s="36">
        <v>0</v>
      </c>
      <c r="K3896" s="57" t="str">
        <f t="shared" si="342"/>
        <v>0</v>
      </c>
      <c r="L3896" s="4"/>
    </row>
    <row r="3897" spans="1:57" ht="15.75">
      <c r="A3897" s="28">
        <v>81</v>
      </c>
      <c r="B3897" s="25"/>
      <c r="C3897" s="32">
        <f t="shared" si="341"/>
        <v>1</v>
      </c>
      <c r="D3897" s="36" t="s">
        <v>3950</v>
      </c>
      <c r="E3897" s="36">
        <v>9498</v>
      </c>
      <c r="F3897" s="36">
        <v>6</v>
      </c>
      <c r="G3897" s="36">
        <v>1</v>
      </c>
      <c r="H3897" s="36">
        <v>0</v>
      </c>
      <c r="I3897" s="36">
        <v>0</v>
      </c>
      <c r="J3897" s="36">
        <v>0</v>
      </c>
      <c r="K3897" s="57" t="str">
        <f t="shared" si="342"/>
        <v>0</v>
      </c>
      <c r="L3897" s="4"/>
    </row>
    <row r="3898" spans="1:57" ht="15.75">
      <c r="A3898" s="28">
        <v>81</v>
      </c>
      <c r="B3898" s="25"/>
      <c r="C3898" s="32">
        <f t="shared" si="341"/>
        <v>1</v>
      </c>
      <c r="D3898" s="36" t="s">
        <v>3951</v>
      </c>
      <c r="E3898" s="36">
        <v>2878</v>
      </c>
      <c r="F3898" s="36">
        <v>1</v>
      </c>
      <c r="G3898" s="36">
        <v>2</v>
      </c>
      <c r="H3898" s="36">
        <v>0</v>
      </c>
      <c r="I3898" s="36">
        <v>0</v>
      </c>
      <c r="J3898" s="36">
        <v>0</v>
      </c>
      <c r="K3898" s="57" t="str">
        <f t="shared" si="342"/>
        <v>0</v>
      </c>
      <c r="L3898" s="4"/>
    </row>
    <row r="3899" spans="1:57" ht="15.75">
      <c r="A3899" s="28">
        <v>81</v>
      </c>
      <c r="B3899" s="25"/>
      <c r="C3899" s="32">
        <f t="shared" si="341"/>
        <v>1</v>
      </c>
      <c r="D3899" s="42" t="s">
        <v>3952</v>
      </c>
      <c r="E3899" s="36">
        <v>2600</v>
      </c>
      <c r="F3899" s="36">
        <v>1</v>
      </c>
      <c r="G3899" s="36">
        <v>0</v>
      </c>
      <c r="H3899" s="36">
        <v>0</v>
      </c>
      <c r="I3899" s="36">
        <v>0</v>
      </c>
      <c r="J3899" s="36">
        <v>0</v>
      </c>
      <c r="K3899" s="57" t="str">
        <f t="shared" si="342"/>
        <v>0</v>
      </c>
      <c r="L3899" s="4"/>
    </row>
    <row r="3900" spans="1:57" ht="15">
      <c r="A3900" s="226" t="s">
        <v>3953</v>
      </c>
      <c r="B3900" s="226"/>
      <c r="C3900" s="226"/>
      <c r="D3900" s="44">
        <f>SUM(C3879:C3899)</f>
        <v>21</v>
      </c>
      <c r="E3900" s="111">
        <f t="shared" ref="E3900:J3900" si="343">SUM(E3879:E3899)</f>
        <v>495766</v>
      </c>
      <c r="F3900" s="111">
        <f t="shared" si="343"/>
        <v>109</v>
      </c>
      <c r="G3900" s="111">
        <f t="shared" si="343"/>
        <v>39</v>
      </c>
      <c r="H3900" s="111">
        <f t="shared" si="343"/>
        <v>2</v>
      </c>
      <c r="I3900" s="111">
        <f t="shared" si="343"/>
        <v>2</v>
      </c>
      <c r="J3900" s="111">
        <f t="shared" si="343"/>
        <v>0</v>
      </c>
      <c r="K3900" s="45">
        <f>K3879+K3880+K3881+K3882+K3883+K3884+K3885+K3886+K3887+K3888+K3889+K3890+K3891+K3892+K3893+K3894+K3895+K3896+K3897+K3898+K3899</f>
        <v>1</v>
      </c>
      <c r="L3900" s="4"/>
      <c r="M3900" s="46"/>
      <c r="N3900" s="46"/>
      <c r="O3900" s="46"/>
      <c r="P3900" s="46"/>
      <c r="Q3900" s="46"/>
      <c r="R3900" s="46"/>
      <c r="S3900" s="46"/>
      <c r="T3900" s="46"/>
      <c r="U3900" s="46"/>
      <c r="V3900" s="46"/>
      <c r="W3900" s="46"/>
      <c r="X3900" s="46"/>
      <c r="Y3900" s="46"/>
      <c r="Z3900" s="46"/>
      <c r="AA3900" s="46"/>
      <c r="AB3900" s="46"/>
      <c r="AC3900" s="46"/>
      <c r="AD3900" s="46"/>
      <c r="AE3900" s="46"/>
      <c r="AF3900" s="46"/>
      <c r="AG3900" s="46"/>
      <c r="AH3900" s="46"/>
      <c r="AI3900" s="46"/>
      <c r="AJ3900" s="46"/>
      <c r="AK3900" s="46"/>
      <c r="AL3900" s="46"/>
      <c r="AM3900" s="46"/>
      <c r="AN3900" s="46"/>
      <c r="AO3900" s="46"/>
      <c r="AP3900" s="46"/>
      <c r="AQ3900" s="46"/>
      <c r="AR3900" s="46"/>
      <c r="AS3900" s="46"/>
      <c r="AT3900" s="46"/>
      <c r="AU3900" s="46"/>
      <c r="AV3900" s="46"/>
      <c r="AW3900" s="46"/>
      <c r="AX3900" s="46"/>
      <c r="AY3900" s="46"/>
      <c r="AZ3900" s="46"/>
      <c r="BA3900" s="46"/>
      <c r="BB3900" s="46"/>
      <c r="BC3900" s="46"/>
      <c r="BD3900" s="46"/>
      <c r="BE3900" s="46"/>
    </row>
    <row r="3901" spans="1:57" ht="15.75">
      <c r="A3901" s="28"/>
      <c r="B3901" s="225" t="s">
        <v>116</v>
      </c>
      <c r="C3901" s="225"/>
      <c r="D3901" s="47"/>
      <c r="E3901" s="112"/>
      <c r="F3901" s="47"/>
      <c r="G3901" s="112"/>
      <c r="H3901" s="112"/>
      <c r="I3901" s="112"/>
      <c r="J3901" s="113"/>
      <c r="K3901" s="31"/>
      <c r="L3901" s="4"/>
    </row>
    <row r="3902" spans="1:57" ht="15.75">
      <c r="A3902" s="28">
        <v>82</v>
      </c>
      <c r="B3902" s="25"/>
      <c r="C3902" s="32">
        <f t="shared" ref="C3902:C3916" si="344">IF(D3902="",0,1)</f>
        <v>1</v>
      </c>
      <c r="D3902" s="34" t="s">
        <v>3954</v>
      </c>
      <c r="E3902" s="34">
        <v>3800</v>
      </c>
      <c r="F3902" s="35">
        <v>2</v>
      </c>
      <c r="G3902" s="35">
        <v>0</v>
      </c>
      <c r="H3902" s="35">
        <v>0</v>
      </c>
      <c r="I3902" s="35">
        <v>1</v>
      </c>
      <c r="J3902" s="36">
        <v>1</v>
      </c>
      <c r="K3902" s="57" t="str">
        <f t="shared" ref="K3902:K3916" si="345">IF(OR(I3902="",I3902&lt;1),"0","1")</f>
        <v>1</v>
      </c>
      <c r="L3902" s="4"/>
    </row>
    <row r="3903" spans="1:57" ht="15.75">
      <c r="A3903" s="28">
        <v>82</v>
      </c>
      <c r="B3903" s="25"/>
      <c r="C3903" s="32">
        <f t="shared" si="344"/>
        <v>1</v>
      </c>
      <c r="D3903" s="34" t="s">
        <v>3955</v>
      </c>
      <c r="E3903" s="34">
        <v>7000</v>
      </c>
      <c r="F3903" s="35">
        <v>3</v>
      </c>
      <c r="G3903" s="35">
        <v>0</v>
      </c>
      <c r="H3903" s="35">
        <v>0</v>
      </c>
      <c r="I3903" s="35">
        <v>0</v>
      </c>
      <c r="J3903" s="36">
        <v>0</v>
      </c>
      <c r="K3903" s="57" t="str">
        <f t="shared" si="345"/>
        <v>0</v>
      </c>
      <c r="L3903" s="4"/>
    </row>
    <row r="3904" spans="1:57" ht="15.75">
      <c r="A3904" s="28">
        <v>82</v>
      </c>
      <c r="B3904" s="25"/>
      <c r="C3904" s="32">
        <f t="shared" si="344"/>
        <v>1</v>
      </c>
      <c r="D3904" s="34" t="s">
        <v>3956</v>
      </c>
      <c r="E3904" s="34">
        <v>19000</v>
      </c>
      <c r="F3904" s="35">
        <v>3</v>
      </c>
      <c r="G3904" s="35">
        <v>0</v>
      </c>
      <c r="H3904" s="35">
        <v>0</v>
      </c>
      <c r="I3904" s="35">
        <v>0</v>
      </c>
      <c r="J3904" s="36">
        <v>0</v>
      </c>
      <c r="K3904" s="57" t="str">
        <f t="shared" si="345"/>
        <v>0</v>
      </c>
      <c r="L3904" s="4"/>
    </row>
    <row r="3905" spans="1:57" ht="15.75">
      <c r="A3905" s="28">
        <v>82</v>
      </c>
      <c r="B3905" s="25"/>
      <c r="C3905" s="32">
        <f t="shared" si="344"/>
        <v>1</v>
      </c>
      <c r="D3905" s="34" t="s">
        <v>3957</v>
      </c>
      <c r="E3905" s="34">
        <v>4100</v>
      </c>
      <c r="F3905" s="35">
        <v>1</v>
      </c>
      <c r="G3905" s="35">
        <v>1</v>
      </c>
      <c r="H3905" s="35">
        <v>0</v>
      </c>
      <c r="I3905" s="35">
        <v>0</v>
      </c>
      <c r="J3905" s="36">
        <v>0</v>
      </c>
      <c r="K3905" s="57" t="str">
        <f t="shared" si="345"/>
        <v>0</v>
      </c>
      <c r="L3905" s="4"/>
    </row>
    <row r="3906" spans="1:57" ht="15.75">
      <c r="A3906" s="28">
        <v>82</v>
      </c>
      <c r="B3906" s="25"/>
      <c r="C3906" s="32">
        <f t="shared" si="344"/>
        <v>1</v>
      </c>
      <c r="D3906" s="34" t="s">
        <v>3958</v>
      </c>
      <c r="E3906" s="34">
        <v>3762</v>
      </c>
      <c r="F3906" s="35">
        <v>1</v>
      </c>
      <c r="G3906" s="35">
        <v>0</v>
      </c>
      <c r="H3906" s="35">
        <v>0</v>
      </c>
      <c r="I3906" s="35">
        <v>0</v>
      </c>
      <c r="J3906" s="36">
        <v>0</v>
      </c>
      <c r="K3906" s="57" t="str">
        <f t="shared" si="345"/>
        <v>0</v>
      </c>
      <c r="L3906" s="4"/>
    </row>
    <row r="3907" spans="1:57" ht="15.75">
      <c r="A3907" s="28">
        <v>82</v>
      </c>
      <c r="B3907" s="25"/>
      <c r="C3907" s="32">
        <f t="shared" si="344"/>
        <v>1</v>
      </c>
      <c r="D3907" s="34" t="s">
        <v>3959</v>
      </c>
      <c r="E3907" s="34">
        <v>2916</v>
      </c>
      <c r="F3907" s="35">
        <v>2</v>
      </c>
      <c r="G3907" s="35">
        <v>0</v>
      </c>
      <c r="H3907" s="35">
        <v>0</v>
      </c>
      <c r="I3907" s="35">
        <v>0</v>
      </c>
      <c r="J3907" s="36">
        <v>0</v>
      </c>
      <c r="K3907" s="57" t="str">
        <f t="shared" si="345"/>
        <v>0</v>
      </c>
      <c r="L3907" s="4"/>
    </row>
    <row r="3908" spans="1:57" ht="15.75">
      <c r="A3908" s="28">
        <v>82</v>
      </c>
      <c r="B3908" s="25"/>
      <c r="C3908" s="32">
        <f t="shared" si="344"/>
        <v>1</v>
      </c>
      <c r="D3908" s="34" t="s">
        <v>3960</v>
      </c>
      <c r="E3908" s="34">
        <v>13378</v>
      </c>
      <c r="F3908" s="35">
        <v>11</v>
      </c>
      <c r="G3908" s="35">
        <v>0</v>
      </c>
      <c r="H3908" s="35">
        <v>0</v>
      </c>
      <c r="I3908" s="35">
        <v>0</v>
      </c>
      <c r="J3908" s="36">
        <v>0</v>
      </c>
      <c r="K3908" s="57" t="str">
        <f t="shared" si="345"/>
        <v>0</v>
      </c>
      <c r="L3908" s="4"/>
    </row>
    <row r="3909" spans="1:57" ht="15.75">
      <c r="A3909" s="28">
        <v>82</v>
      </c>
      <c r="B3909" s="25"/>
      <c r="C3909" s="32">
        <f t="shared" si="344"/>
        <v>1</v>
      </c>
      <c r="D3909" s="34" t="s">
        <v>3961</v>
      </c>
      <c r="E3909" s="34">
        <v>64034</v>
      </c>
      <c r="F3909" s="35">
        <v>41</v>
      </c>
      <c r="G3909" s="35">
        <v>8</v>
      </c>
      <c r="H3909" s="35">
        <v>0</v>
      </c>
      <c r="I3909" s="35">
        <v>2</v>
      </c>
      <c r="J3909" s="36">
        <v>3</v>
      </c>
      <c r="K3909" s="57" t="str">
        <f t="shared" si="345"/>
        <v>1</v>
      </c>
      <c r="L3909" s="4"/>
    </row>
    <row r="3910" spans="1:57" ht="15.75">
      <c r="A3910" s="28">
        <v>82</v>
      </c>
      <c r="B3910" s="25"/>
      <c r="C3910" s="32">
        <f t="shared" si="344"/>
        <v>1</v>
      </c>
      <c r="D3910" s="36" t="s">
        <v>3962</v>
      </c>
      <c r="E3910" s="36">
        <v>6716</v>
      </c>
      <c r="F3910" s="36">
        <v>3</v>
      </c>
      <c r="G3910" s="36">
        <v>0</v>
      </c>
      <c r="H3910" s="36">
        <v>1</v>
      </c>
      <c r="I3910" s="36">
        <v>0</v>
      </c>
      <c r="J3910" s="36">
        <v>0</v>
      </c>
      <c r="K3910" s="57" t="str">
        <f t="shared" si="345"/>
        <v>0</v>
      </c>
      <c r="L3910" s="4"/>
    </row>
    <row r="3911" spans="1:57" ht="15.75">
      <c r="A3911" s="28">
        <v>82</v>
      </c>
      <c r="B3911" s="25"/>
      <c r="C3911" s="32">
        <f t="shared" si="344"/>
        <v>1</v>
      </c>
      <c r="D3911" s="51" t="s">
        <v>3963</v>
      </c>
      <c r="E3911" s="51">
        <v>5766</v>
      </c>
      <c r="F3911" s="51">
        <v>3</v>
      </c>
      <c r="G3911" s="51">
        <v>1</v>
      </c>
      <c r="H3911" s="51">
        <v>0</v>
      </c>
      <c r="I3911" s="51">
        <v>0</v>
      </c>
      <c r="J3911" s="51">
        <v>0</v>
      </c>
      <c r="K3911" s="57" t="str">
        <f t="shared" si="345"/>
        <v>0</v>
      </c>
      <c r="L3911" s="4"/>
    </row>
    <row r="3912" spans="1:57" ht="15.75">
      <c r="A3912" s="28">
        <v>82</v>
      </c>
      <c r="B3912" s="25"/>
      <c r="C3912" s="32">
        <f t="shared" si="344"/>
        <v>1</v>
      </c>
      <c r="D3912" s="34" t="s">
        <v>3964</v>
      </c>
      <c r="E3912" s="34">
        <v>1610</v>
      </c>
      <c r="F3912" s="35">
        <v>1</v>
      </c>
      <c r="G3912" s="35">
        <v>0</v>
      </c>
      <c r="H3912" s="35">
        <v>0</v>
      </c>
      <c r="I3912" s="35">
        <v>0</v>
      </c>
      <c r="J3912" s="36">
        <v>0</v>
      </c>
      <c r="K3912" s="57" t="str">
        <f t="shared" si="345"/>
        <v>0</v>
      </c>
      <c r="L3912" s="4"/>
    </row>
    <row r="3913" spans="1:57" ht="15.75">
      <c r="A3913" s="28">
        <v>82</v>
      </c>
      <c r="B3913" s="25"/>
      <c r="C3913" s="32">
        <f t="shared" si="344"/>
        <v>1</v>
      </c>
      <c r="D3913" s="34" t="s">
        <v>3965</v>
      </c>
      <c r="E3913" s="34">
        <v>3900</v>
      </c>
      <c r="F3913" s="35">
        <v>1</v>
      </c>
      <c r="G3913" s="35">
        <v>0</v>
      </c>
      <c r="H3913" s="35">
        <v>0</v>
      </c>
      <c r="I3913" s="35">
        <v>0</v>
      </c>
      <c r="J3913" s="36">
        <v>0</v>
      </c>
      <c r="K3913" s="57" t="str">
        <f t="shared" si="345"/>
        <v>0</v>
      </c>
      <c r="L3913" s="4"/>
    </row>
    <row r="3914" spans="1:57" ht="15.75">
      <c r="A3914" s="28">
        <v>82</v>
      </c>
      <c r="B3914" s="25"/>
      <c r="C3914" s="32">
        <f t="shared" si="344"/>
        <v>1</v>
      </c>
      <c r="D3914" s="34" t="s">
        <v>3966</v>
      </c>
      <c r="E3914" s="34">
        <v>2275</v>
      </c>
      <c r="F3914" s="35">
        <v>1</v>
      </c>
      <c r="G3914" s="35">
        <v>0</v>
      </c>
      <c r="H3914" s="35">
        <v>0</v>
      </c>
      <c r="I3914" s="35">
        <v>0</v>
      </c>
      <c r="J3914" s="36">
        <v>0</v>
      </c>
      <c r="K3914" s="57" t="str">
        <f t="shared" si="345"/>
        <v>0</v>
      </c>
      <c r="L3914" s="4"/>
    </row>
    <row r="3915" spans="1:57" ht="15.75">
      <c r="A3915" s="28">
        <v>82</v>
      </c>
      <c r="B3915" s="25"/>
      <c r="C3915" s="32">
        <f t="shared" si="344"/>
        <v>1</v>
      </c>
      <c r="D3915" s="34" t="s">
        <v>3967</v>
      </c>
      <c r="E3915" s="34">
        <v>5305</v>
      </c>
      <c r="F3915" s="35">
        <v>3</v>
      </c>
      <c r="G3915" s="35">
        <v>0</v>
      </c>
      <c r="H3915" s="35">
        <v>0</v>
      </c>
      <c r="I3915" s="35">
        <v>0</v>
      </c>
      <c r="J3915" s="36">
        <v>0</v>
      </c>
      <c r="K3915" s="57" t="str">
        <f t="shared" si="345"/>
        <v>0</v>
      </c>
      <c r="L3915" s="4"/>
    </row>
    <row r="3916" spans="1:57" ht="15.75">
      <c r="A3916" s="28">
        <v>82</v>
      </c>
      <c r="B3916" s="25"/>
      <c r="C3916" s="32">
        <f t="shared" si="344"/>
        <v>1</v>
      </c>
      <c r="D3916" s="34" t="s">
        <v>3968</v>
      </c>
      <c r="E3916" s="34">
        <v>5197</v>
      </c>
      <c r="F3916" s="35">
        <v>1</v>
      </c>
      <c r="G3916" s="35">
        <v>0</v>
      </c>
      <c r="H3916" s="35">
        <v>0</v>
      </c>
      <c r="I3916" s="35">
        <v>0</v>
      </c>
      <c r="J3916" s="36">
        <v>0</v>
      </c>
      <c r="K3916" s="57" t="str">
        <f t="shared" si="345"/>
        <v>0</v>
      </c>
      <c r="L3916" s="4"/>
    </row>
    <row r="3917" spans="1:57" ht="15">
      <c r="A3917" s="226" t="s">
        <v>3969</v>
      </c>
      <c r="B3917" s="226"/>
      <c r="C3917" s="226"/>
      <c r="D3917" s="44">
        <f>SUM(C3902:C3916)</f>
        <v>15</v>
      </c>
      <c r="E3917" s="111">
        <f t="shared" ref="E3917:J3917" si="346">SUM(E3902:E3916)</f>
        <v>148759</v>
      </c>
      <c r="F3917" s="111">
        <f t="shared" si="346"/>
        <v>77</v>
      </c>
      <c r="G3917" s="111">
        <f t="shared" si="346"/>
        <v>10</v>
      </c>
      <c r="H3917" s="111">
        <f t="shared" si="346"/>
        <v>1</v>
      </c>
      <c r="I3917" s="111">
        <f t="shared" si="346"/>
        <v>3</v>
      </c>
      <c r="J3917" s="111">
        <f t="shared" si="346"/>
        <v>4</v>
      </c>
      <c r="K3917" s="45">
        <f>K3902+K3903+K3904+K3905+K3906+K3907+K3908+K3909+K3910+K3911+K3912+K3913+K3914+K3915+K3916</f>
        <v>2</v>
      </c>
      <c r="L3917" s="4"/>
      <c r="M3917" s="46"/>
      <c r="N3917" s="46"/>
      <c r="O3917" s="46"/>
      <c r="P3917" s="46"/>
      <c r="Q3917" s="46"/>
      <c r="R3917" s="46"/>
      <c r="S3917" s="46"/>
      <c r="T3917" s="46"/>
      <c r="U3917" s="46"/>
      <c r="V3917" s="46"/>
      <c r="W3917" s="46"/>
      <c r="X3917" s="46"/>
      <c r="Y3917" s="46"/>
      <c r="Z3917" s="46"/>
      <c r="AA3917" s="46"/>
      <c r="AB3917" s="46"/>
      <c r="AC3917" s="46"/>
      <c r="AD3917" s="46"/>
      <c r="AE3917" s="46"/>
      <c r="AF3917" s="46"/>
      <c r="AG3917" s="46"/>
      <c r="AH3917" s="46"/>
      <c r="AI3917" s="46"/>
      <c r="AJ3917" s="46"/>
      <c r="AK3917" s="46"/>
      <c r="AL3917" s="46"/>
      <c r="AM3917" s="46"/>
      <c r="AN3917" s="46"/>
      <c r="AO3917" s="46"/>
      <c r="AP3917" s="46"/>
      <c r="AQ3917" s="46"/>
      <c r="AR3917" s="46"/>
      <c r="AS3917" s="46"/>
      <c r="AT3917" s="46"/>
      <c r="AU3917" s="46"/>
      <c r="AV3917" s="46"/>
      <c r="AW3917" s="46"/>
      <c r="AX3917" s="46"/>
      <c r="AY3917" s="46"/>
      <c r="AZ3917" s="46"/>
      <c r="BA3917" s="46"/>
      <c r="BB3917" s="46"/>
      <c r="BC3917" s="46"/>
      <c r="BD3917" s="46"/>
      <c r="BE3917" s="46"/>
    </row>
    <row r="3918" spans="1:57" ht="15.75">
      <c r="A3918" s="28"/>
      <c r="B3918" s="225" t="s">
        <v>117</v>
      </c>
      <c r="C3918" s="225"/>
      <c r="D3918" s="47"/>
      <c r="E3918" s="112"/>
      <c r="F3918" s="47"/>
      <c r="G3918" s="112"/>
      <c r="H3918" s="112"/>
      <c r="I3918" s="112"/>
      <c r="J3918" s="113"/>
      <c r="K3918" s="31"/>
      <c r="L3918" s="4"/>
    </row>
    <row r="3919" spans="1:57" ht="15.75">
      <c r="A3919" s="28">
        <v>83</v>
      </c>
      <c r="B3919" s="25"/>
      <c r="C3919" s="32">
        <f t="shared" ref="C3919:C3950" si="347">IF(D3919="",0,1)</f>
        <v>1</v>
      </c>
      <c r="D3919" s="34" t="s">
        <v>3970</v>
      </c>
      <c r="E3919" s="34">
        <v>2858</v>
      </c>
      <c r="F3919" s="35">
        <v>2</v>
      </c>
      <c r="G3919" s="35">
        <v>0</v>
      </c>
      <c r="H3919" s="35">
        <v>0</v>
      </c>
      <c r="I3919" s="35">
        <v>0</v>
      </c>
      <c r="J3919" s="36">
        <v>0</v>
      </c>
      <c r="K3919" s="57" t="str">
        <f t="shared" ref="K3919:K3950" si="348">IF(OR(I3919="",I3919&lt;1),"0","1")</f>
        <v>0</v>
      </c>
      <c r="L3919" s="4"/>
    </row>
    <row r="3920" spans="1:57" ht="15.75">
      <c r="A3920" s="28">
        <v>83</v>
      </c>
      <c r="B3920" s="25"/>
      <c r="C3920" s="32">
        <f t="shared" si="347"/>
        <v>1</v>
      </c>
      <c r="D3920" s="34" t="s">
        <v>3971</v>
      </c>
      <c r="E3920" s="34">
        <v>937</v>
      </c>
      <c r="F3920" s="35">
        <v>0</v>
      </c>
      <c r="G3920" s="35">
        <v>0</v>
      </c>
      <c r="H3920" s="35">
        <v>1</v>
      </c>
      <c r="I3920" s="35">
        <v>0</v>
      </c>
      <c r="J3920" s="36">
        <v>0</v>
      </c>
      <c r="K3920" s="57" t="str">
        <f t="shared" si="348"/>
        <v>0</v>
      </c>
      <c r="L3920" s="4"/>
    </row>
    <row r="3921" spans="1:12" ht="15.75">
      <c r="A3921" s="28">
        <v>83</v>
      </c>
      <c r="B3921" s="25"/>
      <c r="C3921" s="32">
        <f t="shared" si="347"/>
        <v>1</v>
      </c>
      <c r="D3921" s="34" t="s">
        <v>3972</v>
      </c>
      <c r="E3921" s="34">
        <v>7240</v>
      </c>
      <c r="F3921" s="35">
        <v>5</v>
      </c>
      <c r="G3921" s="35">
        <v>2</v>
      </c>
      <c r="H3921" s="35">
        <v>1</v>
      </c>
      <c r="I3921" s="35">
        <v>0</v>
      </c>
      <c r="J3921" s="36">
        <v>0</v>
      </c>
      <c r="K3921" s="57" t="str">
        <f t="shared" si="348"/>
        <v>0</v>
      </c>
      <c r="L3921" s="4"/>
    </row>
    <row r="3922" spans="1:12" ht="15.75">
      <c r="A3922" s="28">
        <v>83</v>
      </c>
      <c r="B3922" s="25"/>
      <c r="C3922" s="32">
        <f t="shared" si="347"/>
        <v>1</v>
      </c>
      <c r="D3922" s="34" t="s">
        <v>3973</v>
      </c>
      <c r="E3922" s="34">
        <v>294</v>
      </c>
      <c r="F3922" s="35">
        <v>0</v>
      </c>
      <c r="G3922" s="35">
        <v>1</v>
      </c>
      <c r="H3922" s="35">
        <v>0</v>
      </c>
      <c r="I3922" s="35">
        <v>0</v>
      </c>
      <c r="J3922" s="36">
        <v>0</v>
      </c>
      <c r="K3922" s="57" t="str">
        <f t="shared" si="348"/>
        <v>0</v>
      </c>
      <c r="L3922" s="4"/>
    </row>
    <row r="3923" spans="1:12" ht="15.75">
      <c r="A3923" s="28">
        <v>83</v>
      </c>
      <c r="B3923" s="25"/>
      <c r="C3923" s="32">
        <f t="shared" si="347"/>
        <v>1</v>
      </c>
      <c r="D3923" s="34" t="s">
        <v>3974</v>
      </c>
      <c r="E3923" s="34">
        <v>2321</v>
      </c>
      <c r="F3923" s="35">
        <v>2</v>
      </c>
      <c r="G3923" s="35">
        <v>0</v>
      </c>
      <c r="H3923" s="35">
        <v>0</v>
      </c>
      <c r="I3923" s="35">
        <v>0</v>
      </c>
      <c r="J3923" s="36">
        <v>0</v>
      </c>
      <c r="K3923" s="57" t="str">
        <f t="shared" si="348"/>
        <v>0</v>
      </c>
      <c r="L3923" s="4"/>
    </row>
    <row r="3924" spans="1:12" ht="15.75">
      <c r="A3924" s="28">
        <v>83</v>
      </c>
      <c r="B3924" s="25"/>
      <c r="C3924" s="32">
        <f t="shared" si="347"/>
        <v>1</v>
      </c>
      <c r="D3924" s="34" t="s">
        <v>3975</v>
      </c>
      <c r="E3924" s="34">
        <v>2921</v>
      </c>
      <c r="F3924" s="35">
        <v>2</v>
      </c>
      <c r="G3924" s="35">
        <v>1</v>
      </c>
      <c r="H3924" s="35">
        <v>0</v>
      </c>
      <c r="I3924" s="35">
        <v>0</v>
      </c>
      <c r="J3924" s="36">
        <v>0</v>
      </c>
      <c r="K3924" s="57" t="str">
        <f t="shared" si="348"/>
        <v>0</v>
      </c>
      <c r="L3924" s="4"/>
    </row>
    <row r="3925" spans="1:12" ht="15.75">
      <c r="A3925" s="28">
        <v>83</v>
      </c>
      <c r="B3925" s="25"/>
      <c r="C3925" s="32">
        <f t="shared" si="347"/>
        <v>1</v>
      </c>
      <c r="D3925" s="34" t="s">
        <v>3976</v>
      </c>
      <c r="E3925" s="34">
        <v>8547</v>
      </c>
      <c r="F3925" s="35">
        <v>17</v>
      </c>
      <c r="G3925" s="35">
        <v>1</v>
      </c>
      <c r="H3925" s="35">
        <v>0</v>
      </c>
      <c r="I3925" s="35">
        <v>0</v>
      </c>
      <c r="J3925" s="36">
        <v>0</v>
      </c>
      <c r="K3925" s="57" t="str">
        <f t="shared" si="348"/>
        <v>0</v>
      </c>
      <c r="L3925" s="4"/>
    </row>
    <row r="3926" spans="1:12" ht="15.75">
      <c r="A3926" s="28">
        <v>83</v>
      </c>
      <c r="B3926" s="25"/>
      <c r="C3926" s="32">
        <f t="shared" si="347"/>
        <v>1</v>
      </c>
      <c r="D3926" s="34" t="s">
        <v>3977</v>
      </c>
      <c r="E3926" s="34">
        <v>1355</v>
      </c>
      <c r="F3926" s="35">
        <v>0</v>
      </c>
      <c r="G3926" s="35">
        <v>1</v>
      </c>
      <c r="H3926" s="35">
        <v>1</v>
      </c>
      <c r="I3926" s="35">
        <v>0</v>
      </c>
      <c r="J3926" s="36">
        <v>0</v>
      </c>
      <c r="K3926" s="57" t="str">
        <f t="shared" si="348"/>
        <v>0</v>
      </c>
      <c r="L3926" s="4"/>
    </row>
    <row r="3927" spans="1:12" ht="15.75">
      <c r="A3927" s="28">
        <v>83</v>
      </c>
      <c r="B3927" s="25"/>
      <c r="C3927" s="32">
        <f t="shared" si="347"/>
        <v>1</v>
      </c>
      <c r="D3927" s="34" t="s">
        <v>3978</v>
      </c>
      <c r="E3927" s="36">
        <v>3029</v>
      </c>
      <c r="F3927" s="36">
        <v>2</v>
      </c>
      <c r="G3927" s="36">
        <v>0</v>
      </c>
      <c r="H3927" s="36">
        <v>0</v>
      </c>
      <c r="I3927" s="36">
        <v>0</v>
      </c>
      <c r="J3927" s="36">
        <v>0</v>
      </c>
      <c r="K3927" s="57" t="str">
        <f t="shared" si="348"/>
        <v>0</v>
      </c>
      <c r="L3927" s="4"/>
    </row>
    <row r="3928" spans="1:12" ht="15.75">
      <c r="A3928" s="28">
        <v>83</v>
      </c>
      <c r="B3928" s="25"/>
      <c r="C3928" s="32">
        <f t="shared" si="347"/>
        <v>1</v>
      </c>
      <c r="D3928" s="36" t="s">
        <v>3979</v>
      </c>
      <c r="E3928" s="36">
        <v>10020</v>
      </c>
      <c r="F3928" s="36">
        <v>6</v>
      </c>
      <c r="G3928" s="36">
        <v>3</v>
      </c>
      <c r="H3928" s="36">
        <v>1</v>
      </c>
      <c r="I3928" s="36">
        <v>0</v>
      </c>
      <c r="J3928" s="36">
        <v>0</v>
      </c>
      <c r="K3928" s="57" t="str">
        <f t="shared" si="348"/>
        <v>0</v>
      </c>
      <c r="L3928" s="4"/>
    </row>
    <row r="3929" spans="1:12" ht="15.75">
      <c r="A3929" s="28">
        <v>83</v>
      </c>
      <c r="B3929" s="25"/>
      <c r="C3929" s="32">
        <f t="shared" si="347"/>
        <v>1</v>
      </c>
      <c r="D3929" s="36" t="s">
        <v>3980</v>
      </c>
      <c r="E3929" s="36">
        <v>2453</v>
      </c>
      <c r="F3929" s="36">
        <v>1</v>
      </c>
      <c r="G3929" s="36">
        <v>1</v>
      </c>
      <c r="H3929" s="36">
        <v>0</v>
      </c>
      <c r="I3929" s="36">
        <v>0</v>
      </c>
      <c r="J3929" s="36">
        <v>0</v>
      </c>
      <c r="K3929" s="57" t="str">
        <f t="shared" si="348"/>
        <v>0</v>
      </c>
      <c r="L3929" s="4"/>
    </row>
    <row r="3930" spans="1:12" ht="15.75">
      <c r="A3930" s="28">
        <v>83</v>
      </c>
      <c r="B3930" s="25"/>
      <c r="C3930" s="32">
        <f t="shared" si="347"/>
        <v>1</v>
      </c>
      <c r="D3930" s="36" t="s">
        <v>3981</v>
      </c>
      <c r="E3930" s="36">
        <v>3082</v>
      </c>
      <c r="F3930" s="36">
        <v>3</v>
      </c>
      <c r="G3930" s="36">
        <v>2</v>
      </c>
      <c r="H3930" s="36">
        <v>0</v>
      </c>
      <c r="I3930" s="36">
        <v>0</v>
      </c>
      <c r="J3930" s="36">
        <v>0</v>
      </c>
      <c r="K3930" s="57" t="str">
        <f t="shared" si="348"/>
        <v>0</v>
      </c>
      <c r="L3930" s="4"/>
    </row>
    <row r="3931" spans="1:12" ht="15.75">
      <c r="A3931" s="28">
        <v>83</v>
      </c>
      <c r="B3931" s="25"/>
      <c r="C3931" s="32">
        <f t="shared" si="347"/>
        <v>1</v>
      </c>
      <c r="D3931" s="36" t="s">
        <v>3982</v>
      </c>
      <c r="E3931" s="36">
        <v>8279</v>
      </c>
      <c r="F3931" s="36">
        <v>10</v>
      </c>
      <c r="G3931" s="36">
        <v>2</v>
      </c>
      <c r="H3931" s="36">
        <v>0</v>
      </c>
      <c r="I3931" s="36">
        <v>0</v>
      </c>
      <c r="J3931" s="36">
        <v>0</v>
      </c>
      <c r="K3931" s="57" t="str">
        <f t="shared" si="348"/>
        <v>0</v>
      </c>
      <c r="L3931" s="4"/>
    </row>
    <row r="3932" spans="1:12" ht="15.75">
      <c r="A3932" s="28">
        <v>83</v>
      </c>
      <c r="B3932" s="25"/>
      <c r="C3932" s="32">
        <f t="shared" si="347"/>
        <v>1</v>
      </c>
      <c r="D3932" s="36" t="s">
        <v>3983</v>
      </c>
      <c r="E3932" s="36">
        <v>2681</v>
      </c>
      <c r="F3932" s="36">
        <v>2</v>
      </c>
      <c r="G3932" s="36">
        <v>0</v>
      </c>
      <c r="H3932" s="36">
        <v>0</v>
      </c>
      <c r="I3932" s="36">
        <v>0</v>
      </c>
      <c r="J3932" s="36">
        <v>0</v>
      </c>
      <c r="K3932" s="57" t="str">
        <f t="shared" si="348"/>
        <v>0</v>
      </c>
      <c r="L3932" s="4"/>
    </row>
    <row r="3933" spans="1:12" ht="15.75">
      <c r="A3933" s="28">
        <v>83</v>
      </c>
      <c r="B3933" s="25"/>
      <c r="C3933" s="32">
        <f t="shared" si="347"/>
        <v>1</v>
      </c>
      <c r="D3933" s="36" t="s">
        <v>3984</v>
      </c>
      <c r="E3933" s="36">
        <v>17706</v>
      </c>
      <c r="F3933" s="36">
        <v>14</v>
      </c>
      <c r="G3933" s="36">
        <v>2</v>
      </c>
      <c r="H3933" s="36">
        <v>1</v>
      </c>
      <c r="I3933" s="36">
        <v>0</v>
      </c>
      <c r="J3933" s="36">
        <v>0</v>
      </c>
      <c r="K3933" s="57" t="str">
        <f t="shared" si="348"/>
        <v>0</v>
      </c>
      <c r="L3933" s="4"/>
    </row>
    <row r="3934" spans="1:12" ht="15.75">
      <c r="A3934" s="28">
        <v>83</v>
      </c>
      <c r="B3934" s="25"/>
      <c r="C3934" s="32">
        <f t="shared" si="347"/>
        <v>1</v>
      </c>
      <c r="D3934" s="36" t="s">
        <v>3985</v>
      </c>
      <c r="E3934" s="36">
        <v>1987</v>
      </c>
      <c r="F3934" s="36">
        <v>1</v>
      </c>
      <c r="G3934" s="36">
        <v>1</v>
      </c>
      <c r="H3934" s="36">
        <v>0</v>
      </c>
      <c r="I3934" s="36">
        <v>0</v>
      </c>
      <c r="J3934" s="36">
        <v>0</v>
      </c>
      <c r="K3934" s="57" t="str">
        <f t="shared" si="348"/>
        <v>0</v>
      </c>
      <c r="L3934" s="4"/>
    </row>
    <row r="3935" spans="1:12" ht="15.75">
      <c r="A3935" s="28">
        <v>83</v>
      </c>
      <c r="B3935" s="25"/>
      <c r="C3935" s="32">
        <f t="shared" si="347"/>
        <v>1</v>
      </c>
      <c r="D3935" s="36" t="s">
        <v>3986</v>
      </c>
      <c r="E3935" s="36">
        <v>5672</v>
      </c>
      <c r="F3935" s="36">
        <v>2</v>
      </c>
      <c r="G3935" s="36">
        <v>1</v>
      </c>
      <c r="H3935" s="36">
        <v>0</v>
      </c>
      <c r="I3935" s="36">
        <v>0</v>
      </c>
      <c r="J3935" s="36">
        <v>0</v>
      </c>
      <c r="K3935" s="57" t="str">
        <f t="shared" si="348"/>
        <v>0</v>
      </c>
      <c r="L3935" s="4"/>
    </row>
    <row r="3936" spans="1:12" ht="15.75">
      <c r="A3936" s="28">
        <v>83</v>
      </c>
      <c r="B3936" s="25"/>
      <c r="C3936" s="32">
        <f t="shared" si="347"/>
        <v>1</v>
      </c>
      <c r="D3936" s="36" t="s">
        <v>3987</v>
      </c>
      <c r="E3936" s="36">
        <v>1987</v>
      </c>
      <c r="F3936" s="36">
        <v>1</v>
      </c>
      <c r="G3936" s="36">
        <v>0</v>
      </c>
      <c r="H3936" s="36">
        <v>0</v>
      </c>
      <c r="I3936" s="36">
        <v>0</v>
      </c>
      <c r="J3936" s="36">
        <v>0</v>
      </c>
      <c r="K3936" s="57" t="str">
        <f t="shared" si="348"/>
        <v>0</v>
      </c>
      <c r="L3936" s="4"/>
    </row>
    <row r="3937" spans="1:12" ht="15.75">
      <c r="A3937" s="28">
        <v>83</v>
      </c>
      <c r="B3937" s="25"/>
      <c r="C3937" s="32">
        <f t="shared" si="347"/>
        <v>1</v>
      </c>
      <c r="D3937" s="36" t="s">
        <v>3988</v>
      </c>
      <c r="E3937" s="36">
        <v>3402</v>
      </c>
      <c r="F3937" s="36">
        <v>2</v>
      </c>
      <c r="G3937" s="36">
        <v>1</v>
      </c>
      <c r="H3937" s="36">
        <v>0</v>
      </c>
      <c r="I3937" s="36">
        <v>0</v>
      </c>
      <c r="J3937" s="36">
        <v>0</v>
      </c>
      <c r="K3937" s="57" t="str">
        <f t="shared" si="348"/>
        <v>0</v>
      </c>
      <c r="L3937" s="4"/>
    </row>
    <row r="3938" spans="1:12" ht="15.75">
      <c r="A3938" s="28">
        <v>83</v>
      </c>
      <c r="B3938" s="25"/>
      <c r="C3938" s="32">
        <f t="shared" si="347"/>
        <v>1</v>
      </c>
      <c r="D3938" s="36" t="s">
        <v>3989</v>
      </c>
      <c r="E3938" s="36">
        <v>1944</v>
      </c>
      <c r="F3938" s="36">
        <v>1</v>
      </c>
      <c r="G3938" s="36">
        <v>0</v>
      </c>
      <c r="H3938" s="36">
        <v>0</v>
      </c>
      <c r="I3938" s="36">
        <v>0</v>
      </c>
      <c r="J3938" s="36">
        <v>0</v>
      </c>
      <c r="K3938" s="57" t="str">
        <f t="shared" si="348"/>
        <v>0</v>
      </c>
      <c r="L3938" s="4"/>
    </row>
    <row r="3939" spans="1:12" ht="15.75">
      <c r="A3939" s="28">
        <v>83</v>
      </c>
      <c r="B3939" s="25"/>
      <c r="C3939" s="32">
        <f t="shared" si="347"/>
        <v>1</v>
      </c>
      <c r="D3939" s="36" t="s">
        <v>3990</v>
      </c>
      <c r="E3939" s="36">
        <v>4338</v>
      </c>
      <c r="F3939" s="36">
        <v>4</v>
      </c>
      <c r="G3939" s="36">
        <v>0</v>
      </c>
      <c r="H3939" s="36">
        <v>0</v>
      </c>
      <c r="I3939" s="36">
        <v>0</v>
      </c>
      <c r="J3939" s="36">
        <v>0</v>
      </c>
      <c r="K3939" s="57" t="str">
        <f t="shared" si="348"/>
        <v>0</v>
      </c>
      <c r="L3939" s="4"/>
    </row>
    <row r="3940" spans="1:12" ht="15.75">
      <c r="A3940" s="28">
        <v>83</v>
      </c>
      <c r="B3940" s="25"/>
      <c r="C3940" s="32">
        <f t="shared" si="347"/>
        <v>1</v>
      </c>
      <c r="D3940" s="36" t="s">
        <v>3991</v>
      </c>
      <c r="E3940" s="36">
        <v>3461</v>
      </c>
      <c r="F3940" s="36">
        <v>3</v>
      </c>
      <c r="G3940" s="36">
        <v>1</v>
      </c>
      <c r="H3940" s="36">
        <v>0</v>
      </c>
      <c r="I3940" s="36">
        <v>0</v>
      </c>
      <c r="J3940" s="36">
        <v>0</v>
      </c>
      <c r="K3940" s="57" t="str">
        <f t="shared" si="348"/>
        <v>0</v>
      </c>
      <c r="L3940" s="4"/>
    </row>
    <row r="3941" spans="1:12" ht="15.75">
      <c r="A3941" s="28">
        <v>83</v>
      </c>
      <c r="B3941" s="25"/>
      <c r="C3941" s="32">
        <f t="shared" si="347"/>
        <v>1</v>
      </c>
      <c r="D3941" s="36" t="s">
        <v>3992</v>
      </c>
      <c r="E3941" s="36">
        <v>3561</v>
      </c>
      <c r="F3941" s="36">
        <v>2</v>
      </c>
      <c r="G3941" s="36">
        <v>1</v>
      </c>
      <c r="H3941" s="36">
        <v>0</v>
      </c>
      <c r="I3941" s="36">
        <v>0</v>
      </c>
      <c r="J3941" s="36">
        <v>0</v>
      </c>
      <c r="K3941" s="57" t="str">
        <f t="shared" si="348"/>
        <v>0</v>
      </c>
      <c r="L3941" s="4"/>
    </row>
    <row r="3942" spans="1:12" ht="15.75">
      <c r="A3942" s="28">
        <v>83</v>
      </c>
      <c r="B3942" s="25"/>
      <c r="C3942" s="32">
        <f t="shared" si="347"/>
        <v>1</v>
      </c>
      <c r="D3942" s="36" t="s">
        <v>3993</v>
      </c>
      <c r="E3942" s="36">
        <v>9681</v>
      </c>
      <c r="F3942" s="36">
        <v>12</v>
      </c>
      <c r="G3942" s="36">
        <v>2</v>
      </c>
      <c r="H3942" s="36">
        <v>0</v>
      </c>
      <c r="I3942" s="36">
        <v>0</v>
      </c>
      <c r="J3942" s="36">
        <v>0</v>
      </c>
      <c r="K3942" s="57" t="str">
        <f t="shared" si="348"/>
        <v>0</v>
      </c>
      <c r="L3942" s="4"/>
    </row>
    <row r="3943" spans="1:12" ht="15.75">
      <c r="A3943" s="28">
        <v>83</v>
      </c>
      <c r="B3943" s="25"/>
      <c r="C3943" s="32">
        <f t="shared" si="347"/>
        <v>1</v>
      </c>
      <c r="D3943" s="36" t="s">
        <v>3994</v>
      </c>
      <c r="E3943" s="36">
        <v>3915</v>
      </c>
      <c r="F3943" s="36">
        <v>1</v>
      </c>
      <c r="G3943" s="36">
        <v>1</v>
      </c>
      <c r="H3943" s="36">
        <v>1</v>
      </c>
      <c r="I3943" s="36">
        <v>0</v>
      </c>
      <c r="J3943" s="36">
        <v>0</v>
      </c>
      <c r="K3943" s="57" t="str">
        <f t="shared" si="348"/>
        <v>0</v>
      </c>
      <c r="L3943" s="4"/>
    </row>
    <row r="3944" spans="1:12" ht="15.75">
      <c r="A3944" s="28">
        <v>83</v>
      </c>
      <c r="B3944" s="25"/>
      <c r="C3944" s="32">
        <f t="shared" si="347"/>
        <v>1</v>
      </c>
      <c r="D3944" s="36" t="s">
        <v>3995</v>
      </c>
      <c r="E3944" s="36">
        <v>7672</v>
      </c>
      <c r="F3944" s="42">
        <v>18</v>
      </c>
      <c r="G3944" s="36">
        <v>1</v>
      </c>
      <c r="H3944" s="36">
        <v>0</v>
      </c>
      <c r="I3944" s="36">
        <v>0</v>
      </c>
      <c r="J3944" s="36">
        <v>0</v>
      </c>
      <c r="K3944" s="57" t="str">
        <f t="shared" si="348"/>
        <v>0</v>
      </c>
      <c r="L3944" s="4"/>
    </row>
    <row r="3945" spans="1:12" ht="15.75">
      <c r="A3945" s="28">
        <v>83</v>
      </c>
      <c r="B3945" s="25"/>
      <c r="C3945" s="32">
        <f t="shared" si="347"/>
        <v>1</v>
      </c>
      <c r="D3945" s="36" t="s">
        <v>3996</v>
      </c>
      <c r="E3945" s="36">
        <v>1538</v>
      </c>
      <c r="F3945" s="36">
        <v>0</v>
      </c>
      <c r="G3945" s="36">
        <v>0</v>
      </c>
      <c r="H3945" s="36">
        <v>1</v>
      </c>
      <c r="I3945" s="36">
        <v>0</v>
      </c>
      <c r="J3945" s="36">
        <v>0</v>
      </c>
      <c r="K3945" s="57" t="str">
        <f t="shared" si="348"/>
        <v>0</v>
      </c>
      <c r="L3945" s="4"/>
    </row>
    <row r="3946" spans="1:12" ht="15.75">
      <c r="A3946" s="28">
        <v>83</v>
      </c>
      <c r="B3946" s="25"/>
      <c r="C3946" s="32">
        <f t="shared" si="347"/>
        <v>1</v>
      </c>
      <c r="D3946" s="36" t="s">
        <v>3997</v>
      </c>
      <c r="E3946" s="36">
        <v>492</v>
      </c>
      <c r="F3946" s="36">
        <v>0</v>
      </c>
      <c r="G3946" s="36">
        <v>0</v>
      </c>
      <c r="H3946" s="36">
        <v>1</v>
      </c>
      <c r="I3946" s="36">
        <v>0</v>
      </c>
      <c r="J3946" s="36">
        <v>0</v>
      </c>
      <c r="K3946" s="57" t="str">
        <f t="shared" si="348"/>
        <v>0</v>
      </c>
      <c r="L3946" s="4"/>
    </row>
    <row r="3947" spans="1:12" ht="15.75">
      <c r="A3947" s="28">
        <v>83</v>
      </c>
      <c r="B3947" s="25"/>
      <c r="C3947" s="32">
        <f t="shared" si="347"/>
        <v>1</v>
      </c>
      <c r="D3947" s="36" t="s">
        <v>3998</v>
      </c>
      <c r="E3947" s="36">
        <v>161</v>
      </c>
      <c r="F3947" s="36">
        <v>0</v>
      </c>
      <c r="G3947" s="36">
        <v>1</v>
      </c>
      <c r="H3947" s="36">
        <v>0</v>
      </c>
      <c r="I3947" s="36">
        <v>0</v>
      </c>
      <c r="J3947" s="36">
        <v>0</v>
      </c>
      <c r="K3947" s="57" t="str">
        <f t="shared" si="348"/>
        <v>0</v>
      </c>
      <c r="L3947" s="4"/>
    </row>
    <row r="3948" spans="1:12" ht="15.75">
      <c r="A3948" s="28">
        <v>83</v>
      </c>
      <c r="B3948" s="25"/>
      <c r="C3948" s="32">
        <f t="shared" si="347"/>
        <v>1</v>
      </c>
      <c r="D3948" s="36" t="s">
        <v>3999</v>
      </c>
      <c r="E3948" s="36">
        <v>732</v>
      </c>
      <c r="F3948" s="36">
        <v>0</v>
      </c>
      <c r="G3948" s="36">
        <v>0</v>
      </c>
      <c r="H3948" s="36">
        <v>1</v>
      </c>
      <c r="I3948" s="36">
        <v>0</v>
      </c>
      <c r="J3948" s="36">
        <v>0</v>
      </c>
      <c r="K3948" s="57" t="str">
        <f t="shared" si="348"/>
        <v>0</v>
      </c>
      <c r="L3948" s="4"/>
    </row>
    <row r="3949" spans="1:12" ht="15.75">
      <c r="A3949" s="28">
        <v>83</v>
      </c>
      <c r="B3949" s="25"/>
      <c r="C3949" s="32">
        <f t="shared" si="347"/>
        <v>1</v>
      </c>
      <c r="D3949" s="36" t="s">
        <v>4000</v>
      </c>
      <c r="E3949" s="36">
        <v>11549</v>
      </c>
      <c r="F3949" s="36">
        <v>25</v>
      </c>
      <c r="G3949" s="36">
        <v>4</v>
      </c>
      <c r="H3949" s="36">
        <v>0</v>
      </c>
      <c r="I3949" s="36">
        <v>3</v>
      </c>
      <c r="J3949" s="36">
        <v>3</v>
      </c>
      <c r="K3949" s="57" t="str">
        <f t="shared" si="348"/>
        <v>1</v>
      </c>
      <c r="L3949" s="4"/>
    </row>
    <row r="3950" spans="1:12" ht="15.75">
      <c r="A3950" s="28">
        <v>83</v>
      </c>
      <c r="B3950" s="25"/>
      <c r="C3950" s="32">
        <f t="shared" si="347"/>
        <v>1</v>
      </c>
      <c r="D3950" s="36" t="s">
        <v>4001</v>
      </c>
      <c r="E3950" s="36">
        <v>2150</v>
      </c>
      <c r="F3950" s="36">
        <v>2</v>
      </c>
      <c r="G3950" s="36">
        <v>0</v>
      </c>
      <c r="H3950" s="36">
        <v>0</v>
      </c>
      <c r="I3950" s="36">
        <v>0</v>
      </c>
      <c r="J3950" s="36">
        <v>0</v>
      </c>
      <c r="K3950" s="57" t="str">
        <f t="shared" si="348"/>
        <v>0</v>
      </c>
      <c r="L3950" s="4"/>
    </row>
    <row r="3951" spans="1:12" ht="15.75">
      <c r="A3951" s="28">
        <v>83</v>
      </c>
      <c r="B3951" s="25"/>
      <c r="C3951" s="32">
        <f t="shared" ref="C3951:C3982" si="349">IF(D3951="",0,1)</f>
        <v>1</v>
      </c>
      <c r="D3951" s="36" t="s">
        <v>4002</v>
      </c>
      <c r="E3951" s="36">
        <v>19202</v>
      </c>
      <c r="F3951" s="36">
        <v>16</v>
      </c>
      <c r="G3951" s="36">
        <v>1</v>
      </c>
      <c r="H3951" s="36">
        <v>0</v>
      </c>
      <c r="I3951" s="36">
        <v>0</v>
      </c>
      <c r="J3951" s="36">
        <v>0</v>
      </c>
      <c r="K3951" s="57" t="str">
        <f t="shared" ref="K3951:K3982" si="350">IF(OR(I3951="",I3951&lt;1),"0","1")</f>
        <v>0</v>
      </c>
      <c r="L3951" s="4"/>
    </row>
    <row r="3952" spans="1:12" ht="15.75">
      <c r="A3952" s="28">
        <v>83</v>
      </c>
      <c r="B3952" s="25"/>
      <c r="C3952" s="32">
        <f t="shared" si="349"/>
        <v>1</v>
      </c>
      <c r="D3952" s="36" t="s">
        <v>4003</v>
      </c>
      <c r="E3952" s="36">
        <v>3875</v>
      </c>
      <c r="F3952" s="36">
        <v>13</v>
      </c>
      <c r="G3952" s="36">
        <v>1</v>
      </c>
      <c r="H3952" s="36">
        <v>0</v>
      </c>
      <c r="I3952" s="36">
        <v>0</v>
      </c>
      <c r="J3952" s="36">
        <v>0</v>
      </c>
      <c r="K3952" s="57" t="str">
        <f t="shared" si="350"/>
        <v>0</v>
      </c>
      <c r="L3952" s="4"/>
    </row>
    <row r="3953" spans="1:12" ht="15.75">
      <c r="A3953" s="28">
        <v>83</v>
      </c>
      <c r="B3953" s="25"/>
      <c r="C3953" s="32">
        <f t="shared" si="349"/>
        <v>1</v>
      </c>
      <c r="D3953" s="36" t="s">
        <v>4004</v>
      </c>
      <c r="E3953" s="36">
        <v>12101</v>
      </c>
      <c r="F3953" s="36">
        <v>10</v>
      </c>
      <c r="G3953" s="36">
        <v>1</v>
      </c>
      <c r="H3953" s="36">
        <v>0</v>
      </c>
      <c r="I3953" s="36">
        <v>0</v>
      </c>
      <c r="J3953" s="36">
        <v>0</v>
      </c>
      <c r="K3953" s="57" t="str">
        <f t="shared" si="350"/>
        <v>0</v>
      </c>
      <c r="L3953" s="4"/>
    </row>
    <row r="3954" spans="1:12" ht="15.75">
      <c r="A3954" s="28">
        <v>83</v>
      </c>
      <c r="B3954" s="25"/>
      <c r="C3954" s="32">
        <f t="shared" si="349"/>
        <v>1</v>
      </c>
      <c r="D3954" s="36" t="s">
        <v>4005</v>
      </c>
      <c r="E3954" s="36">
        <v>40344</v>
      </c>
      <c r="F3954" s="36">
        <v>31</v>
      </c>
      <c r="G3954" s="36">
        <v>16</v>
      </c>
      <c r="H3954" s="36">
        <v>0</v>
      </c>
      <c r="I3954" s="36">
        <v>0</v>
      </c>
      <c r="J3954" s="36">
        <v>0</v>
      </c>
      <c r="K3954" s="57" t="str">
        <f t="shared" si="350"/>
        <v>0</v>
      </c>
      <c r="L3954" s="4"/>
    </row>
    <row r="3955" spans="1:12" ht="15.75">
      <c r="A3955" s="28">
        <v>83</v>
      </c>
      <c r="B3955" s="25"/>
      <c r="C3955" s="32">
        <f t="shared" si="349"/>
        <v>1</v>
      </c>
      <c r="D3955" s="36" t="s">
        <v>4006</v>
      </c>
      <c r="E3955" s="36">
        <v>1141</v>
      </c>
      <c r="F3955" s="36">
        <v>2</v>
      </c>
      <c r="G3955" s="36">
        <v>1</v>
      </c>
      <c r="H3955" s="36">
        <v>1</v>
      </c>
      <c r="I3955" s="36">
        <v>0</v>
      </c>
      <c r="J3955" s="36">
        <v>0</v>
      </c>
      <c r="K3955" s="57" t="str">
        <f t="shared" si="350"/>
        <v>0</v>
      </c>
      <c r="L3955" s="4"/>
    </row>
    <row r="3956" spans="1:12" ht="15.75">
      <c r="A3956" s="28">
        <v>83</v>
      </c>
      <c r="B3956" s="25"/>
      <c r="C3956" s="32">
        <f t="shared" si="349"/>
        <v>1</v>
      </c>
      <c r="D3956" s="36" t="s">
        <v>4007</v>
      </c>
      <c r="E3956" s="36">
        <v>2467</v>
      </c>
      <c r="F3956" s="36">
        <v>1</v>
      </c>
      <c r="G3956" s="36">
        <v>0</v>
      </c>
      <c r="H3956" s="36">
        <v>0</v>
      </c>
      <c r="I3956" s="36">
        <v>0</v>
      </c>
      <c r="J3956" s="36">
        <v>0</v>
      </c>
      <c r="K3956" s="57" t="str">
        <f t="shared" si="350"/>
        <v>0</v>
      </c>
      <c r="L3956" s="4"/>
    </row>
    <row r="3957" spans="1:12" ht="15.75">
      <c r="A3957" s="28">
        <v>83</v>
      </c>
      <c r="B3957" s="25"/>
      <c r="C3957" s="32">
        <f t="shared" si="349"/>
        <v>1</v>
      </c>
      <c r="D3957" s="36" t="s">
        <v>4008</v>
      </c>
      <c r="E3957" s="36">
        <v>9732</v>
      </c>
      <c r="F3957" s="36">
        <v>6</v>
      </c>
      <c r="G3957" s="36">
        <v>1</v>
      </c>
      <c r="H3957" s="36">
        <v>0</v>
      </c>
      <c r="I3957" s="36">
        <v>0</v>
      </c>
      <c r="J3957" s="36">
        <v>0</v>
      </c>
      <c r="K3957" s="57" t="str">
        <f t="shared" si="350"/>
        <v>0</v>
      </c>
      <c r="L3957" s="4"/>
    </row>
    <row r="3958" spans="1:12" ht="15.75">
      <c r="A3958" s="28">
        <v>83</v>
      </c>
      <c r="B3958" s="25"/>
      <c r="C3958" s="32">
        <f t="shared" si="349"/>
        <v>1</v>
      </c>
      <c r="D3958" s="36" t="s">
        <v>4009</v>
      </c>
      <c r="E3958" s="36">
        <v>5820</v>
      </c>
      <c r="F3958" s="36">
        <v>6</v>
      </c>
      <c r="G3958" s="36">
        <v>1</v>
      </c>
      <c r="H3958" s="36">
        <v>0</v>
      </c>
      <c r="I3958" s="36">
        <v>0</v>
      </c>
      <c r="J3958" s="36">
        <v>0</v>
      </c>
      <c r="K3958" s="57" t="str">
        <f t="shared" si="350"/>
        <v>0</v>
      </c>
      <c r="L3958" s="4"/>
    </row>
    <row r="3959" spans="1:12" ht="15.75">
      <c r="A3959" s="28">
        <v>83</v>
      </c>
      <c r="B3959" s="25"/>
      <c r="C3959" s="32">
        <f t="shared" si="349"/>
        <v>1</v>
      </c>
      <c r="D3959" s="36" t="s">
        <v>4010</v>
      </c>
      <c r="E3959" s="36">
        <v>2676</v>
      </c>
      <c r="F3959" s="36">
        <v>1</v>
      </c>
      <c r="G3959" s="36">
        <v>2</v>
      </c>
      <c r="H3959" s="36">
        <v>1</v>
      </c>
      <c r="I3959" s="36">
        <v>0</v>
      </c>
      <c r="J3959" s="36">
        <v>0</v>
      </c>
      <c r="K3959" s="57" t="str">
        <f t="shared" si="350"/>
        <v>0</v>
      </c>
      <c r="L3959" s="4"/>
    </row>
    <row r="3960" spans="1:12" ht="15.75">
      <c r="A3960" s="28">
        <v>83</v>
      </c>
      <c r="B3960" s="25"/>
      <c r="C3960" s="32">
        <f t="shared" si="349"/>
        <v>1</v>
      </c>
      <c r="D3960" s="36" t="s">
        <v>4011</v>
      </c>
      <c r="E3960" s="36">
        <v>3631</v>
      </c>
      <c r="F3960" s="36">
        <v>3</v>
      </c>
      <c r="G3960" s="36">
        <v>0</v>
      </c>
      <c r="H3960" s="36">
        <v>0</v>
      </c>
      <c r="I3960" s="36">
        <v>0</v>
      </c>
      <c r="J3960" s="36">
        <v>0</v>
      </c>
      <c r="K3960" s="57" t="str">
        <f t="shared" si="350"/>
        <v>0</v>
      </c>
      <c r="L3960" s="4"/>
    </row>
    <row r="3961" spans="1:12" ht="15.75">
      <c r="A3961" s="28">
        <v>83</v>
      </c>
      <c r="B3961" s="25"/>
      <c r="C3961" s="32">
        <f t="shared" si="349"/>
        <v>1</v>
      </c>
      <c r="D3961" s="36" t="s">
        <v>4012</v>
      </c>
      <c r="E3961" s="36">
        <v>4351</v>
      </c>
      <c r="F3961" s="36">
        <v>4</v>
      </c>
      <c r="G3961" s="36">
        <v>1</v>
      </c>
      <c r="H3961" s="36">
        <v>0</v>
      </c>
      <c r="I3961" s="36">
        <v>0</v>
      </c>
      <c r="J3961" s="36">
        <v>0</v>
      </c>
      <c r="K3961" s="57" t="str">
        <f t="shared" si="350"/>
        <v>0</v>
      </c>
      <c r="L3961" s="4"/>
    </row>
    <row r="3962" spans="1:12" ht="15.75">
      <c r="A3962" s="28">
        <v>83</v>
      </c>
      <c r="B3962" s="25"/>
      <c r="C3962" s="32">
        <f t="shared" si="349"/>
        <v>1</v>
      </c>
      <c r="D3962" s="36" t="s">
        <v>4013</v>
      </c>
      <c r="E3962" s="36">
        <v>3148</v>
      </c>
      <c r="F3962" s="36">
        <v>2</v>
      </c>
      <c r="G3962" s="36">
        <v>0</v>
      </c>
      <c r="H3962" s="36">
        <v>0</v>
      </c>
      <c r="I3962" s="36">
        <v>0</v>
      </c>
      <c r="J3962" s="36">
        <v>0</v>
      </c>
      <c r="K3962" s="57" t="str">
        <f t="shared" si="350"/>
        <v>0</v>
      </c>
      <c r="L3962" s="4"/>
    </row>
    <row r="3963" spans="1:12" ht="15.75">
      <c r="A3963" s="28">
        <v>83</v>
      </c>
      <c r="B3963" s="25"/>
      <c r="C3963" s="32">
        <f t="shared" si="349"/>
        <v>1</v>
      </c>
      <c r="D3963" s="36" t="s">
        <v>4014</v>
      </c>
      <c r="E3963" s="36">
        <v>43641</v>
      </c>
      <c r="F3963" s="36">
        <v>71</v>
      </c>
      <c r="G3963" s="36">
        <v>6</v>
      </c>
      <c r="H3963" s="36">
        <v>0</v>
      </c>
      <c r="I3963" s="36">
        <v>5</v>
      </c>
      <c r="J3963" s="36">
        <v>5</v>
      </c>
      <c r="K3963" s="57" t="str">
        <f t="shared" si="350"/>
        <v>1</v>
      </c>
      <c r="L3963" s="4"/>
    </row>
    <row r="3964" spans="1:12" ht="15.75">
      <c r="A3964" s="28">
        <v>83</v>
      </c>
      <c r="B3964" s="25"/>
      <c r="C3964" s="32">
        <f t="shared" si="349"/>
        <v>1</v>
      </c>
      <c r="D3964" s="36" t="s">
        <v>4015</v>
      </c>
      <c r="E3964" s="36">
        <v>25818</v>
      </c>
      <c r="F3964" s="36">
        <v>21</v>
      </c>
      <c r="G3964" s="36">
        <v>0</v>
      </c>
      <c r="H3964" s="36">
        <v>0</v>
      </c>
      <c r="I3964" s="36">
        <v>0</v>
      </c>
      <c r="J3964" s="36">
        <v>0</v>
      </c>
      <c r="K3964" s="57" t="str">
        <f t="shared" si="350"/>
        <v>0</v>
      </c>
      <c r="L3964" s="4"/>
    </row>
    <row r="3965" spans="1:12" ht="15.75">
      <c r="A3965" s="28">
        <v>83</v>
      </c>
      <c r="B3965" s="25"/>
      <c r="C3965" s="32">
        <f t="shared" si="349"/>
        <v>1</v>
      </c>
      <c r="D3965" s="36" t="s">
        <v>4016</v>
      </c>
      <c r="E3965" s="36">
        <v>1889</v>
      </c>
      <c r="F3965" s="36">
        <v>2</v>
      </c>
      <c r="G3965" s="36">
        <v>0</v>
      </c>
      <c r="H3965" s="36">
        <v>0</v>
      </c>
      <c r="I3965" s="36">
        <v>0</v>
      </c>
      <c r="J3965" s="36">
        <v>0</v>
      </c>
      <c r="K3965" s="57" t="str">
        <f t="shared" si="350"/>
        <v>0</v>
      </c>
      <c r="L3965" s="4"/>
    </row>
    <row r="3966" spans="1:12" ht="15.75">
      <c r="A3966" s="28">
        <v>83</v>
      </c>
      <c r="B3966" s="25"/>
      <c r="C3966" s="32">
        <f t="shared" si="349"/>
        <v>1</v>
      </c>
      <c r="D3966" s="36" t="s">
        <v>4017</v>
      </c>
      <c r="E3966" s="36">
        <v>5402</v>
      </c>
      <c r="F3966" s="36">
        <v>4</v>
      </c>
      <c r="G3966" s="36">
        <v>1</v>
      </c>
      <c r="H3966" s="36">
        <v>1</v>
      </c>
      <c r="I3966" s="36">
        <v>0</v>
      </c>
      <c r="J3966" s="36">
        <v>0</v>
      </c>
      <c r="K3966" s="57" t="str">
        <f t="shared" si="350"/>
        <v>0</v>
      </c>
      <c r="L3966" s="4"/>
    </row>
    <row r="3967" spans="1:12" ht="15.75">
      <c r="A3967" s="28">
        <v>83</v>
      </c>
      <c r="B3967" s="25"/>
      <c r="C3967" s="32">
        <f t="shared" si="349"/>
        <v>1</v>
      </c>
      <c r="D3967" s="36" t="s">
        <v>4018</v>
      </c>
      <c r="E3967" s="36">
        <v>2669</v>
      </c>
      <c r="F3967" s="36">
        <v>5</v>
      </c>
      <c r="G3967" s="36">
        <v>0</v>
      </c>
      <c r="H3967" s="36">
        <v>0</v>
      </c>
      <c r="I3967" s="36">
        <v>0</v>
      </c>
      <c r="J3967" s="36">
        <v>0</v>
      </c>
      <c r="K3967" s="57" t="str">
        <f t="shared" si="350"/>
        <v>0</v>
      </c>
      <c r="L3967" s="4"/>
    </row>
    <row r="3968" spans="1:12" ht="15.75">
      <c r="A3968" s="28">
        <v>83</v>
      </c>
      <c r="B3968" s="25"/>
      <c r="C3968" s="32">
        <f t="shared" si="349"/>
        <v>1</v>
      </c>
      <c r="D3968" s="36" t="s">
        <v>4019</v>
      </c>
      <c r="E3968" s="36">
        <v>1909</v>
      </c>
      <c r="F3968" s="36">
        <v>0</v>
      </c>
      <c r="G3968" s="36">
        <v>0</v>
      </c>
      <c r="H3968" s="36">
        <v>1</v>
      </c>
      <c r="I3968" s="36">
        <v>0</v>
      </c>
      <c r="J3968" s="36">
        <v>0</v>
      </c>
      <c r="K3968" s="57" t="str">
        <f t="shared" si="350"/>
        <v>0</v>
      </c>
      <c r="L3968" s="4"/>
    </row>
    <row r="3969" spans="1:12" ht="15.75">
      <c r="A3969" s="28">
        <v>83</v>
      </c>
      <c r="B3969" s="25"/>
      <c r="C3969" s="32">
        <f t="shared" si="349"/>
        <v>1</v>
      </c>
      <c r="D3969" s="36" t="s">
        <v>4020</v>
      </c>
      <c r="E3969" s="36">
        <v>4389</v>
      </c>
      <c r="F3969" s="36">
        <v>2</v>
      </c>
      <c r="G3969" s="36">
        <v>1</v>
      </c>
      <c r="H3969" s="36">
        <v>0</v>
      </c>
      <c r="I3969" s="36">
        <v>0</v>
      </c>
      <c r="J3969" s="36">
        <v>0</v>
      </c>
      <c r="K3969" s="57" t="str">
        <f t="shared" si="350"/>
        <v>0</v>
      </c>
      <c r="L3969" s="4"/>
    </row>
    <row r="3970" spans="1:12" ht="15.75">
      <c r="A3970" s="28">
        <v>83</v>
      </c>
      <c r="B3970" s="25"/>
      <c r="C3970" s="32">
        <f t="shared" si="349"/>
        <v>1</v>
      </c>
      <c r="D3970" s="36" t="s">
        <v>4021</v>
      </c>
      <c r="E3970" s="36">
        <v>4622</v>
      </c>
      <c r="F3970" s="36">
        <v>8</v>
      </c>
      <c r="G3970" s="36">
        <v>2</v>
      </c>
      <c r="H3970" s="36">
        <v>0</v>
      </c>
      <c r="I3970" s="36">
        <v>0</v>
      </c>
      <c r="J3970" s="36">
        <v>0</v>
      </c>
      <c r="K3970" s="57" t="str">
        <f t="shared" si="350"/>
        <v>0</v>
      </c>
      <c r="L3970" s="4"/>
    </row>
    <row r="3971" spans="1:12" ht="15.75">
      <c r="A3971" s="28">
        <v>83</v>
      </c>
      <c r="B3971" s="25"/>
      <c r="C3971" s="32">
        <f t="shared" si="349"/>
        <v>1</v>
      </c>
      <c r="D3971" s="36" t="s">
        <v>4022</v>
      </c>
      <c r="E3971" s="36">
        <v>47943</v>
      </c>
      <c r="F3971" s="36">
        <v>72</v>
      </c>
      <c r="G3971" s="36">
        <v>8</v>
      </c>
      <c r="H3971" s="36">
        <v>0</v>
      </c>
      <c r="I3971" s="36">
        <v>0</v>
      </c>
      <c r="J3971" s="36">
        <v>0</v>
      </c>
      <c r="K3971" s="57" t="str">
        <f t="shared" si="350"/>
        <v>0</v>
      </c>
      <c r="L3971" s="4"/>
    </row>
    <row r="3972" spans="1:12" ht="15.75">
      <c r="A3972" s="28">
        <v>83</v>
      </c>
      <c r="B3972" s="25"/>
      <c r="C3972" s="32">
        <f t="shared" si="349"/>
        <v>1</v>
      </c>
      <c r="D3972" s="36" t="s">
        <v>4023</v>
      </c>
      <c r="E3972" s="36">
        <v>6045</v>
      </c>
      <c r="F3972" s="36">
        <v>17</v>
      </c>
      <c r="G3972" s="36">
        <v>0</v>
      </c>
      <c r="H3972" s="36">
        <v>0</v>
      </c>
      <c r="I3972" s="36">
        <v>0</v>
      </c>
      <c r="J3972" s="36">
        <v>0</v>
      </c>
      <c r="K3972" s="57" t="str">
        <f t="shared" si="350"/>
        <v>0</v>
      </c>
      <c r="L3972" s="4"/>
    </row>
    <row r="3973" spans="1:12" ht="15.75">
      <c r="A3973" s="28">
        <v>83</v>
      </c>
      <c r="B3973" s="25"/>
      <c r="C3973" s="32">
        <f t="shared" si="349"/>
        <v>1</v>
      </c>
      <c r="D3973" s="36" t="s">
        <v>4024</v>
      </c>
      <c r="E3973" s="36">
        <v>10776</v>
      </c>
      <c r="F3973" s="36">
        <v>10</v>
      </c>
      <c r="G3973" s="36">
        <v>4</v>
      </c>
      <c r="H3973" s="36">
        <v>0</v>
      </c>
      <c r="I3973" s="36">
        <v>0</v>
      </c>
      <c r="J3973" s="36">
        <v>0</v>
      </c>
      <c r="K3973" s="57" t="str">
        <f t="shared" si="350"/>
        <v>0</v>
      </c>
      <c r="L3973" s="4"/>
    </row>
    <row r="3974" spans="1:12" ht="15.75">
      <c r="A3974" s="28">
        <v>83</v>
      </c>
      <c r="B3974" s="25"/>
      <c r="C3974" s="32">
        <f t="shared" si="349"/>
        <v>1</v>
      </c>
      <c r="D3974" s="36" t="s">
        <v>4025</v>
      </c>
      <c r="E3974" s="36">
        <v>9346</v>
      </c>
      <c r="F3974" s="36">
        <v>8</v>
      </c>
      <c r="G3974" s="36">
        <v>0</v>
      </c>
      <c r="H3974" s="36">
        <v>0</v>
      </c>
      <c r="I3974" s="36">
        <v>0</v>
      </c>
      <c r="J3974" s="36">
        <v>0</v>
      </c>
      <c r="K3974" s="57" t="str">
        <f t="shared" si="350"/>
        <v>0</v>
      </c>
      <c r="L3974" s="4"/>
    </row>
    <row r="3975" spans="1:12" ht="15.75">
      <c r="A3975" s="28">
        <v>83</v>
      </c>
      <c r="B3975" s="25"/>
      <c r="C3975" s="32">
        <f t="shared" si="349"/>
        <v>1</v>
      </c>
      <c r="D3975" s="36" t="s">
        <v>4026</v>
      </c>
      <c r="E3975" s="36">
        <v>11206</v>
      </c>
      <c r="F3975" s="36">
        <v>12</v>
      </c>
      <c r="G3975" s="36">
        <v>2</v>
      </c>
      <c r="H3975" s="36">
        <v>0</v>
      </c>
      <c r="I3975" s="36">
        <v>0</v>
      </c>
      <c r="J3975" s="36">
        <v>0</v>
      </c>
      <c r="K3975" s="57" t="str">
        <f t="shared" si="350"/>
        <v>0</v>
      </c>
      <c r="L3975" s="4"/>
    </row>
    <row r="3976" spans="1:12" ht="15.75">
      <c r="A3976" s="28">
        <v>83</v>
      </c>
      <c r="B3976" s="25"/>
      <c r="C3976" s="32">
        <f t="shared" si="349"/>
        <v>1</v>
      </c>
      <c r="D3976" s="36" t="s">
        <v>4027</v>
      </c>
      <c r="E3976" s="36">
        <v>639</v>
      </c>
      <c r="F3976" s="36">
        <v>0</v>
      </c>
      <c r="G3976" s="36">
        <v>1</v>
      </c>
      <c r="H3976" s="36">
        <v>0</v>
      </c>
      <c r="I3976" s="36">
        <v>0</v>
      </c>
      <c r="J3976" s="36">
        <v>0</v>
      </c>
      <c r="K3976" s="57" t="str">
        <f t="shared" si="350"/>
        <v>0</v>
      </c>
      <c r="L3976" s="4"/>
    </row>
    <row r="3977" spans="1:12" ht="15.75">
      <c r="A3977" s="28">
        <v>83</v>
      </c>
      <c r="B3977" s="25"/>
      <c r="C3977" s="32">
        <f t="shared" si="349"/>
        <v>1</v>
      </c>
      <c r="D3977" s="36" t="s">
        <v>4028</v>
      </c>
      <c r="E3977" s="36">
        <v>881</v>
      </c>
      <c r="F3977" s="36">
        <v>1</v>
      </c>
      <c r="G3977" s="36">
        <v>0</v>
      </c>
      <c r="H3977" s="36">
        <v>0</v>
      </c>
      <c r="I3977" s="36">
        <v>0</v>
      </c>
      <c r="J3977" s="36">
        <v>0</v>
      </c>
      <c r="K3977" s="57" t="str">
        <f t="shared" si="350"/>
        <v>0</v>
      </c>
      <c r="L3977" s="4"/>
    </row>
    <row r="3978" spans="1:12" ht="15.75">
      <c r="A3978" s="28">
        <v>83</v>
      </c>
      <c r="B3978" s="25"/>
      <c r="C3978" s="32">
        <f t="shared" si="349"/>
        <v>1</v>
      </c>
      <c r="D3978" s="36" t="s">
        <v>4029</v>
      </c>
      <c r="E3978" s="36">
        <v>2246</v>
      </c>
      <c r="F3978" s="36">
        <v>1</v>
      </c>
      <c r="G3978" s="36">
        <v>1</v>
      </c>
      <c r="H3978" s="36">
        <v>1</v>
      </c>
      <c r="I3978" s="36">
        <v>0</v>
      </c>
      <c r="J3978" s="36">
        <v>0</v>
      </c>
      <c r="K3978" s="57" t="str">
        <f t="shared" si="350"/>
        <v>0</v>
      </c>
      <c r="L3978" s="4"/>
    </row>
    <row r="3979" spans="1:12" ht="15.75">
      <c r="A3979" s="28">
        <v>83</v>
      </c>
      <c r="B3979" s="25"/>
      <c r="C3979" s="32">
        <f t="shared" si="349"/>
        <v>1</v>
      </c>
      <c r="D3979" s="36" t="s">
        <v>4030</v>
      </c>
      <c r="E3979" s="36">
        <v>1486</v>
      </c>
      <c r="F3979" s="36">
        <v>1</v>
      </c>
      <c r="G3979" s="36">
        <v>1</v>
      </c>
      <c r="H3979" s="36">
        <v>0</v>
      </c>
      <c r="I3979" s="36">
        <v>0</v>
      </c>
      <c r="J3979" s="36">
        <v>0</v>
      </c>
      <c r="K3979" s="57" t="str">
        <f t="shared" si="350"/>
        <v>0</v>
      </c>
      <c r="L3979" s="4"/>
    </row>
    <row r="3980" spans="1:12" ht="15.75">
      <c r="A3980" s="28">
        <v>83</v>
      </c>
      <c r="B3980" s="25"/>
      <c r="C3980" s="32">
        <f t="shared" si="349"/>
        <v>1</v>
      </c>
      <c r="D3980" s="36" t="s">
        <v>4031</v>
      </c>
      <c r="E3980" s="36">
        <v>821</v>
      </c>
      <c r="F3980" s="36">
        <v>1</v>
      </c>
      <c r="G3980" s="36">
        <v>0</v>
      </c>
      <c r="H3980" s="36">
        <v>0</v>
      </c>
      <c r="I3980" s="36">
        <v>0</v>
      </c>
      <c r="J3980" s="36">
        <v>0</v>
      </c>
      <c r="K3980" s="57" t="str">
        <f t="shared" si="350"/>
        <v>0</v>
      </c>
      <c r="L3980" s="4"/>
    </row>
    <row r="3981" spans="1:12" ht="15.75">
      <c r="A3981" s="28">
        <v>83</v>
      </c>
      <c r="B3981" s="25"/>
      <c r="C3981" s="32">
        <f t="shared" si="349"/>
        <v>1</v>
      </c>
      <c r="D3981" s="36" t="s">
        <v>4032</v>
      </c>
      <c r="E3981" s="36">
        <v>6680</v>
      </c>
      <c r="F3981" s="36">
        <v>7</v>
      </c>
      <c r="G3981" s="36">
        <v>1</v>
      </c>
      <c r="H3981" s="36">
        <v>0</v>
      </c>
      <c r="I3981" s="36">
        <v>0</v>
      </c>
      <c r="J3981" s="36">
        <v>0</v>
      </c>
      <c r="K3981" s="57" t="str">
        <f t="shared" si="350"/>
        <v>0</v>
      </c>
      <c r="L3981" s="4"/>
    </row>
    <row r="3982" spans="1:12" ht="15.75">
      <c r="A3982" s="28">
        <v>83</v>
      </c>
      <c r="B3982" s="25"/>
      <c r="C3982" s="32">
        <f t="shared" si="349"/>
        <v>1</v>
      </c>
      <c r="D3982" s="36" t="s">
        <v>4033</v>
      </c>
      <c r="E3982" s="36">
        <v>1446</v>
      </c>
      <c r="F3982" s="36">
        <v>1</v>
      </c>
      <c r="G3982" s="36">
        <v>0</v>
      </c>
      <c r="H3982" s="36">
        <v>0</v>
      </c>
      <c r="I3982" s="36">
        <v>0</v>
      </c>
      <c r="J3982" s="36">
        <v>0</v>
      </c>
      <c r="K3982" s="57" t="str">
        <f t="shared" si="350"/>
        <v>0</v>
      </c>
      <c r="L3982" s="4"/>
    </row>
    <row r="3983" spans="1:12" ht="15.75">
      <c r="A3983" s="28">
        <v>83</v>
      </c>
      <c r="B3983" s="25"/>
      <c r="C3983" s="32">
        <f t="shared" ref="C3983:C4014" si="351">IF(D3983="",0,1)</f>
        <v>1</v>
      </c>
      <c r="D3983" s="36" t="s">
        <v>4034</v>
      </c>
      <c r="E3983" s="36">
        <v>2856</v>
      </c>
      <c r="F3983" s="36">
        <v>4</v>
      </c>
      <c r="G3983" s="36">
        <v>0</v>
      </c>
      <c r="H3983" s="36">
        <v>0</v>
      </c>
      <c r="I3983" s="36">
        <v>0</v>
      </c>
      <c r="J3983" s="36">
        <v>0</v>
      </c>
      <c r="K3983" s="57" t="str">
        <f t="shared" ref="K3983:K4014" si="352">IF(OR(I3983="",I3983&lt;1),"0","1")</f>
        <v>0</v>
      </c>
      <c r="L3983" s="4"/>
    </row>
    <row r="3984" spans="1:12" ht="15.75">
      <c r="A3984" s="28">
        <v>83</v>
      </c>
      <c r="B3984" s="25"/>
      <c r="C3984" s="32">
        <f t="shared" si="351"/>
        <v>1</v>
      </c>
      <c r="D3984" s="36" t="s">
        <v>4035</v>
      </c>
      <c r="E3984" s="36">
        <v>9537</v>
      </c>
      <c r="F3984" s="36">
        <v>12</v>
      </c>
      <c r="G3984" s="36">
        <v>0</v>
      </c>
      <c r="H3984" s="36">
        <v>0</v>
      </c>
      <c r="I3984" s="36">
        <v>0</v>
      </c>
      <c r="J3984" s="36">
        <v>0</v>
      </c>
      <c r="K3984" s="57" t="str">
        <f t="shared" si="352"/>
        <v>0</v>
      </c>
      <c r="L3984" s="4"/>
    </row>
    <row r="3985" spans="1:12" ht="15.75">
      <c r="A3985" s="28">
        <v>83</v>
      </c>
      <c r="B3985" s="25"/>
      <c r="C3985" s="32">
        <f t="shared" si="351"/>
        <v>1</v>
      </c>
      <c r="D3985" s="36" t="s">
        <v>4036</v>
      </c>
      <c r="E3985" s="36">
        <v>4920</v>
      </c>
      <c r="F3985" s="36">
        <v>4</v>
      </c>
      <c r="G3985" s="36">
        <v>2</v>
      </c>
      <c r="H3985" s="36">
        <v>0</v>
      </c>
      <c r="I3985" s="36">
        <v>0</v>
      </c>
      <c r="J3985" s="36">
        <v>0</v>
      </c>
      <c r="K3985" s="57" t="str">
        <f t="shared" si="352"/>
        <v>0</v>
      </c>
      <c r="L3985" s="4"/>
    </row>
    <row r="3986" spans="1:12" ht="15.75">
      <c r="A3986" s="28">
        <v>83</v>
      </c>
      <c r="B3986" s="25"/>
      <c r="C3986" s="32">
        <f t="shared" si="351"/>
        <v>1</v>
      </c>
      <c r="D3986" s="36" t="s">
        <v>4037</v>
      </c>
      <c r="E3986" s="36">
        <v>2896</v>
      </c>
      <c r="F3986" s="36">
        <v>2</v>
      </c>
      <c r="G3986" s="36">
        <v>0</v>
      </c>
      <c r="H3986" s="36">
        <v>0</v>
      </c>
      <c r="I3986" s="36">
        <v>0</v>
      </c>
      <c r="J3986" s="36">
        <v>0</v>
      </c>
      <c r="K3986" s="57" t="str">
        <f t="shared" si="352"/>
        <v>0</v>
      </c>
      <c r="L3986" s="4"/>
    </row>
    <row r="3987" spans="1:12" ht="15.75">
      <c r="A3987" s="28">
        <v>83</v>
      </c>
      <c r="B3987" s="25"/>
      <c r="C3987" s="32">
        <f t="shared" si="351"/>
        <v>1</v>
      </c>
      <c r="D3987" s="36" t="s">
        <v>4038</v>
      </c>
      <c r="E3987" s="36">
        <v>14119</v>
      </c>
      <c r="F3987" s="36">
        <v>9</v>
      </c>
      <c r="G3987" s="36">
        <v>2</v>
      </c>
      <c r="H3987" s="36">
        <v>0</v>
      </c>
      <c r="I3987" s="36">
        <v>0</v>
      </c>
      <c r="J3987" s="36">
        <v>0</v>
      </c>
      <c r="K3987" s="57" t="str">
        <f t="shared" si="352"/>
        <v>0</v>
      </c>
      <c r="L3987" s="4"/>
    </row>
    <row r="3988" spans="1:12" ht="15.75">
      <c r="A3988" s="28">
        <v>83</v>
      </c>
      <c r="B3988" s="25"/>
      <c r="C3988" s="32">
        <f t="shared" si="351"/>
        <v>1</v>
      </c>
      <c r="D3988" s="36" t="s">
        <v>4039</v>
      </c>
      <c r="E3988" s="36">
        <v>6173</v>
      </c>
      <c r="F3988" s="36">
        <v>4</v>
      </c>
      <c r="G3988" s="36">
        <v>0</v>
      </c>
      <c r="H3988" s="36">
        <v>0</v>
      </c>
      <c r="I3988" s="36">
        <v>0</v>
      </c>
      <c r="J3988" s="36">
        <v>0</v>
      </c>
      <c r="K3988" s="57" t="str">
        <f t="shared" si="352"/>
        <v>0</v>
      </c>
      <c r="L3988" s="4"/>
    </row>
    <row r="3989" spans="1:12" ht="15.75">
      <c r="A3989" s="28">
        <v>83</v>
      </c>
      <c r="B3989" s="25"/>
      <c r="C3989" s="32">
        <f t="shared" si="351"/>
        <v>1</v>
      </c>
      <c r="D3989" s="36" t="s">
        <v>4040</v>
      </c>
      <c r="E3989" s="36">
        <v>4635</v>
      </c>
      <c r="F3989" s="36">
        <v>4</v>
      </c>
      <c r="G3989" s="36">
        <v>1</v>
      </c>
      <c r="H3989" s="36">
        <v>0</v>
      </c>
      <c r="I3989" s="36">
        <v>0</v>
      </c>
      <c r="J3989" s="36">
        <v>0</v>
      </c>
      <c r="K3989" s="57" t="str">
        <f t="shared" si="352"/>
        <v>0</v>
      </c>
      <c r="L3989" s="4"/>
    </row>
    <row r="3990" spans="1:12" ht="15.75">
      <c r="A3990" s="28">
        <v>83</v>
      </c>
      <c r="B3990" s="25"/>
      <c r="C3990" s="32">
        <f t="shared" si="351"/>
        <v>1</v>
      </c>
      <c r="D3990" s="36" t="s">
        <v>4041</v>
      </c>
      <c r="E3990" s="36">
        <v>2214</v>
      </c>
      <c r="F3990" s="36">
        <v>0</v>
      </c>
      <c r="G3990" s="36">
        <v>2</v>
      </c>
      <c r="H3990" s="36">
        <v>1</v>
      </c>
      <c r="I3990" s="36">
        <v>0</v>
      </c>
      <c r="J3990" s="36">
        <v>0</v>
      </c>
      <c r="K3990" s="57" t="str">
        <f t="shared" si="352"/>
        <v>0</v>
      </c>
      <c r="L3990" s="4"/>
    </row>
    <row r="3991" spans="1:12" ht="15.75">
      <c r="A3991" s="28">
        <v>83</v>
      </c>
      <c r="B3991" s="25"/>
      <c r="C3991" s="32">
        <f t="shared" si="351"/>
        <v>1</v>
      </c>
      <c r="D3991" s="36" t="s">
        <v>4042</v>
      </c>
      <c r="E3991" s="36">
        <v>2695</v>
      </c>
      <c r="F3991" s="36">
        <v>2</v>
      </c>
      <c r="G3991" s="36">
        <v>0</v>
      </c>
      <c r="H3991" s="36">
        <v>0</v>
      </c>
      <c r="I3991" s="36">
        <v>0</v>
      </c>
      <c r="J3991" s="36">
        <v>0</v>
      </c>
      <c r="K3991" s="57" t="str">
        <f t="shared" si="352"/>
        <v>0</v>
      </c>
      <c r="L3991" s="4"/>
    </row>
    <row r="3992" spans="1:12" ht="15.75">
      <c r="A3992" s="28">
        <v>83</v>
      </c>
      <c r="B3992" s="25"/>
      <c r="C3992" s="32">
        <f t="shared" si="351"/>
        <v>1</v>
      </c>
      <c r="D3992" s="36" t="s">
        <v>4043</v>
      </c>
      <c r="E3992" s="36">
        <v>1596</v>
      </c>
      <c r="F3992" s="36">
        <v>1</v>
      </c>
      <c r="G3992" s="36">
        <v>1</v>
      </c>
      <c r="H3992" s="36">
        <v>0</v>
      </c>
      <c r="I3992" s="36">
        <v>1</v>
      </c>
      <c r="J3992" s="36">
        <v>0</v>
      </c>
      <c r="K3992" s="57" t="str">
        <f t="shared" si="352"/>
        <v>1</v>
      </c>
      <c r="L3992" s="4"/>
    </row>
    <row r="3993" spans="1:12" ht="15.75">
      <c r="A3993" s="28">
        <v>83</v>
      </c>
      <c r="B3993" s="25"/>
      <c r="C3993" s="32">
        <f t="shared" si="351"/>
        <v>1</v>
      </c>
      <c r="D3993" s="36" t="s">
        <v>4044</v>
      </c>
      <c r="E3993" s="36">
        <v>755</v>
      </c>
      <c r="F3993" s="36">
        <v>1</v>
      </c>
      <c r="G3993" s="36">
        <v>0</v>
      </c>
      <c r="H3993" s="36">
        <v>0</v>
      </c>
      <c r="I3993" s="36">
        <v>0</v>
      </c>
      <c r="J3993" s="36">
        <v>0</v>
      </c>
      <c r="K3993" s="57" t="str">
        <f t="shared" si="352"/>
        <v>0</v>
      </c>
      <c r="L3993" s="4"/>
    </row>
    <row r="3994" spans="1:12" ht="15.75">
      <c r="A3994" s="28">
        <v>83</v>
      </c>
      <c r="B3994" s="25"/>
      <c r="C3994" s="32">
        <f t="shared" si="351"/>
        <v>1</v>
      </c>
      <c r="D3994" s="36" t="s">
        <v>4045</v>
      </c>
      <c r="E3994" s="36">
        <v>5272</v>
      </c>
      <c r="F3994" s="36">
        <v>0</v>
      </c>
      <c r="G3994" s="36">
        <v>0</v>
      </c>
      <c r="H3994" s="36">
        <v>4</v>
      </c>
      <c r="I3994" s="36">
        <v>0</v>
      </c>
      <c r="J3994" s="36">
        <v>0</v>
      </c>
      <c r="K3994" s="57" t="str">
        <f t="shared" si="352"/>
        <v>0</v>
      </c>
      <c r="L3994" s="4"/>
    </row>
    <row r="3995" spans="1:12" ht="15.75">
      <c r="A3995" s="28">
        <v>83</v>
      </c>
      <c r="B3995" s="25"/>
      <c r="C3995" s="32">
        <f t="shared" si="351"/>
        <v>1</v>
      </c>
      <c r="D3995" s="36" t="s">
        <v>4046</v>
      </c>
      <c r="E3995" s="36">
        <v>10426</v>
      </c>
      <c r="F3995" s="36">
        <v>10</v>
      </c>
      <c r="G3995" s="36">
        <v>0</v>
      </c>
      <c r="H3995" s="36">
        <v>0</v>
      </c>
      <c r="I3995" s="36">
        <v>0</v>
      </c>
      <c r="J3995" s="36">
        <v>0</v>
      </c>
      <c r="K3995" s="57" t="str">
        <f t="shared" si="352"/>
        <v>0</v>
      </c>
      <c r="L3995" s="4"/>
    </row>
    <row r="3996" spans="1:12" ht="15.75">
      <c r="A3996" s="28">
        <v>83</v>
      </c>
      <c r="B3996" s="25"/>
      <c r="C3996" s="32">
        <f t="shared" si="351"/>
        <v>1</v>
      </c>
      <c r="D3996" s="36" t="s">
        <v>4047</v>
      </c>
      <c r="E3996" s="36">
        <v>8170</v>
      </c>
      <c r="F3996" s="36">
        <v>11</v>
      </c>
      <c r="G3996" s="36">
        <v>1</v>
      </c>
      <c r="H3996" s="36">
        <v>0</v>
      </c>
      <c r="I3996" s="36">
        <v>0</v>
      </c>
      <c r="J3996" s="36">
        <v>0</v>
      </c>
      <c r="K3996" s="57" t="str">
        <f t="shared" si="352"/>
        <v>0</v>
      </c>
      <c r="L3996" s="4"/>
    </row>
    <row r="3997" spans="1:12" ht="15.75">
      <c r="A3997" s="28">
        <v>83</v>
      </c>
      <c r="B3997" s="25"/>
      <c r="C3997" s="32">
        <f t="shared" si="351"/>
        <v>1</v>
      </c>
      <c r="D3997" s="36" t="s">
        <v>4048</v>
      </c>
      <c r="E3997" s="36">
        <v>4408</v>
      </c>
      <c r="F3997" s="36">
        <v>5</v>
      </c>
      <c r="G3997" s="36">
        <v>0</v>
      </c>
      <c r="H3997" s="36">
        <v>0</v>
      </c>
      <c r="I3997" s="36">
        <v>0</v>
      </c>
      <c r="J3997" s="36">
        <v>0</v>
      </c>
      <c r="K3997" s="57" t="str">
        <f t="shared" si="352"/>
        <v>0</v>
      </c>
      <c r="L3997" s="4"/>
    </row>
    <row r="3998" spans="1:12" ht="15.75">
      <c r="A3998" s="28">
        <v>83</v>
      </c>
      <c r="B3998" s="25"/>
      <c r="C3998" s="32">
        <f t="shared" si="351"/>
        <v>1</v>
      </c>
      <c r="D3998" s="36" t="s">
        <v>4049</v>
      </c>
      <c r="E3998" s="36">
        <v>2163</v>
      </c>
      <c r="F3998" s="36">
        <v>8</v>
      </c>
      <c r="G3998" s="36">
        <v>5</v>
      </c>
      <c r="H3998" s="36">
        <v>0</v>
      </c>
      <c r="I3998" s="36">
        <v>0</v>
      </c>
      <c r="J3998" s="36">
        <v>0</v>
      </c>
      <c r="K3998" s="57" t="str">
        <f t="shared" si="352"/>
        <v>0</v>
      </c>
      <c r="L3998" s="4"/>
    </row>
    <row r="3999" spans="1:12" ht="15.75">
      <c r="A3999" s="28">
        <v>83</v>
      </c>
      <c r="B3999" s="25"/>
      <c r="C3999" s="32">
        <f t="shared" si="351"/>
        <v>1</v>
      </c>
      <c r="D3999" s="36" t="s">
        <v>4050</v>
      </c>
      <c r="E3999" s="36">
        <v>680</v>
      </c>
      <c r="F3999" s="36">
        <v>1</v>
      </c>
      <c r="G3999" s="36">
        <v>2</v>
      </c>
      <c r="H3999" s="36">
        <v>0</v>
      </c>
      <c r="I3999" s="36">
        <v>0</v>
      </c>
      <c r="J3999" s="36">
        <v>0</v>
      </c>
      <c r="K3999" s="57" t="str">
        <f t="shared" si="352"/>
        <v>0</v>
      </c>
      <c r="L3999" s="4"/>
    </row>
    <row r="4000" spans="1:12" ht="15.75">
      <c r="A4000" s="28">
        <v>83</v>
      </c>
      <c r="B4000" s="25"/>
      <c r="C4000" s="32">
        <f t="shared" si="351"/>
        <v>1</v>
      </c>
      <c r="D4000" s="36" t="s">
        <v>4051</v>
      </c>
      <c r="E4000" s="36">
        <v>2658</v>
      </c>
      <c r="F4000" s="36">
        <v>1</v>
      </c>
      <c r="G4000" s="36">
        <v>0</v>
      </c>
      <c r="H4000" s="36">
        <v>1</v>
      </c>
      <c r="I4000" s="36">
        <v>0</v>
      </c>
      <c r="J4000" s="36">
        <v>0</v>
      </c>
      <c r="K4000" s="57" t="str">
        <f t="shared" si="352"/>
        <v>0</v>
      </c>
      <c r="L4000" s="4"/>
    </row>
    <row r="4001" spans="1:12" ht="15.75">
      <c r="A4001" s="28">
        <v>83</v>
      </c>
      <c r="B4001" s="25"/>
      <c r="C4001" s="32">
        <f t="shared" si="351"/>
        <v>1</v>
      </c>
      <c r="D4001" s="36" t="s">
        <v>4052</v>
      </c>
      <c r="E4001" s="36">
        <v>4021</v>
      </c>
      <c r="F4001" s="36">
        <v>1</v>
      </c>
      <c r="G4001" s="36">
        <v>1</v>
      </c>
      <c r="H4001" s="36">
        <v>1</v>
      </c>
      <c r="I4001" s="36">
        <v>0</v>
      </c>
      <c r="J4001" s="36">
        <v>0</v>
      </c>
      <c r="K4001" s="57" t="str">
        <f t="shared" si="352"/>
        <v>0</v>
      </c>
      <c r="L4001" s="4"/>
    </row>
    <row r="4002" spans="1:12" ht="15.75">
      <c r="A4002" s="28">
        <v>83</v>
      </c>
      <c r="B4002" s="25"/>
      <c r="C4002" s="32">
        <f t="shared" si="351"/>
        <v>1</v>
      </c>
      <c r="D4002" s="36" t="s">
        <v>4053</v>
      </c>
      <c r="E4002" s="36">
        <v>4363</v>
      </c>
      <c r="F4002" s="36">
        <v>2</v>
      </c>
      <c r="G4002" s="36">
        <v>1</v>
      </c>
      <c r="H4002" s="36">
        <v>0</v>
      </c>
      <c r="I4002" s="36">
        <v>0</v>
      </c>
      <c r="J4002" s="36">
        <v>0</v>
      </c>
      <c r="K4002" s="57" t="str">
        <f t="shared" si="352"/>
        <v>0</v>
      </c>
      <c r="L4002" s="4"/>
    </row>
    <row r="4003" spans="1:12" ht="15.75">
      <c r="A4003" s="28">
        <v>83</v>
      </c>
      <c r="B4003" s="25"/>
      <c r="C4003" s="32">
        <f t="shared" si="351"/>
        <v>1</v>
      </c>
      <c r="D4003" s="36" t="s">
        <v>4054</v>
      </c>
      <c r="E4003" s="36">
        <v>5318</v>
      </c>
      <c r="F4003" s="36">
        <v>3</v>
      </c>
      <c r="G4003" s="36">
        <v>1</v>
      </c>
      <c r="H4003" s="36">
        <v>0</v>
      </c>
      <c r="I4003" s="36">
        <v>0</v>
      </c>
      <c r="J4003" s="36">
        <v>0</v>
      </c>
      <c r="K4003" s="57" t="str">
        <f t="shared" si="352"/>
        <v>0</v>
      </c>
      <c r="L4003" s="4"/>
    </row>
    <row r="4004" spans="1:12" ht="15.75">
      <c r="A4004" s="28">
        <v>83</v>
      </c>
      <c r="B4004" s="25"/>
      <c r="C4004" s="32">
        <f t="shared" si="351"/>
        <v>1</v>
      </c>
      <c r="D4004" s="36" t="s">
        <v>4055</v>
      </c>
      <c r="E4004" s="36">
        <v>15128</v>
      </c>
      <c r="F4004" s="36">
        <v>27</v>
      </c>
      <c r="G4004" s="36">
        <v>1</v>
      </c>
      <c r="H4004" s="36">
        <v>0</v>
      </c>
      <c r="I4004" s="36">
        <v>1</v>
      </c>
      <c r="J4004" s="36">
        <v>1</v>
      </c>
      <c r="K4004" s="57" t="str">
        <f t="shared" si="352"/>
        <v>1</v>
      </c>
      <c r="L4004" s="4"/>
    </row>
    <row r="4005" spans="1:12" ht="15.75">
      <c r="A4005" s="28">
        <v>83</v>
      </c>
      <c r="B4005" s="25"/>
      <c r="C4005" s="32">
        <f t="shared" si="351"/>
        <v>1</v>
      </c>
      <c r="D4005" s="36" t="s">
        <v>4056</v>
      </c>
      <c r="E4005" s="36">
        <v>2244</v>
      </c>
      <c r="F4005" s="36">
        <v>2</v>
      </c>
      <c r="G4005" s="36">
        <v>0</v>
      </c>
      <c r="H4005" s="36">
        <v>0</v>
      </c>
      <c r="I4005" s="36">
        <v>0</v>
      </c>
      <c r="J4005" s="36">
        <v>0</v>
      </c>
      <c r="K4005" s="57" t="str">
        <f t="shared" si="352"/>
        <v>0</v>
      </c>
      <c r="L4005" s="4"/>
    </row>
    <row r="4006" spans="1:12" ht="15.75">
      <c r="A4006" s="28">
        <v>83</v>
      </c>
      <c r="B4006" s="25"/>
      <c r="C4006" s="32">
        <f t="shared" si="351"/>
        <v>1</v>
      </c>
      <c r="D4006" s="36" t="s">
        <v>4057</v>
      </c>
      <c r="E4006" s="36">
        <v>1692</v>
      </c>
      <c r="F4006" s="36">
        <v>0</v>
      </c>
      <c r="G4006" s="36">
        <v>1</v>
      </c>
      <c r="H4006" s="36">
        <v>0</v>
      </c>
      <c r="I4006" s="36">
        <v>0</v>
      </c>
      <c r="J4006" s="36">
        <v>0</v>
      </c>
      <c r="K4006" s="57" t="str">
        <f t="shared" si="352"/>
        <v>0</v>
      </c>
      <c r="L4006" s="4"/>
    </row>
    <row r="4007" spans="1:12" ht="15.75">
      <c r="A4007" s="28">
        <v>83</v>
      </c>
      <c r="B4007" s="25"/>
      <c r="C4007" s="32">
        <f t="shared" si="351"/>
        <v>1</v>
      </c>
      <c r="D4007" s="36" t="s">
        <v>4058</v>
      </c>
      <c r="E4007" s="36">
        <v>736</v>
      </c>
      <c r="F4007" s="36">
        <v>1</v>
      </c>
      <c r="G4007" s="36">
        <v>0</v>
      </c>
      <c r="H4007" s="36">
        <v>0</v>
      </c>
      <c r="I4007" s="36">
        <v>0</v>
      </c>
      <c r="J4007" s="36">
        <v>0</v>
      </c>
      <c r="K4007" s="57" t="str">
        <f t="shared" si="352"/>
        <v>0</v>
      </c>
      <c r="L4007" s="4"/>
    </row>
    <row r="4008" spans="1:12" ht="15.75">
      <c r="A4008" s="28">
        <v>83</v>
      </c>
      <c r="B4008" s="25"/>
      <c r="C4008" s="32">
        <f t="shared" si="351"/>
        <v>1</v>
      </c>
      <c r="D4008" s="36" t="s">
        <v>4059</v>
      </c>
      <c r="E4008" s="36">
        <v>11726</v>
      </c>
      <c r="F4008" s="36">
        <v>15</v>
      </c>
      <c r="G4008" s="36">
        <v>0</v>
      </c>
      <c r="H4008" s="36">
        <v>0</v>
      </c>
      <c r="I4008" s="36">
        <v>0</v>
      </c>
      <c r="J4008" s="36">
        <v>0</v>
      </c>
      <c r="K4008" s="57" t="str">
        <f t="shared" si="352"/>
        <v>0</v>
      </c>
      <c r="L4008" s="4"/>
    </row>
    <row r="4009" spans="1:12" ht="15.75">
      <c r="A4009" s="28">
        <v>83</v>
      </c>
      <c r="B4009" s="25"/>
      <c r="C4009" s="32">
        <f t="shared" si="351"/>
        <v>1</v>
      </c>
      <c r="D4009" s="36" t="s">
        <v>4060</v>
      </c>
      <c r="E4009" s="36">
        <v>2443</v>
      </c>
      <c r="F4009" s="36">
        <v>1</v>
      </c>
      <c r="G4009" s="36">
        <v>0</v>
      </c>
      <c r="H4009" s="36">
        <v>0</v>
      </c>
      <c r="I4009" s="36">
        <v>0</v>
      </c>
      <c r="J4009" s="36">
        <v>0</v>
      </c>
      <c r="K4009" s="57" t="str">
        <f t="shared" si="352"/>
        <v>0</v>
      </c>
      <c r="L4009" s="4"/>
    </row>
    <row r="4010" spans="1:12" ht="15.75">
      <c r="A4010" s="28">
        <v>83</v>
      </c>
      <c r="B4010" s="25"/>
      <c r="C4010" s="32">
        <f t="shared" si="351"/>
        <v>1</v>
      </c>
      <c r="D4010" s="36" t="s">
        <v>4061</v>
      </c>
      <c r="E4010" s="36">
        <v>6163</v>
      </c>
      <c r="F4010" s="36">
        <v>8</v>
      </c>
      <c r="G4010" s="36">
        <v>1</v>
      </c>
      <c r="H4010" s="36">
        <v>0</v>
      </c>
      <c r="I4010" s="36">
        <v>0</v>
      </c>
      <c r="J4010" s="36">
        <v>0</v>
      </c>
      <c r="K4010" s="57" t="str">
        <f t="shared" si="352"/>
        <v>0</v>
      </c>
      <c r="L4010" s="4"/>
    </row>
    <row r="4011" spans="1:12" ht="15.75">
      <c r="A4011" s="28">
        <v>83</v>
      </c>
      <c r="B4011" s="25"/>
      <c r="C4011" s="32">
        <f t="shared" si="351"/>
        <v>1</v>
      </c>
      <c r="D4011" s="36" t="s">
        <v>4062</v>
      </c>
      <c r="E4011" s="36">
        <v>17592</v>
      </c>
      <c r="F4011" s="36">
        <v>6</v>
      </c>
      <c r="G4011" s="36">
        <v>4</v>
      </c>
      <c r="H4011" s="36">
        <v>0</v>
      </c>
      <c r="I4011" s="36">
        <v>0</v>
      </c>
      <c r="J4011" s="36">
        <v>0</v>
      </c>
      <c r="K4011" s="57" t="str">
        <f t="shared" si="352"/>
        <v>0</v>
      </c>
      <c r="L4011" s="4"/>
    </row>
    <row r="4012" spans="1:12" ht="15.75">
      <c r="A4012" s="28">
        <v>83</v>
      </c>
      <c r="B4012" s="25"/>
      <c r="C4012" s="32">
        <f t="shared" si="351"/>
        <v>1</v>
      </c>
      <c r="D4012" s="36" t="s">
        <v>4063</v>
      </c>
      <c r="E4012" s="36">
        <v>1799</v>
      </c>
      <c r="F4012" s="36">
        <v>2</v>
      </c>
      <c r="G4012" s="36">
        <v>0</v>
      </c>
      <c r="H4012" s="36">
        <v>0</v>
      </c>
      <c r="I4012" s="36">
        <v>0</v>
      </c>
      <c r="J4012" s="36">
        <v>0</v>
      </c>
      <c r="K4012" s="57" t="str">
        <f t="shared" si="352"/>
        <v>0</v>
      </c>
      <c r="L4012" s="4"/>
    </row>
    <row r="4013" spans="1:12" ht="15.75">
      <c r="A4013" s="28">
        <v>83</v>
      </c>
      <c r="B4013" s="25"/>
      <c r="C4013" s="32">
        <f t="shared" si="351"/>
        <v>1</v>
      </c>
      <c r="D4013" s="36" t="s">
        <v>4064</v>
      </c>
      <c r="E4013" s="36">
        <v>36628</v>
      </c>
      <c r="F4013" s="36">
        <v>66</v>
      </c>
      <c r="G4013" s="36">
        <v>0</v>
      </c>
      <c r="H4013" s="36">
        <v>0</v>
      </c>
      <c r="I4013" s="36">
        <v>0</v>
      </c>
      <c r="J4013" s="36">
        <v>0</v>
      </c>
      <c r="K4013" s="57" t="str">
        <f t="shared" si="352"/>
        <v>0</v>
      </c>
      <c r="L4013" s="4"/>
    </row>
    <row r="4014" spans="1:12" ht="15.75">
      <c r="A4014" s="28">
        <v>83</v>
      </c>
      <c r="B4014" s="25"/>
      <c r="C4014" s="32">
        <f t="shared" si="351"/>
        <v>1</v>
      </c>
      <c r="D4014" s="36" t="s">
        <v>4065</v>
      </c>
      <c r="E4014" s="36">
        <v>3922</v>
      </c>
      <c r="F4014" s="36">
        <v>37</v>
      </c>
      <c r="G4014" s="36">
        <v>15</v>
      </c>
      <c r="H4014" s="36">
        <v>0</v>
      </c>
      <c r="I4014" s="36">
        <v>0</v>
      </c>
      <c r="J4014" s="36">
        <v>0</v>
      </c>
      <c r="K4014" s="57" t="str">
        <f t="shared" si="352"/>
        <v>0</v>
      </c>
      <c r="L4014" s="4"/>
    </row>
    <row r="4015" spans="1:12" ht="15.75">
      <c r="A4015" s="28">
        <v>83</v>
      </c>
      <c r="B4015" s="25"/>
      <c r="C4015" s="32">
        <f t="shared" ref="C4015:C4043" si="353">IF(D4015="",0,1)</f>
        <v>1</v>
      </c>
      <c r="D4015" s="36" t="s">
        <v>4066</v>
      </c>
      <c r="E4015" s="36">
        <v>6134</v>
      </c>
      <c r="F4015" s="36">
        <v>6</v>
      </c>
      <c r="G4015" s="36">
        <v>1</v>
      </c>
      <c r="H4015" s="36">
        <v>0</v>
      </c>
      <c r="I4015" s="36">
        <v>0</v>
      </c>
      <c r="J4015" s="36">
        <v>0</v>
      </c>
      <c r="K4015" s="57" t="str">
        <f t="shared" ref="K4015:K4043" si="354">IF(OR(I4015="",I4015&lt;1),"0","1")</f>
        <v>0</v>
      </c>
      <c r="L4015" s="4"/>
    </row>
    <row r="4016" spans="1:12" ht="15.75">
      <c r="A4016" s="28">
        <v>83</v>
      </c>
      <c r="B4016" s="25"/>
      <c r="C4016" s="32">
        <f t="shared" si="353"/>
        <v>1</v>
      </c>
      <c r="D4016" s="36" t="s">
        <v>4067</v>
      </c>
      <c r="E4016" s="36">
        <v>14672</v>
      </c>
      <c r="F4016" s="36">
        <v>41</v>
      </c>
      <c r="G4016" s="36">
        <v>8</v>
      </c>
      <c r="H4016" s="36">
        <v>0</v>
      </c>
      <c r="I4016" s="36">
        <v>0</v>
      </c>
      <c r="J4016" s="36">
        <v>0</v>
      </c>
      <c r="K4016" s="57" t="str">
        <f t="shared" si="354"/>
        <v>0</v>
      </c>
      <c r="L4016" s="4"/>
    </row>
    <row r="4017" spans="1:12" ht="15.75">
      <c r="A4017" s="28">
        <v>83</v>
      </c>
      <c r="B4017" s="25"/>
      <c r="C4017" s="32">
        <f t="shared" si="353"/>
        <v>1</v>
      </c>
      <c r="D4017" s="36" t="s">
        <v>4068</v>
      </c>
      <c r="E4017" s="36">
        <v>3838</v>
      </c>
      <c r="F4017" s="36">
        <v>3</v>
      </c>
      <c r="G4017" s="36">
        <v>1</v>
      </c>
      <c r="H4017" s="36">
        <v>0</v>
      </c>
      <c r="I4017" s="36">
        <v>0</v>
      </c>
      <c r="J4017" s="36">
        <v>0</v>
      </c>
      <c r="K4017" s="57" t="str">
        <f t="shared" si="354"/>
        <v>0</v>
      </c>
      <c r="L4017" s="4"/>
    </row>
    <row r="4018" spans="1:12" ht="15.75">
      <c r="A4018" s="28">
        <v>83</v>
      </c>
      <c r="B4018" s="25"/>
      <c r="C4018" s="32">
        <f t="shared" si="353"/>
        <v>1</v>
      </c>
      <c r="D4018" s="36" t="s">
        <v>4069</v>
      </c>
      <c r="E4018" s="36">
        <v>230</v>
      </c>
      <c r="F4018" s="36">
        <v>0</v>
      </c>
      <c r="G4018" s="36">
        <v>2</v>
      </c>
      <c r="H4018" s="36">
        <v>0</v>
      </c>
      <c r="I4018" s="36">
        <v>0</v>
      </c>
      <c r="J4018" s="36">
        <v>0</v>
      </c>
      <c r="K4018" s="57" t="str">
        <f t="shared" si="354"/>
        <v>0</v>
      </c>
      <c r="L4018" s="4"/>
    </row>
    <row r="4019" spans="1:12" ht="15.75">
      <c r="A4019" s="28">
        <v>83</v>
      </c>
      <c r="B4019" s="25"/>
      <c r="C4019" s="32">
        <f t="shared" si="353"/>
        <v>1</v>
      </c>
      <c r="D4019" s="36" t="s">
        <v>4070</v>
      </c>
      <c r="E4019" s="36">
        <v>17160</v>
      </c>
      <c r="F4019" s="36">
        <v>13</v>
      </c>
      <c r="G4019" s="36">
        <v>4</v>
      </c>
      <c r="H4019" s="36">
        <v>0</v>
      </c>
      <c r="I4019" s="36">
        <v>0</v>
      </c>
      <c r="J4019" s="36">
        <v>0</v>
      </c>
      <c r="K4019" s="57" t="str">
        <f t="shared" si="354"/>
        <v>0</v>
      </c>
      <c r="L4019" s="4"/>
    </row>
    <row r="4020" spans="1:12" ht="15.75">
      <c r="A4020" s="28">
        <v>83</v>
      </c>
      <c r="B4020" s="25"/>
      <c r="C4020" s="32">
        <f t="shared" si="353"/>
        <v>1</v>
      </c>
      <c r="D4020" s="36" t="s">
        <v>4071</v>
      </c>
      <c r="E4020" s="36">
        <v>2702</v>
      </c>
      <c r="F4020" s="36">
        <v>2</v>
      </c>
      <c r="G4020" s="36">
        <v>0</v>
      </c>
      <c r="H4020" s="36">
        <v>0</v>
      </c>
      <c r="I4020" s="36">
        <v>0</v>
      </c>
      <c r="J4020" s="36">
        <v>0</v>
      </c>
      <c r="K4020" s="57" t="str">
        <f t="shared" si="354"/>
        <v>0</v>
      </c>
      <c r="L4020" s="4"/>
    </row>
    <row r="4021" spans="1:12" ht="15.75">
      <c r="A4021" s="28">
        <v>83</v>
      </c>
      <c r="B4021" s="25"/>
      <c r="C4021" s="32">
        <f t="shared" si="353"/>
        <v>1</v>
      </c>
      <c r="D4021" s="36" t="s">
        <v>4072</v>
      </c>
      <c r="E4021" s="36">
        <v>2530</v>
      </c>
      <c r="F4021" s="36">
        <v>1</v>
      </c>
      <c r="G4021" s="36">
        <v>0</v>
      </c>
      <c r="H4021" s="36">
        <v>0</v>
      </c>
      <c r="I4021" s="36">
        <v>0</v>
      </c>
      <c r="J4021" s="36">
        <v>0</v>
      </c>
      <c r="K4021" s="57" t="str">
        <f t="shared" si="354"/>
        <v>0</v>
      </c>
      <c r="L4021" s="4"/>
    </row>
    <row r="4022" spans="1:12" ht="15.75">
      <c r="A4022" s="28">
        <v>83</v>
      </c>
      <c r="B4022" s="25"/>
      <c r="C4022" s="32">
        <f t="shared" si="353"/>
        <v>1</v>
      </c>
      <c r="D4022" s="36" t="s">
        <v>4073</v>
      </c>
      <c r="E4022" s="36">
        <v>63749</v>
      </c>
      <c r="F4022" s="36">
        <v>56</v>
      </c>
      <c r="G4022" s="36">
        <v>17</v>
      </c>
      <c r="H4022" s="36">
        <v>0</v>
      </c>
      <c r="I4022" s="36">
        <v>0</v>
      </c>
      <c r="J4022" s="36">
        <v>0</v>
      </c>
      <c r="K4022" s="57" t="str">
        <f t="shared" si="354"/>
        <v>0</v>
      </c>
      <c r="L4022" s="4"/>
    </row>
    <row r="4023" spans="1:12" ht="15.75">
      <c r="A4023" s="28">
        <v>83</v>
      </c>
      <c r="B4023" s="25"/>
      <c r="C4023" s="32">
        <f t="shared" si="353"/>
        <v>1</v>
      </c>
      <c r="D4023" s="36" t="s">
        <v>4074</v>
      </c>
      <c r="E4023" s="36">
        <v>2971</v>
      </c>
      <c r="F4023" s="36">
        <v>3</v>
      </c>
      <c r="G4023" s="36">
        <v>0</v>
      </c>
      <c r="H4023" s="36">
        <v>0</v>
      </c>
      <c r="I4023" s="36">
        <v>0</v>
      </c>
      <c r="J4023" s="36">
        <v>0</v>
      </c>
      <c r="K4023" s="57" t="str">
        <f t="shared" si="354"/>
        <v>0</v>
      </c>
      <c r="L4023" s="4"/>
    </row>
    <row r="4024" spans="1:12" ht="15.75">
      <c r="A4024" s="28">
        <v>83</v>
      </c>
      <c r="B4024" s="25"/>
      <c r="C4024" s="32">
        <f t="shared" si="353"/>
        <v>1</v>
      </c>
      <c r="D4024" s="36" t="s">
        <v>4075</v>
      </c>
      <c r="E4024" s="36">
        <v>800</v>
      </c>
      <c r="F4024" s="36">
        <v>1</v>
      </c>
      <c r="G4024" s="36">
        <v>1</v>
      </c>
      <c r="H4024" s="36">
        <v>0</v>
      </c>
      <c r="I4024" s="36">
        <v>0</v>
      </c>
      <c r="J4024" s="36">
        <v>0</v>
      </c>
      <c r="K4024" s="57" t="str">
        <f t="shared" si="354"/>
        <v>0</v>
      </c>
      <c r="L4024" s="4"/>
    </row>
    <row r="4025" spans="1:12" ht="15.75">
      <c r="A4025" s="28">
        <v>83</v>
      </c>
      <c r="B4025" s="25"/>
      <c r="C4025" s="32">
        <f t="shared" si="353"/>
        <v>1</v>
      </c>
      <c r="D4025" s="36" t="s">
        <v>4076</v>
      </c>
      <c r="E4025" s="36">
        <v>35154</v>
      </c>
      <c r="F4025" s="36">
        <v>37</v>
      </c>
      <c r="G4025" s="36">
        <v>4</v>
      </c>
      <c r="H4025" s="36">
        <v>0</v>
      </c>
      <c r="I4025" s="36">
        <v>1</v>
      </c>
      <c r="J4025" s="36">
        <v>1</v>
      </c>
      <c r="K4025" s="57" t="str">
        <f t="shared" si="354"/>
        <v>1</v>
      </c>
      <c r="L4025" s="4"/>
    </row>
    <row r="4026" spans="1:12" ht="15.75">
      <c r="A4026" s="28">
        <v>83</v>
      </c>
      <c r="B4026" s="25"/>
      <c r="C4026" s="32">
        <f t="shared" si="353"/>
        <v>1</v>
      </c>
      <c r="D4026" s="36" t="s">
        <v>4077</v>
      </c>
      <c r="E4026" s="36">
        <v>11946</v>
      </c>
      <c r="F4026" s="36">
        <v>10</v>
      </c>
      <c r="G4026" s="36">
        <v>1</v>
      </c>
      <c r="H4026" s="36">
        <v>0</v>
      </c>
      <c r="I4026" s="36">
        <v>0</v>
      </c>
      <c r="J4026" s="36">
        <v>0</v>
      </c>
      <c r="K4026" s="57" t="str">
        <f t="shared" si="354"/>
        <v>0</v>
      </c>
      <c r="L4026" s="4"/>
    </row>
    <row r="4027" spans="1:12" ht="15.75">
      <c r="A4027" s="28">
        <v>83</v>
      </c>
      <c r="B4027" s="25"/>
      <c r="C4027" s="32">
        <f t="shared" si="353"/>
        <v>1</v>
      </c>
      <c r="D4027" s="36" t="s">
        <v>4078</v>
      </c>
      <c r="E4027" s="36">
        <v>5861</v>
      </c>
      <c r="F4027" s="36">
        <v>4</v>
      </c>
      <c r="G4027" s="36">
        <v>1</v>
      </c>
      <c r="H4027" s="36">
        <v>0</v>
      </c>
      <c r="I4027" s="36">
        <v>0</v>
      </c>
      <c r="J4027" s="36">
        <v>0</v>
      </c>
      <c r="K4027" s="57" t="str">
        <f t="shared" si="354"/>
        <v>0</v>
      </c>
      <c r="L4027" s="4"/>
    </row>
    <row r="4028" spans="1:12" ht="15.75">
      <c r="A4028" s="28">
        <v>83</v>
      </c>
      <c r="B4028" s="25"/>
      <c r="C4028" s="32">
        <f t="shared" si="353"/>
        <v>1</v>
      </c>
      <c r="D4028" s="36" t="s">
        <v>4079</v>
      </c>
      <c r="E4028" s="36">
        <v>2572</v>
      </c>
      <c r="F4028" s="36">
        <v>2</v>
      </c>
      <c r="G4028" s="36">
        <v>0</v>
      </c>
      <c r="H4028" s="36">
        <v>0</v>
      </c>
      <c r="I4028" s="36">
        <v>0</v>
      </c>
      <c r="J4028" s="36">
        <v>0</v>
      </c>
      <c r="K4028" s="57" t="str">
        <f t="shared" si="354"/>
        <v>0</v>
      </c>
      <c r="L4028" s="4"/>
    </row>
    <row r="4029" spans="1:12" ht="15.75">
      <c r="A4029" s="28">
        <v>83</v>
      </c>
      <c r="B4029" s="25"/>
      <c r="C4029" s="32">
        <f t="shared" si="353"/>
        <v>1</v>
      </c>
      <c r="D4029" s="36" t="s">
        <v>4080</v>
      </c>
      <c r="E4029" s="36">
        <v>1704</v>
      </c>
      <c r="F4029" s="36">
        <v>1</v>
      </c>
      <c r="G4029" s="36">
        <v>0</v>
      </c>
      <c r="H4029" s="36">
        <v>0</v>
      </c>
      <c r="I4029" s="36">
        <v>0</v>
      </c>
      <c r="J4029" s="36">
        <v>0</v>
      </c>
      <c r="K4029" s="57" t="str">
        <f t="shared" si="354"/>
        <v>0</v>
      </c>
      <c r="L4029" s="4"/>
    </row>
    <row r="4030" spans="1:12" ht="15.75">
      <c r="A4030" s="28">
        <v>83</v>
      </c>
      <c r="B4030" s="25"/>
      <c r="C4030" s="32">
        <f t="shared" si="353"/>
        <v>1</v>
      </c>
      <c r="D4030" s="36" t="s">
        <v>4081</v>
      </c>
      <c r="E4030" s="36">
        <v>1421</v>
      </c>
      <c r="F4030" s="36">
        <v>1</v>
      </c>
      <c r="G4030" s="36">
        <v>0</v>
      </c>
      <c r="H4030" s="36">
        <v>0</v>
      </c>
      <c r="I4030" s="36">
        <v>0</v>
      </c>
      <c r="J4030" s="36">
        <v>0</v>
      </c>
      <c r="K4030" s="57" t="str">
        <f t="shared" si="354"/>
        <v>0</v>
      </c>
      <c r="L4030" s="4"/>
    </row>
    <row r="4031" spans="1:12" ht="15.75">
      <c r="A4031" s="28">
        <v>83</v>
      </c>
      <c r="B4031" s="25"/>
      <c r="C4031" s="32">
        <f t="shared" si="353"/>
        <v>1</v>
      </c>
      <c r="D4031" s="36" t="s">
        <v>4082</v>
      </c>
      <c r="E4031" s="36">
        <v>1817</v>
      </c>
      <c r="F4031" s="36">
        <v>1</v>
      </c>
      <c r="G4031" s="36">
        <v>0</v>
      </c>
      <c r="H4031" s="36">
        <v>0</v>
      </c>
      <c r="I4031" s="36">
        <v>0</v>
      </c>
      <c r="J4031" s="36">
        <v>0</v>
      </c>
      <c r="K4031" s="57" t="str">
        <f t="shared" si="354"/>
        <v>0</v>
      </c>
      <c r="L4031" s="4"/>
    </row>
    <row r="4032" spans="1:12" ht="15.75">
      <c r="A4032" s="28">
        <v>83</v>
      </c>
      <c r="B4032" s="25"/>
      <c r="C4032" s="32">
        <f t="shared" si="353"/>
        <v>1</v>
      </c>
      <c r="D4032" s="36" t="s">
        <v>4083</v>
      </c>
      <c r="E4032" s="36">
        <v>2599</v>
      </c>
      <c r="F4032" s="36">
        <v>1</v>
      </c>
      <c r="G4032" s="36">
        <v>0</v>
      </c>
      <c r="H4032" s="36">
        <v>0</v>
      </c>
      <c r="I4032" s="36">
        <v>0</v>
      </c>
      <c r="J4032" s="36">
        <v>0</v>
      </c>
      <c r="K4032" s="57" t="str">
        <f t="shared" si="354"/>
        <v>0</v>
      </c>
      <c r="L4032" s="4"/>
    </row>
    <row r="4033" spans="1:57" ht="15.75">
      <c r="A4033" s="28">
        <v>83</v>
      </c>
      <c r="B4033" s="25"/>
      <c r="C4033" s="32">
        <f t="shared" si="353"/>
        <v>1</v>
      </c>
      <c r="D4033" s="36" t="s">
        <v>4084</v>
      </c>
      <c r="E4033" s="36">
        <v>180641</v>
      </c>
      <c r="F4033" s="36">
        <v>122</v>
      </c>
      <c r="G4033" s="36">
        <v>23</v>
      </c>
      <c r="H4033" s="36">
        <v>0</v>
      </c>
      <c r="I4033" s="36">
        <v>2</v>
      </c>
      <c r="J4033" s="36">
        <v>2</v>
      </c>
      <c r="K4033" s="57" t="str">
        <f t="shared" si="354"/>
        <v>1</v>
      </c>
      <c r="L4033" s="4"/>
    </row>
    <row r="4034" spans="1:57" ht="15.75">
      <c r="A4034" s="28">
        <v>83</v>
      </c>
      <c r="B4034" s="25"/>
      <c r="C4034" s="32">
        <f t="shared" si="353"/>
        <v>1</v>
      </c>
      <c r="D4034" s="36" t="s">
        <v>4085</v>
      </c>
      <c r="E4034" s="36">
        <v>2928</v>
      </c>
      <c r="F4034" s="36">
        <v>3</v>
      </c>
      <c r="G4034" s="36">
        <v>0</v>
      </c>
      <c r="H4034" s="36">
        <v>0</v>
      </c>
      <c r="I4034" s="36">
        <v>0</v>
      </c>
      <c r="J4034" s="36">
        <v>0</v>
      </c>
      <c r="K4034" s="57" t="str">
        <f t="shared" si="354"/>
        <v>0</v>
      </c>
      <c r="L4034" s="4"/>
    </row>
    <row r="4035" spans="1:57" ht="15.75">
      <c r="A4035" s="28">
        <v>83</v>
      </c>
      <c r="B4035" s="25"/>
      <c r="C4035" s="32">
        <f t="shared" si="353"/>
        <v>1</v>
      </c>
      <c r="D4035" s="36" t="s">
        <v>4086</v>
      </c>
      <c r="E4035" s="36">
        <v>5113</v>
      </c>
      <c r="F4035" s="36">
        <v>4</v>
      </c>
      <c r="G4035" s="36">
        <v>1</v>
      </c>
      <c r="H4035" s="36">
        <v>0</v>
      </c>
      <c r="I4035" s="36">
        <v>0</v>
      </c>
      <c r="J4035" s="36">
        <v>0</v>
      </c>
      <c r="K4035" s="57" t="str">
        <f t="shared" si="354"/>
        <v>0</v>
      </c>
      <c r="L4035" s="4"/>
    </row>
    <row r="4036" spans="1:57" ht="15.75">
      <c r="A4036" s="28">
        <v>83</v>
      </c>
      <c r="B4036" s="25"/>
      <c r="C4036" s="32">
        <f t="shared" si="353"/>
        <v>1</v>
      </c>
      <c r="D4036" s="36" t="s">
        <v>4087</v>
      </c>
      <c r="E4036" s="36">
        <v>6081</v>
      </c>
      <c r="F4036" s="36">
        <v>4</v>
      </c>
      <c r="G4036" s="36">
        <v>3</v>
      </c>
      <c r="H4036" s="36">
        <v>0</v>
      </c>
      <c r="I4036" s="36">
        <v>1</v>
      </c>
      <c r="J4036" s="36">
        <v>1</v>
      </c>
      <c r="K4036" s="57" t="str">
        <f t="shared" si="354"/>
        <v>1</v>
      </c>
      <c r="L4036" s="4"/>
    </row>
    <row r="4037" spans="1:57" ht="15.75">
      <c r="A4037" s="28">
        <v>83</v>
      </c>
      <c r="B4037" s="25"/>
      <c r="C4037" s="32">
        <f t="shared" si="353"/>
        <v>1</v>
      </c>
      <c r="D4037" s="36" t="s">
        <v>4088</v>
      </c>
      <c r="E4037" s="36">
        <v>4387</v>
      </c>
      <c r="F4037" s="36">
        <v>1</v>
      </c>
      <c r="G4037" s="36">
        <v>2</v>
      </c>
      <c r="H4037" s="36">
        <v>1</v>
      </c>
      <c r="I4037" s="36">
        <v>0</v>
      </c>
      <c r="J4037" s="36">
        <v>0</v>
      </c>
      <c r="K4037" s="57" t="str">
        <f t="shared" si="354"/>
        <v>0</v>
      </c>
      <c r="L4037" s="4"/>
    </row>
    <row r="4038" spans="1:57" ht="15.75">
      <c r="A4038" s="28">
        <v>83</v>
      </c>
      <c r="B4038" s="25"/>
      <c r="C4038" s="32">
        <f t="shared" si="353"/>
        <v>1</v>
      </c>
      <c r="D4038" s="36" t="s">
        <v>4089</v>
      </c>
      <c r="E4038" s="36">
        <v>24346</v>
      </c>
      <c r="F4038" s="36">
        <v>20</v>
      </c>
      <c r="G4038" s="36">
        <v>3</v>
      </c>
      <c r="H4038" s="36">
        <v>0</v>
      </c>
      <c r="I4038" s="36">
        <v>0</v>
      </c>
      <c r="J4038" s="36">
        <v>0</v>
      </c>
      <c r="K4038" s="57" t="str">
        <f t="shared" si="354"/>
        <v>0</v>
      </c>
      <c r="L4038" s="4"/>
    </row>
    <row r="4039" spans="1:57" ht="15.75">
      <c r="A4039" s="28">
        <v>83</v>
      </c>
      <c r="B4039" s="25"/>
      <c r="C4039" s="32">
        <f t="shared" si="353"/>
        <v>1</v>
      </c>
      <c r="D4039" s="36" t="s">
        <v>4090</v>
      </c>
      <c r="E4039" s="36">
        <v>1191</v>
      </c>
      <c r="F4039" s="36">
        <v>0</v>
      </c>
      <c r="G4039" s="36">
        <v>1</v>
      </c>
      <c r="H4039" s="36">
        <v>0</v>
      </c>
      <c r="I4039" s="36">
        <v>0</v>
      </c>
      <c r="J4039" s="36">
        <v>0</v>
      </c>
      <c r="K4039" s="57" t="str">
        <f t="shared" si="354"/>
        <v>0</v>
      </c>
      <c r="L4039" s="4"/>
    </row>
    <row r="4040" spans="1:57" ht="15.75">
      <c r="A4040" s="28">
        <v>83</v>
      </c>
      <c r="B4040" s="25"/>
      <c r="C4040" s="32">
        <f t="shared" si="353"/>
        <v>1</v>
      </c>
      <c r="D4040" s="36" t="s">
        <v>4091</v>
      </c>
      <c r="E4040" s="36">
        <v>12760</v>
      </c>
      <c r="F4040" s="36">
        <v>12</v>
      </c>
      <c r="G4040" s="36">
        <v>5</v>
      </c>
      <c r="H4040" s="36">
        <v>0</v>
      </c>
      <c r="I4040" s="36">
        <v>0</v>
      </c>
      <c r="J4040" s="36">
        <v>0</v>
      </c>
      <c r="K4040" s="57" t="str">
        <f t="shared" si="354"/>
        <v>0</v>
      </c>
      <c r="L4040" s="4"/>
    </row>
    <row r="4041" spans="1:57" ht="15.75">
      <c r="A4041" s="28">
        <v>83</v>
      </c>
      <c r="B4041" s="25"/>
      <c r="C4041" s="32">
        <f t="shared" si="353"/>
        <v>1</v>
      </c>
      <c r="D4041" s="36" t="s">
        <v>4092</v>
      </c>
      <c r="E4041" s="36">
        <v>1494</v>
      </c>
      <c r="F4041" s="36">
        <v>0</v>
      </c>
      <c r="G4041" s="36">
        <v>2</v>
      </c>
      <c r="H4041" s="36">
        <v>0</v>
      </c>
      <c r="I4041" s="36">
        <v>0</v>
      </c>
      <c r="J4041" s="36">
        <v>0</v>
      </c>
      <c r="K4041" s="57" t="str">
        <f t="shared" si="354"/>
        <v>0</v>
      </c>
      <c r="L4041" s="4"/>
    </row>
    <row r="4042" spans="1:57" ht="15.75">
      <c r="A4042" s="28">
        <v>83</v>
      </c>
      <c r="B4042" s="25"/>
      <c r="C4042" s="32">
        <f t="shared" si="353"/>
        <v>1</v>
      </c>
      <c r="D4042" s="36" t="s">
        <v>4093</v>
      </c>
      <c r="E4042" s="36">
        <v>4336</v>
      </c>
      <c r="F4042" s="36">
        <v>4</v>
      </c>
      <c r="G4042" s="36">
        <v>0</v>
      </c>
      <c r="H4042" s="36">
        <v>0</v>
      </c>
      <c r="I4042" s="36">
        <v>0</v>
      </c>
      <c r="J4042" s="36">
        <v>0</v>
      </c>
      <c r="K4042" s="57" t="str">
        <f t="shared" si="354"/>
        <v>0</v>
      </c>
      <c r="L4042" s="4"/>
    </row>
    <row r="4043" spans="1:57" ht="15.75">
      <c r="A4043" s="28">
        <v>83</v>
      </c>
      <c r="B4043" s="25"/>
      <c r="C4043" s="32">
        <f t="shared" si="353"/>
        <v>1</v>
      </c>
      <c r="D4043" s="36" t="s">
        <v>4094</v>
      </c>
      <c r="E4043" s="36">
        <v>978</v>
      </c>
      <c r="F4043" s="36">
        <v>0</v>
      </c>
      <c r="G4043" s="36">
        <v>1</v>
      </c>
      <c r="H4043" s="36">
        <v>0</v>
      </c>
      <c r="I4043" s="36">
        <v>0</v>
      </c>
      <c r="J4043" s="36">
        <v>0</v>
      </c>
      <c r="K4043" s="57" t="str">
        <f t="shared" si="354"/>
        <v>0</v>
      </c>
      <c r="L4043" s="4"/>
    </row>
    <row r="4044" spans="1:57" ht="15">
      <c r="A4044" s="226" t="s">
        <v>4095</v>
      </c>
      <c r="B4044" s="226"/>
      <c r="C4044" s="226"/>
      <c r="D4044" s="44">
        <f>SUM(C3919:C4043)</f>
        <v>125</v>
      </c>
      <c r="E4044" s="111">
        <f>SUM(E3919:E4043)</f>
        <v>1058370</v>
      </c>
      <c r="F4044" s="44">
        <f>(SUM(F3919:F4043))*1</f>
        <v>1082</v>
      </c>
      <c r="G4044" s="111">
        <f>(SUM(G3919:G4043))*1</f>
        <v>205</v>
      </c>
      <c r="H4044" s="111">
        <f>(SUM(H3919:H4043))*1</f>
        <v>22</v>
      </c>
      <c r="I4044" s="111">
        <f>SUM(I3919:I4043)</f>
        <v>14</v>
      </c>
      <c r="J4044" s="111">
        <f>SUM(J3919:J4043)</f>
        <v>13</v>
      </c>
      <c r="K4044" s="45">
        <f>K3919+K3920+K3921+K3922+K3923+K3924+K3925+K3926+K3927+K3928+K3929+K3930+K3931+K3932+K3933+K3934+K3935+K3936+K3937+K3938+K3939+K3940+K3941+K3942+K3943+K3944+K3945+K3946+K3947+K3948+K3949+K3950+K3951+K3952+K3953+K3954+K3955++K3956+K3957+K3958+K3959+K3960+K3961+K3962+K3963+K3964+K3965+K3966+K3967+K3968+K3969+K3970+K3971+K3972+K3973+K3974+K3975+K3976+K3977+K3978+K3979+K3980+K3981+K3982+K3983+K3984+K3985+K3986+K3987+K3988+K3989+K3990+K3991+K3992+K3993+K3994+K3995+K3996+K3997+K3998+K3999+K4000+K4001+K4002+K4003+K4004+K4005+K4006+K4007+K4008+K4009+K4010+K4011+K4012+K4013+K4014+K4015+K4016+K4017+K4018+K4019+K4020+K4021+K4022+K4023+K4024+K4025+K4026+K4027+K4028+K4029+K4030+K4031+K4032+K4033+K4034+K4035+K4036+K4037+K4038+K4039+K4040+K4041+K4042+K4043</f>
        <v>7</v>
      </c>
      <c r="L4044" s="4"/>
      <c r="M4044" s="46"/>
      <c r="N4044" s="46"/>
      <c r="O4044" s="46"/>
      <c r="P4044" s="46"/>
      <c r="Q4044" s="46"/>
      <c r="R4044" s="46"/>
      <c r="S4044" s="46"/>
      <c r="T4044" s="46"/>
      <c r="U4044" s="46"/>
      <c r="V4044" s="46"/>
      <c r="W4044" s="46"/>
      <c r="X4044" s="46"/>
      <c r="Y4044" s="46"/>
      <c r="Z4044" s="46"/>
      <c r="AA4044" s="46"/>
      <c r="AB4044" s="46"/>
      <c r="AC4044" s="46"/>
      <c r="AD4044" s="46"/>
      <c r="AE4044" s="46"/>
      <c r="AF4044" s="46"/>
      <c r="AG4044" s="46"/>
      <c r="AH4044" s="46"/>
      <c r="AI4044" s="46"/>
      <c r="AJ4044" s="46"/>
      <c r="AK4044" s="46"/>
      <c r="AL4044" s="46"/>
      <c r="AM4044" s="46"/>
      <c r="AN4044" s="46"/>
      <c r="AO4044" s="46"/>
      <c r="AP4044" s="46"/>
      <c r="AQ4044" s="46"/>
      <c r="AR4044" s="46"/>
      <c r="AS4044" s="46"/>
      <c r="AT4044" s="46"/>
      <c r="AU4044" s="46"/>
      <c r="AV4044" s="46"/>
      <c r="AW4044" s="46"/>
      <c r="AX4044" s="46"/>
      <c r="AY4044" s="46"/>
      <c r="AZ4044" s="46"/>
      <c r="BA4044" s="46"/>
      <c r="BB4044" s="46"/>
      <c r="BC4044" s="46"/>
      <c r="BD4044" s="46"/>
      <c r="BE4044" s="46"/>
    </row>
    <row r="4045" spans="1:57" ht="15.75">
      <c r="A4045" s="28"/>
      <c r="B4045" s="225" t="s">
        <v>118</v>
      </c>
      <c r="C4045" s="225"/>
      <c r="D4045" s="47"/>
      <c r="E4045" s="112"/>
      <c r="F4045" s="47"/>
      <c r="G4045" s="112"/>
      <c r="H4045" s="112"/>
      <c r="I4045" s="112"/>
      <c r="J4045" s="113"/>
      <c r="K4045" s="31"/>
      <c r="L4045" s="4"/>
    </row>
    <row r="4046" spans="1:57" ht="15.75">
      <c r="A4046" s="28">
        <v>84</v>
      </c>
      <c r="B4046" s="25"/>
      <c r="C4046" s="32">
        <f t="shared" ref="C4046:C4077" si="355">IF(D4046="",0,1)</f>
        <v>1</v>
      </c>
      <c r="D4046" s="36" t="s">
        <v>4096</v>
      </c>
      <c r="E4046" s="36">
        <v>2897</v>
      </c>
      <c r="F4046" s="36">
        <v>3</v>
      </c>
      <c r="G4046" s="36">
        <v>0</v>
      </c>
      <c r="H4046" s="36">
        <v>0</v>
      </c>
      <c r="I4046" s="36">
        <v>0</v>
      </c>
      <c r="J4046" s="36">
        <v>0</v>
      </c>
      <c r="K4046" s="58" t="str">
        <f t="shared" ref="K4046:K4077" si="356">IF(OR(I4046="",I4046&lt;1),"0","1")</f>
        <v>0</v>
      </c>
      <c r="L4046" s="4"/>
    </row>
    <row r="4047" spans="1:57" ht="15.75">
      <c r="A4047" s="28">
        <v>84</v>
      </c>
      <c r="B4047" s="25"/>
      <c r="C4047" s="32">
        <f t="shared" si="355"/>
        <v>1</v>
      </c>
      <c r="D4047" s="36" t="s">
        <v>4097</v>
      </c>
      <c r="E4047" s="36">
        <v>1076</v>
      </c>
      <c r="F4047" s="36">
        <v>0</v>
      </c>
      <c r="G4047" s="36">
        <v>1</v>
      </c>
      <c r="H4047" s="36">
        <v>0</v>
      </c>
      <c r="I4047" s="36">
        <v>0</v>
      </c>
      <c r="J4047" s="36">
        <v>0</v>
      </c>
      <c r="K4047" s="58" t="str">
        <f t="shared" si="356"/>
        <v>0</v>
      </c>
      <c r="L4047" s="4"/>
    </row>
    <row r="4048" spans="1:57" ht="15.75">
      <c r="A4048" s="28">
        <v>84</v>
      </c>
      <c r="B4048" s="25"/>
      <c r="C4048" s="32">
        <f t="shared" si="355"/>
        <v>1</v>
      </c>
      <c r="D4048" s="36" t="s">
        <v>4098</v>
      </c>
      <c r="E4048" s="36">
        <v>12258</v>
      </c>
      <c r="F4048" s="36">
        <v>17</v>
      </c>
      <c r="G4048" s="36">
        <v>2</v>
      </c>
      <c r="H4048" s="36">
        <v>0</v>
      </c>
      <c r="I4048" s="36">
        <v>1</v>
      </c>
      <c r="J4048" s="36">
        <v>1</v>
      </c>
      <c r="K4048" s="58" t="str">
        <f t="shared" si="356"/>
        <v>1</v>
      </c>
      <c r="L4048" s="4"/>
    </row>
    <row r="4049" spans="1:12" ht="15.75">
      <c r="A4049" s="28">
        <v>84</v>
      </c>
      <c r="B4049" s="25"/>
      <c r="C4049" s="32">
        <f t="shared" si="355"/>
        <v>1</v>
      </c>
      <c r="D4049" s="36" t="s">
        <v>4099</v>
      </c>
      <c r="E4049" s="36">
        <v>6000</v>
      </c>
      <c r="F4049" s="36">
        <v>4</v>
      </c>
      <c r="G4049" s="36">
        <v>2</v>
      </c>
      <c r="H4049" s="36">
        <v>0</v>
      </c>
      <c r="I4049" s="36">
        <v>0</v>
      </c>
      <c r="J4049" s="36">
        <v>0</v>
      </c>
      <c r="K4049" s="58" t="str">
        <f t="shared" si="356"/>
        <v>0</v>
      </c>
      <c r="L4049" s="4"/>
    </row>
    <row r="4050" spans="1:12" ht="15.75">
      <c r="A4050" s="28">
        <v>84</v>
      </c>
      <c r="B4050" s="25"/>
      <c r="C4050" s="32">
        <f t="shared" si="355"/>
        <v>1</v>
      </c>
      <c r="D4050" s="36" t="s">
        <v>4100</v>
      </c>
      <c r="E4050" s="36">
        <v>93307</v>
      </c>
      <c r="F4050" s="36">
        <v>99</v>
      </c>
      <c r="G4050" s="36">
        <v>18</v>
      </c>
      <c r="H4050" s="36">
        <v>0</v>
      </c>
      <c r="I4050" s="36">
        <v>0</v>
      </c>
      <c r="J4050" s="36">
        <v>0</v>
      </c>
      <c r="K4050" s="58" t="str">
        <f t="shared" si="356"/>
        <v>0</v>
      </c>
      <c r="L4050" s="4"/>
    </row>
    <row r="4051" spans="1:12" ht="15.75">
      <c r="A4051" s="28">
        <v>84</v>
      </c>
      <c r="B4051" s="25"/>
      <c r="C4051" s="32">
        <f t="shared" si="355"/>
        <v>1</v>
      </c>
      <c r="D4051" s="36" t="s">
        <v>4101</v>
      </c>
      <c r="E4051" s="36">
        <v>5200</v>
      </c>
      <c r="F4051" s="36">
        <v>5</v>
      </c>
      <c r="G4051" s="36">
        <v>0</v>
      </c>
      <c r="H4051" s="36">
        <v>0</v>
      </c>
      <c r="I4051" s="36">
        <v>0</v>
      </c>
      <c r="J4051" s="36">
        <v>0</v>
      </c>
      <c r="K4051" s="58" t="str">
        <f t="shared" si="356"/>
        <v>0</v>
      </c>
      <c r="L4051" s="4"/>
    </row>
    <row r="4052" spans="1:12" ht="15.75">
      <c r="A4052" s="28">
        <v>84</v>
      </c>
      <c r="B4052" s="25"/>
      <c r="C4052" s="32">
        <f t="shared" si="355"/>
        <v>1</v>
      </c>
      <c r="D4052" s="36" t="s">
        <v>4102</v>
      </c>
      <c r="E4052" s="36">
        <v>3100</v>
      </c>
      <c r="F4052" s="36">
        <v>0</v>
      </c>
      <c r="G4052" s="36">
        <v>0</v>
      </c>
      <c r="H4052" s="36">
        <v>3</v>
      </c>
      <c r="I4052" s="36">
        <v>0</v>
      </c>
      <c r="J4052" s="36">
        <v>0</v>
      </c>
      <c r="K4052" s="58" t="str">
        <f t="shared" si="356"/>
        <v>0</v>
      </c>
      <c r="L4052" s="4"/>
    </row>
    <row r="4053" spans="1:12" ht="15.75">
      <c r="A4053" s="28">
        <v>84</v>
      </c>
      <c r="B4053" s="25"/>
      <c r="C4053" s="32">
        <f t="shared" si="355"/>
        <v>1</v>
      </c>
      <c r="D4053" s="36" t="s">
        <v>4103</v>
      </c>
      <c r="E4053" s="36">
        <v>13400</v>
      </c>
      <c r="F4053" s="36">
        <v>32</v>
      </c>
      <c r="G4053" s="36">
        <v>7</v>
      </c>
      <c r="H4053" s="36">
        <v>0</v>
      </c>
      <c r="I4053" s="36">
        <v>2</v>
      </c>
      <c r="J4053" s="36">
        <v>2</v>
      </c>
      <c r="K4053" s="58" t="str">
        <f t="shared" si="356"/>
        <v>1</v>
      </c>
      <c r="L4053" s="4"/>
    </row>
    <row r="4054" spans="1:12" ht="15.75">
      <c r="A4054" s="28">
        <v>84</v>
      </c>
      <c r="B4054" s="25"/>
      <c r="C4054" s="32">
        <f t="shared" si="355"/>
        <v>1</v>
      </c>
      <c r="D4054" s="36" t="s">
        <v>4104</v>
      </c>
      <c r="E4054" s="36">
        <v>1229</v>
      </c>
      <c r="F4054" s="36">
        <v>0</v>
      </c>
      <c r="G4054" s="36">
        <v>0</v>
      </c>
      <c r="H4054" s="36">
        <v>1</v>
      </c>
      <c r="I4054" s="36">
        <v>0</v>
      </c>
      <c r="J4054" s="36">
        <v>0</v>
      </c>
      <c r="K4054" s="58" t="str">
        <f t="shared" si="356"/>
        <v>0</v>
      </c>
      <c r="L4054" s="4"/>
    </row>
    <row r="4055" spans="1:12" ht="15.75">
      <c r="A4055" s="28">
        <v>84</v>
      </c>
      <c r="B4055" s="25"/>
      <c r="C4055" s="32">
        <f t="shared" si="355"/>
        <v>1</v>
      </c>
      <c r="D4055" s="36" t="s">
        <v>4105</v>
      </c>
      <c r="E4055" s="36">
        <v>1877</v>
      </c>
      <c r="F4055" s="36">
        <v>0</v>
      </c>
      <c r="G4055" s="36">
        <v>0</v>
      </c>
      <c r="H4055" s="36">
        <v>1</v>
      </c>
      <c r="I4055" s="36">
        <v>0</v>
      </c>
      <c r="J4055" s="36">
        <v>0</v>
      </c>
      <c r="K4055" s="58" t="str">
        <f t="shared" si="356"/>
        <v>0</v>
      </c>
      <c r="L4055" s="4"/>
    </row>
    <row r="4056" spans="1:12" ht="15.75">
      <c r="A4056" s="28">
        <v>84</v>
      </c>
      <c r="B4056" s="25"/>
      <c r="C4056" s="32">
        <f t="shared" si="355"/>
        <v>1</v>
      </c>
      <c r="D4056" s="36" t="s">
        <v>4106</v>
      </c>
      <c r="E4056" s="36">
        <v>4250</v>
      </c>
      <c r="F4056" s="36">
        <v>4</v>
      </c>
      <c r="G4056" s="36">
        <v>0</v>
      </c>
      <c r="H4056" s="36">
        <v>0</v>
      </c>
      <c r="I4056" s="36">
        <v>0</v>
      </c>
      <c r="J4056" s="36">
        <v>0</v>
      </c>
      <c r="K4056" s="58" t="str">
        <f t="shared" si="356"/>
        <v>0</v>
      </c>
      <c r="L4056" s="4"/>
    </row>
    <row r="4057" spans="1:12" ht="15.75">
      <c r="A4057" s="28">
        <v>84</v>
      </c>
      <c r="B4057" s="25"/>
      <c r="C4057" s="32">
        <f t="shared" si="355"/>
        <v>1</v>
      </c>
      <c r="D4057" s="36" t="s">
        <v>4107</v>
      </c>
      <c r="E4057" s="36">
        <v>2698</v>
      </c>
      <c r="F4057" s="36">
        <v>2</v>
      </c>
      <c r="G4057" s="36">
        <v>0</v>
      </c>
      <c r="H4057" s="36">
        <v>0</v>
      </c>
      <c r="I4057" s="36">
        <v>0</v>
      </c>
      <c r="J4057" s="36">
        <v>0</v>
      </c>
      <c r="K4057" s="58" t="str">
        <f t="shared" si="356"/>
        <v>0</v>
      </c>
      <c r="L4057" s="4"/>
    </row>
    <row r="4058" spans="1:12" ht="15.75">
      <c r="A4058" s="28">
        <v>84</v>
      </c>
      <c r="B4058" s="25"/>
      <c r="C4058" s="32">
        <f t="shared" si="355"/>
        <v>1</v>
      </c>
      <c r="D4058" s="36" t="s">
        <v>4108</v>
      </c>
      <c r="E4058" s="36">
        <v>4644</v>
      </c>
      <c r="F4058" s="36">
        <v>4</v>
      </c>
      <c r="G4058" s="36">
        <v>0</v>
      </c>
      <c r="H4058" s="36">
        <v>0</v>
      </c>
      <c r="I4058" s="36">
        <v>0</v>
      </c>
      <c r="J4058" s="36">
        <v>0</v>
      </c>
      <c r="K4058" s="58" t="str">
        <f t="shared" si="356"/>
        <v>0</v>
      </c>
      <c r="L4058" s="4"/>
    </row>
    <row r="4059" spans="1:12" ht="15.75">
      <c r="A4059" s="28">
        <v>84</v>
      </c>
      <c r="B4059" s="25"/>
      <c r="C4059" s="32">
        <f t="shared" si="355"/>
        <v>1</v>
      </c>
      <c r="D4059" s="36" t="s">
        <v>4109</v>
      </c>
      <c r="E4059" s="36">
        <v>3450</v>
      </c>
      <c r="F4059" s="36">
        <v>2</v>
      </c>
      <c r="G4059" s="36">
        <v>1</v>
      </c>
      <c r="H4059" s="36">
        <v>0</v>
      </c>
      <c r="I4059" s="36">
        <v>0</v>
      </c>
      <c r="J4059" s="36">
        <v>0</v>
      </c>
      <c r="K4059" s="58" t="str">
        <f t="shared" si="356"/>
        <v>0</v>
      </c>
      <c r="L4059" s="4"/>
    </row>
    <row r="4060" spans="1:12" ht="15.75">
      <c r="A4060" s="28">
        <v>84</v>
      </c>
      <c r="B4060" s="25"/>
      <c r="C4060" s="32">
        <f t="shared" si="355"/>
        <v>1</v>
      </c>
      <c r="D4060" s="36" t="s">
        <v>4110</v>
      </c>
      <c r="E4060" s="36">
        <v>30000</v>
      </c>
      <c r="F4060" s="36">
        <v>28</v>
      </c>
      <c r="G4060" s="36">
        <v>13</v>
      </c>
      <c r="H4060" s="36">
        <v>0</v>
      </c>
      <c r="I4060" s="36">
        <v>1</v>
      </c>
      <c r="J4060" s="36">
        <v>1</v>
      </c>
      <c r="K4060" s="58" t="str">
        <f t="shared" si="356"/>
        <v>1</v>
      </c>
      <c r="L4060" s="4"/>
    </row>
    <row r="4061" spans="1:12" ht="15.75">
      <c r="A4061" s="28">
        <v>84</v>
      </c>
      <c r="B4061" s="25"/>
      <c r="C4061" s="32">
        <f t="shared" si="355"/>
        <v>1</v>
      </c>
      <c r="D4061" s="36" t="s">
        <v>4111</v>
      </c>
      <c r="E4061" s="36">
        <v>4997</v>
      </c>
      <c r="F4061" s="36">
        <v>4</v>
      </c>
      <c r="G4061" s="36">
        <v>0</v>
      </c>
      <c r="H4061" s="36">
        <v>0</v>
      </c>
      <c r="I4061" s="36">
        <v>0</v>
      </c>
      <c r="J4061" s="36">
        <v>0</v>
      </c>
      <c r="K4061" s="58" t="str">
        <f t="shared" si="356"/>
        <v>0</v>
      </c>
      <c r="L4061" s="4"/>
    </row>
    <row r="4062" spans="1:12" ht="15.75">
      <c r="A4062" s="28">
        <v>84</v>
      </c>
      <c r="B4062" s="25"/>
      <c r="C4062" s="32">
        <f t="shared" si="355"/>
        <v>1</v>
      </c>
      <c r="D4062" s="36" t="s">
        <v>4112</v>
      </c>
      <c r="E4062" s="36">
        <v>26648</v>
      </c>
      <c r="F4062" s="36">
        <v>34</v>
      </c>
      <c r="G4062" s="36">
        <v>0</v>
      </c>
      <c r="H4062" s="36">
        <v>0</v>
      </c>
      <c r="I4062" s="36">
        <v>1</v>
      </c>
      <c r="J4062" s="36">
        <v>1</v>
      </c>
      <c r="K4062" s="58" t="str">
        <f t="shared" si="356"/>
        <v>1</v>
      </c>
      <c r="L4062" s="4"/>
    </row>
    <row r="4063" spans="1:12" ht="15.75">
      <c r="A4063" s="28">
        <v>84</v>
      </c>
      <c r="B4063" s="25"/>
      <c r="C4063" s="32">
        <f t="shared" si="355"/>
        <v>1</v>
      </c>
      <c r="D4063" s="36" t="s">
        <v>4113</v>
      </c>
      <c r="E4063" s="36">
        <v>3300</v>
      </c>
      <c r="F4063" s="36">
        <v>3</v>
      </c>
      <c r="G4063" s="36">
        <v>1</v>
      </c>
      <c r="H4063" s="36">
        <v>0</v>
      </c>
      <c r="I4063" s="36">
        <v>0</v>
      </c>
      <c r="J4063" s="36">
        <v>0</v>
      </c>
      <c r="K4063" s="58" t="str">
        <f t="shared" si="356"/>
        <v>0</v>
      </c>
      <c r="L4063" s="4"/>
    </row>
    <row r="4064" spans="1:12" ht="15.75">
      <c r="A4064" s="28">
        <v>84</v>
      </c>
      <c r="B4064" s="25"/>
      <c r="C4064" s="32">
        <f t="shared" si="355"/>
        <v>1</v>
      </c>
      <c r="D4064" s="36" t="s">
        <v>4114</v>
      </c>
      <c r="E4064" s="36">
        <v>2085</v>
      </c>
      <c r="F4064" s="36">
        <v>1</v>
      </c>
      <c r="G4064" s="36">
        <v>0</v>
      </c>
      <c r="H4064" s="36">
        <v>0</v>
      </c>
      <c r="I4064" s="36">
        <v>0</v>
      </c>
      <c r="J4064" s="36">
        <v>0</v>
      </c>
      <c r="K4064" s="58" t="str">
        <f t="shared" si="356"/>
        <v>0</v>
      </c>
      <c r="L4064" s="4"/>
    </row>
    <row r="4065" spans="1:12" ht="15.75">
      <c r="A4065" s="28">
        <v>84</v>
      </c>
      <c r="B4065" s="25"/>
      <c r="C4065" s="32">
        <f t="shared" si="355"/>
        <v>1</v>
      </c>
      <c r="D4065" s="36" t="s">
        <v>4115</v>
      </c>
      <c r="E4065" s="36">
        <v>4365</v>
      </c>
      <c r="F4065" s="36">
        <v>0</v>
      </c>
      <c r="G4065" s="36">
        <v>0</v>
      </c>
      <c r="H4065" s="36">
        <v>2</v>
      </c>
      <c r="I4065" s="36">
        <v>0</v>
      </c>
      <c r="J4065" s="36">
        <v>0</v>
      </c>
      <c r="K4065" s="58" t="str">
        <f t="shared" si="356"/>
        <v>0</v>
      </c>
      <c r="L4065" s="4"/>
    </row>
    <row r="4066" spans="1:12" ht="15.75">
      <c r="A4066" s="28">
        <v>84</v>
      </c>
      <c r="B4066" s="25"/>
      <c r="C4066" s="32">
        <f t="shared" si="355"/>
        <v>1</v>
      </c>
      <c r="D4066" s="36" t="s">
        <v>4116</v>
      </c>
      <c r="E4066" s="36">
        <v>6000</v>
      </c>
      <c r="F4066" s="36">
        <v>6</v>
      </c>
      <c r="G4066" s="36">
        <v>0</v>
      </c>
      <c r="H4066" s="36">
        <v>0</v>
      </c>
      <c r="I4066" s="36">
        <v>0</v>
      </c>
      <c r="J4066" s="36">
        <v>0</v>
      </c>
      <c r="K4066" s="58" t="str">
        <f t="shared" si="356"/>
        <v>0</v>
      </c>
      <c r="L4066" s="4"/>
    </row>
    <row r="4067" spans="1:12" ht="15.75">
      <c r="A4067" s="28">
        <v>84</v>
      </c>
      <c r="B4067" s="25"/>
      <c r="C4067" s="32">
        <f t="shared" si="355"/>
        <v>1</v>
      </c>
      <c r="D4067" s="36" t="s">
        <v>4117</v>
      </c>
      <c r="E4067" s="36">
        <v>1900</v>
      </c>
      <c r="F4067" s="36">
        <v>1</v>
      </c>
      <c r="G4067" s="36">
        <v>0</v>
      </c>
      <c r="H4067" s="36">
        <v>0</v>
      </c>
      <c r="I4067" s="36">
        <v>0</v>
      </c>
      <c r="J4067" s="36">
        <v>0</v>
      </c>
      <c r="K4067" s="58" t="str">
        <f t="shared" si="356"/>
        <v>0</v>
      </c>
      <c r="L4067" s="4"/>
    </row>
    <row r="4068" spans="1:12" ht="15.75">
      <c r="A4068" s="28">
        <v>84</v>
      </c>
      <c r="B4068" s="25"/>
      <c r="C4068" s="32">
        <f t="shared" si="355"/>
        <v>1</v>
      </c>
      <c r="D4068" s="36" t="s">
        <v>4118</v>
      </c>
      <c r="E4068" s="36">
        <v>8850</v>
      </c>
      <c r="F4068" s="36">
        <v>4</v>
      </c>
      <c r="G4068" s="36">
        <v>0</v>
      </c>
      <c r="H4068" s="36">
        <v>0</v>
      </c>
      <c r="I4068" s="36">
        <v>0</v>
      </c>
      <c r="J4068" s="36">
        <v>0</v>
      </c>
      <c r="K4068" s="58" t="str">
        <f t="shared" si="356"/>
        <v>0</v>
      </c>
      <c r="L4068" s="4"/>
    </row>
    <row r="4069" spans="1:12" ht="15.75">
      <c r="A4069" s="28">
        <v>84</v>
      </c>
      <c r="B4069" s="25"/>
      <c r="C4069" s="32">
        <f t="shared" si="355"/>
        <v>1</v>
      </c>
      <c r="D4069" s="36" t="s">
        <v>4119</v>
      </c>
      <c r="E4069" s="36">
        <v>650</v>
      </c>
      <c r="F4069" s="36">
        <v>0</v>
      </c>
      <c r="G4069" s="36">
        <v>1</v>
      </c>
      <c r="H4069" s="36">
        <v>0</v>
      </c>
      <c r="I4069" s="36">
        <v>0</v>
      </c>
      <c r="J4069" s="36">
        <v>0</v>
      </c>
      <c r="K4069" s="58" t="str">
        <f t="shared" si="356"/>
        <v>0</v>
      </c>
      <c r="L4069" s="4"/>
    </row>
    <row r="4070" spans="1:12" ht="15.75">
      <c r="A4070" s="28">
        <v>84</v>
      </c>
      <c r="B4070" s="25"/>
      <c r="C4070" s="32">
        <f t="shared" si="355"/>
        <v>1</v>
      </c>
      <c r="D4070" s="36" t="s">
        <v>4120</v>
      </c>
      <c r="E4070" s="36">
        <v>1800</v>
      </c>
      <c r="F4070" s="36">
        <v>1</v>
      </c>
      <c r="G4070" s="36">
        <v>0</v>
      </c>
      <c r="H4070" s="36">
        <v>0</v>
      </c>
      <c r="I4070" s="36">
        <v>0</v>
      </c>
      <c r="J4070" s="36">
        <v>0</v>
      </c>
      <c r="K4070" s="58" t="str">
        <f t="shared" si="356"/>
        <v>0</v>
      </c>
      <c r="L4070" s="4"/>
    </row>
    <row r="4071" spans="1:12" ht="15.75">
      <c r="A4071" s="28">
        <v>84</v>
      </c>
      <c r="B4071" s="25"/>
      <c r="C4071" s="32">
        <f t="shared" si="355"/>
        <v>1</v>
      </c>
      <c r="D4071" s="36" t="s">
        <v>4121</v>
      </c>
      <c r="E4071" s="36">
        <v>20279</v>
      </c>
      <c r="F4071" s="36">
        <v>25</v>
      </c>
      <c r="G4071" s="36">
        <v>3</v>
      </c>
      <c r="H4071" s="36">
        <v>0</v>
      </c>
      <c r="I4071" s="36">
        <v>0</v>
      </c>
      <c r="J4071" s="36">
        <v>0</v>
      </c>
      <c r="K4071" s="58" t="str">
        <f t="shared" si="356"/>
        <v>0</v>
      </c>
      <c r="L4071" s="4"/>
    </row>
    <row r="4072" spans="1:12" ht="15.75">
      <c r="A4072" s="28">
        <v>84</v>
      </c>
      <c r="B4072" s="25"/>
      <c r="C4072" s="32">
        <f t="shared" si="355"/>
        <v>1</v>
      </c>
      <c r="D4072" s="36" t="s">
        <v>4122</v>
      </c>
      <c r="E4072" s="36">
        <v>5800</v>
      </c>
      <c r="F4072" s="36">
        <v>4</v>
      </c>
      <c r="G4072" s="36">
        <v>1</v>
      </c>
      <c r="H4072" s="36">
        <v>0</v>
      </c>
      <c r="I4072" s="36">
        <v>0</v>
      </c>
      <c r="J4072" s="36">
        <v>0</v>
      </c>
      <c r="K4072" s="58" t="str">
        <f t="shared" si="356"/>
        <v>0</v>
      </c>
      <c r="L4072" s="4"/>
    </row>
    <row r="4073" spans="1:12" ht="15.75">
      <c r="A4073" s="28">
        <v>84</v>
      </c>
      <c r="B4073" s="25"/>
      <c r="C4073" s="32">
        <f t="shared" si="355"/>
        <v>1</v>
      </c>
      <c r="D4073" s="36" t="s">
        <v>4123</v>
      </c>
      <c r="E4073" s="36">
        <v>4460</v>
      </c>
      <c r="F4073" s="36">
        <v>2</v>
      </c>
      <c r="G4073" s="36">
        <v>1</v>
      </c>
      <c r="H4073" s="36">
        <v>0</v>
      </c>
      <c r="I4073" s="36">
        <v>0</v>
      </c>
      <c r="J4073" s="36">
        <v>0</v>
      </c>
      <c r="K4073" s="58" t="str">
        <f t="shared" si="356"/>
        <v>0</v>
      </c>
      <c r="L4073" s="4"/>
    </row>
    <row r="4074" spans="1:12" ht="15.75">
      <c r="A4074" s="28">
        <v>84</v>
      </c>
      <c r="B4074" s="25"/>
      <c r="C4074" s="32">
        <f t="shared" si="355"/>
        <v>1</v>
      </c>
      <c r="D4074" s="36" t="s">
        <v>4124</v>
      </c>
      <c r="E4074" s="36">
        <v>3714</v>
      </c>
      <c r="F4074" s="36">
        <v>3</v>
      </c>
      <c r="G4074" s="36">
        <v>0</v>
      </c>
      <c r="H4074" s="36">
        <v>0</v>
      </c>
      <c r="I4074" s="36">
        <v>0</v>
      </c>
      <c r="J4074" s="36">
        <v>0</v>
      </c>
      <c r="K4074" s="58" t="str">
        <f t="shared" si="356"/>
        <v>0</v>
      </c>
      <c r="L4074" s="4"/>
    </row>
    <row r="4075" spans="1:12" ht="15.75">
      <c r="A4075" s="28">
        <v>84</v>
      </c>
      <c r="B4075" s="25"/>
      <c r="C4075" s="32">
        <f t="shared" si="355"/>
        <v>1</v>
      </c>
      <c r="D4075" s="36" t="s">
        <v>4125</v>
      </c>
      <c r="E4075" s="36">
        <v>3980</v>
      </c>
      <c r="F4075" s="36">
        <v>1</v>
      </c>
      <c r="G4075" s="36">
        <v>1</v>
      </c>
      <c r="H4075" s="36">
        <v>0</v>
      </c>
      <c r="I4075" s="36">
        <v>0</v>
      </c>
      <c r="J4075" s="36">
        <v>0</v>
      </c>
      <c r="K4075" s="58" t="str">
        <f t="shared" si="356"/>
        <v>0</v>
      </c>
      <c r="L4075" s="4"/>
    </row>
    <row r="4076" spans="1:12" ht="15.75">
      <c r="A4076" s="28">
        <v>84</v>
      </c>
      <c r="B4076" s="25"/>
      <c r="C4076" s="32">
        <f t="shared" si="355"/>
        <v>1</v>
      </c>
      <c r="D4076" s="36" t="s">
        <v>4126</v>
      </c>
      <c r="E4076" s="36">
        <v>17900</v>
      </c>
      <c r="F4076" s="36">
        <v>23</v>
      </c>
      <c r="G4076" s="36">
        <v>4</v>
      </c>
      <c r="H4076" s="36">
        <v>0</v>
      </c>
      <c r="I4076" s="36">
        <v>2</v>
      </c>
      <c r="J4076" s="36">
        <v>1</v>
      </c>
      <c r="K4076" s="58" t="str">
        <f t="shared" si="356"/>
        <v>1</v>
      </c>
      <c r="L4076" s="4"/>
    </row>
    <row r="4077" spans="1:12" ht="15.75">
      <c r="A4077" s="28">
        <v>84</v>
      </c>
      <c r="B4077" s="25"/>
      <c r="C4077" s="32">
        <f t="shared" si="355"/>
        <v>1</v>
      </c>
      <c r="D4077" s="36" t="s">
        <v>4127</v>
      </c>
      <c r="E4077" s="36">
        <v>8940</v>
      </c>
      <c r="F4077" s="36">
        <v>9</v>
      </c>
      <c r="G4077" s="36">
        <v>0</v>
      </c>
      <c r="H4077" s="36">
        <v>0</v>
      </c>
      <c r="I4077" s="36">
        <v>0</v>
      </c>
      <c r="J4077" s="36">
        <v>0</v>
      </c>
      <c r="K4077" s="58" t="str">
        <f t="shared" si="356"/>
        <v>0</v>
      </c>
      <c r="L4077" s="4"/>
    </row>
    <row r="4078" spans="1:12" ht="15.75">
      <c r="A4078" s="28">
        <v>84</v>
      </c>
      <c r="B4078" s="25"/>
      <c r="C4078" s="32">
        <f t="shared" ref="C4078:C4105" si="357">IF(D4078="",0,1)</f>
        <v>1</v>
      </c>
      <c r="D4078" s="36" t="s">
        <v>4128</v>
      </c>
      <c r="E4078" s="36">
        <v>1963</v>
      </c>
      <c r="F4078" s="36">
        <v>0</v>
      </c>
      <c r="G4078" s="36">
        <v>0</v>
      </c>
      <c r="H4078" s="36">
        <v>1</v>
      </c>
      <c r="I4078" s="36">
        <v>0</v>
      </c>
      <c r="J4078" s="36">
        <v>0</v>
      </c>
      <c r="K4078" s="58" t="str">
        <f t="shared" ref="K4078:K4105" si="358">IF(OR(I4078="",I4078&lt;1),"0","1")</f>
        <v>0</v>
      </c>
      <c r="L4078" s="4"/>
    </row>
    <row r="4079" spans="1:12" ht="15.75">
      <c r="A4079" s="28">
        <v>84</v>
      </c>
      <c r="B4079" s="25"/>
      <c r="C4079" s="32">
        <f t="shared" si="357"/>
        <v>1</v>
      </c>
      <c r="D4079" s="36" t="s">
        <v>4129</v>
      </c>
      <c r="E4079" s="36">
        <v>2845</v>
      </c>
      <c r="F4079" s="36">
        <v>1</v>
      </c>
      <c r="G4079" s="36">
        <v>2</v>
      </c>
      <c r="H4079" s="36">
        <v>0</v>
      </c>
      <c r="I4079" s="36">
        <v>0</v>
      </c>
      <c r="J4079" s="36">
        <v>0</v>
      </c>
      <c r="K4079" s="58" t="str">
        <f t="shared" si="358"/>
        <v>0</v>
      </c>
      <c r="L4079" s="4"/>
    </row>
    <row r="4080" spans="1:12" ht="15.75">
      <c r="A4080" s="28">
        <v>84</v>
      </c>
      <c r="B4080" s="25"/>
      <c r="C4080" s="32">
        <f t="shared" si="357"/>
        <v>1</v>
      </c>
      <c r="D4080" s="36" t="s">
        <v>4130</v>
      </c>
      <c r="E4080" s="36">
        <v>6380</v>
      </c>
      <c r="F4080" s="36">
        <v>3</v>
      </c>
      <c r="G4080" s="36">
        <v>1</v>
      </c>
      <c r="H4080" s="36">
        <v>1</v>
      </c>
      <c r="I4080" s="36">
        <v>0</v>
      </c>
      <c r="J4080" s="36">
        <v>0</v>
      </c>
      <c r="K4080" s="58" t="str">
        <f t="shared" si="358"/>
        <v>0</v>
      </c>
      <c r="L4080" s="4"/>
    </row>
    <row r="4081" spans="1:12" ht="15.75">
      <c r="A4081" s="28">
        <v>84</v>
      </c>
      <c r="B4081" s="25"/>
      <c r="C4081" s="32">
        <f t="shared" si="357"/>
        <v>1</v>
      </c>
      <c r="D4081" s="36" t="s">
        <v>4131</v>
      </c>
      <c r="E4081" s="36">
        <v>2200</v>
      </c>
      <c r="F4081" s="36">
        <v>0</v>
      </c>
      <c r="G4081" s="36">
        <v>0</v>
      </c>
      <c r="H4081" s="36">
        <v>2</v>
      </c>
      <c r="I4081" s="36">
        <v>0</v>
      </c>
      <c r="J4081" s="36">
        <v>0</v>
      </c>
      <c r="K4081" s="58" t="str">
        <f t="shared" si="358"/>
        <v>0</v>
      </c>
      <c r="L4081" s="4"/>
    </row>
    <row r="4082" spans="1:12" ht="15.75">
      <c r="A4082" s="28">
        <v>84</v>
      </c>
      <c r="B4082" s="25"/>
      <c r="C4082" s="32">
        <f t="shared" si="357"/>
        <v>1</v>
      </c>
      <c r="D4082" s="36" t="s">
        <v>4132</v>
      </c>
      <c r="E4082" s="36">
        <v>3699</v>
      </c>
      <c r="F4082" s="36">
        <v>2</v>
      </c>
      <c r="G4082" s="36">
        <v>2</v>
      </c>
      <c r="H4082" s="36">
        <v>0</v>
      </c>
      <c r="I4082" s="36">
        <v>0</v>
      </c>
      <c r="J4082" s="36">
        <v>0</v>
      </c>
      <c r="K4082" s="58" t="str">
        <f t="shared" si="358"/>
        <v>0</v>
      </c>
      <c r="L4082" s="4"/>
    </row>
    <row r="4083" spans="1:12" ht="15.75">
      <c r="A4083" s="28">
        <v>84</v>
      </c>
      <c r="B4083" s="25"/>
      <c r="C4083" s="32">
        <f t="shared" si="357"/>
        <v>1</v>
      </c>
      <c r="D4083" s="36" t="s">
        <v>4133</v>
      </c>
      <c r="E4083" s="36">
        <v>13194</v>
      </c>
      <c r="F4083" s="36">
        <v>8</v>
      </c>
      <c r="G4083" s="36">
        <v>10</v>
      </c>
      <c r="H4083" s="36">
        <v>0</v>
      </c>
      <c r="I4083" s="36">
        <v>0</v>
      </c>
      <c r="J4083" s="36">
        <v>0</v>
      </c>
      <c r="K4083" s="58" t="str">
        <f t="shared" si="358"/>
        <v>0</v>
      </c>
      <c r="L4083" s="4"/>
    </row>
    <row r="4084" spans="1:12" ht="15.75">
      <c r="A4084" s="28">
        <v>84</v>
      </c>
      <c r="B4084" s="25"/>
      <c r="C4084" s="32">
        <f t="shared" si="357"/>
        <v>1</v>
      </c>
      <c r="D4084" s="36" t="s">
        <v>4134</v>
      </c>
      <c r="E4084" s="36">
        <v>9500</v>
      </c>
      <c r="F4084" s="36">
        <v>7</v>
      </c>
      <c r="G4084" s="36">
        <v>0</v>
      </c>
      <c r="H4084" s="36">
        <v>0</v>
      </c>
      <c r="I4084" s="36">
        <v>0</v>
      </c>
      <c r="J4084" s="36">
        <v>0</v>
      </c>
      <c r="K4084" s="58" t="str">
        <f t="shared" si="358"/>
        <v>0</v>
      </c>
      <c r="L4084" s="4"/>
    </row>
    <row r="4085" spans="1:12" ht="15.75">
      <c r="A4085" s="28">
        <v>84</v>
      </c>
      <c r="B4085" s="25"/>
      <c r="C4085" s="32">
        <f t="shared" si="357"/>
        <v>1</v>
      </c>
      <c r="D4085" s="36" t="s">
        <v>4135</v>
      </c>
      <c r="E4085" s="36">
        <v>1964</v>
      </c>
      <c r="F4085" s="36">
        <v>1</v>
      </c>
      <c r="G4085" s="36">
        <v>1</v>
      </c>
      <c r="H4085" s="36">
        <v>0</v>
      </c>
      <c r="I4085" s="36">
        <v>0</v>
      </c>
      <c r="J4085" s="36">
        <v>0</v>
      </c>
      <c r="K4085" s="58" t="str">
        <f t="shared" si="358"/>
        <v>0</v>
      </c>
      <c r="L4085" s="4"/>
    </row>
    <row r="4086" spans="1:12" ht="15.75">
      <c r="A4086" s="28">
        <v>84</v>
      </c>
      <c r="B4086" s="25"/>
      <c r="C4086" s="32">
        <f t="shared" si="357"/>
        <v>1</v>
      </c>
      <c r="D4086" s="36" t="s">
        <v>4136</v>
      </c>
      <c r="E4086" s="36">
        <v>2476</v>
      </c>
      <c r="F4086" s="36">
        <v>2</v>
      </c>
      <c r="G4086" s="36">
        <v>0</v>
      </c>
      <c r="H4086" s="36">
        <v>0</v>
      </c>
      <c r="I4086" s="36">
        <v>0</v>
      </c>
      <c r="J4086" s="36">
        <v>0</v>
      </c>
      <c r="K4086" s="58" t="str">
        <f t="shared" si="358"/>
        <v>0</v>
      </c>
      <c r="L4086" s="4"/>
    </row>
    <row r="4087" spans="1:12" ht="15.75">
      <c r="A4087" s="28">
        <v>84</v>
      </c>
      <c r="B4087" s="25"/>
      <c r="C4087" s="32">
        <f t="shared" si="357"/>
        <v>1</v>
      </c>
      <c r="D4087" s="36" t="s">
        <v>4137</v>
      </c>
      <c r="E4087" s="36">
        <v>30000</v>
      </c>
      <c r="F4087" s="36">
        <v>38</v>
      </c>
      <c r="G4087" s="36">
        <v>4</v>
      </c>
      <c r="H4087" s="36">
        <v>0</v>
      </c>
      <c r="I4087" s="36">
        <v>3</v>
      </c>
      <c r="J4087" s="36">
        <v>2</v>
      </c>
      <c r="K4087" s="58" t="str">
        <f t="shared" si="358"/>
        <v>1</v>
      </c>
      <c r="L4087" s="4"/>
    </row>
    <row r="4088" spans="1:12" ht="15.75">
      <c r="A4088" s="28">
        <v>84</v>
      </c>
      <c r="B4088" s="25"/>
      <c r="C4088" s="32">
        <f t="shared" si="357"/>
        <v>1</v>
      </c>
      <c r="D4088" s="36" t="s">
        <v>4138</v>
      </c>
      <c r="E4088" s="36">
        <v>10457</v>
      </c>
      <c r="F4088" s="36">
        <v>8</v>
      </c>
      <c r="G4088" s="36">
        <v>2</v>
      </c>
      <c r="H4088" s="36">
        <v>0</v>
      </c>
      <c r="I4088" s="36">
        <v>0</v>
      </c>
      <c r="J4088" s="36">
        <v>0</v>
      </c>
      <c r="K4088" s="58" t="str">
        <f t="shared" si="358"/>
        <v>0</v>
      </c>
      <c r="L4088" s="4"/>
    </row>
    <row r="4089" spans="1:12" ht="15.75">
      <c r="A4089" s="28">
        <v>84</v>
      </c>
      <c r="B4089" s="25"/>
      <c r="C4089" s="32">
        <f t="shared" si="357"/>
        <v>1</v>
      </c>
      <c r="D4089" s="36" t="s">
        <v>4139</v>
      </c>
      <c r="E4089" s="36">
        <v>20000</v>
      </c>
      <c r="F4089" s="36">
        <v>13</v>
      </c>
      <c r="G4089" s="36">
        <v>3</v>
      </c>
      <c r="H4089" s="36">
        <v>0</v>
      </c>
      <c r="I4089" s="36">
        <v>1</v>
      </c>
      <c r="J4089" s="36">
        <v>1</v>
      </c>
      <c r="K4089" s="58" t="str">
        <f t="shared" si="358"/>
        <v>1</v>
      </c>
      <c r="L4089" s="4"/>
    </row>
    <row r="4090" spans="1:12" ht="15.75">
      <c r="A4090" s="28">
        <v>84</v>
      </c>
      <c r="B4090" s="25"/>
      <c r="C4090" s="32">
        <f t="shared" si="357"/>
        <v>1</v>
      </c>
      <c r="D4090" s="36" t="s">
        <v>4140</v>
      </c>
      <c r="E4090" s="36">
        <v>5357</v>
      </c>
      <c r="F4090" s="36">
        <v>6</v>
      </c>
      <c r="G4090" s="36">
        <v>1</v>
      </c>
      <c r="H4090" s="36">
        <v>0</v>
      </c>
      <c r="I4090" s="36">
        <v>0</v>
      </c>
      <c r="J4090" s="36">
        <v>0</v>
      </c>
      <c r="K4090" s="58" t="str">
        <f t="shared" si="358"/>
        <v>0</v>
      </c>
      <c r="L4090" s="4"/>
    </row>
    <row r="4091" spans="1:12" ht="15.75">
      <c r="A4091" s="28">
        <v>84</v>
      </c>
      <c r="B4091" s="25"/>
      <c r="C4091" s="32">
        <f t="shared" si="357"/>
        <v>1</v>
      </c>
      <c r="D4091" s="36" t="s">
        <v>4141</v>
      </c>
      <c r="E4091" s="36">
        <v>4661</v>
      </c>
      <c r="F4091" s="36">
        <v>2</v>
      </c>
      <c r="G4091" s="36">
        <v>1</v>
      </c>
      <c r="H4091" s="36">
        <v>0</v>
      </c>
      <c r="I4091" s="36">
        <v>0</v>
      </c>
      <c r="J4091" s="36">
        <v>0</v>
      </c>
      <c r="K4091" s="58" t="str">
        <f t="shared" si="358"/>
        <v>0</v>
      </c>
      <c r="L4091" s="4"/>
    </row>
    <row r="4092" spans="1:12" ht="15.75">
      <c r="A4092" s="28">
        <v>84</v>
      </c>
      <c r="B4092" s="25"/>
      <c r="C4092" s="32">
        <f t="shared" si="357"/>
        <v>1</v>
      </c>
      <c r="D4092" s="36" t="s">
        <v>1893</v>
      </c>
      <c r="E4092" s="36">
        <v>1360</v>
      </c>
      <c r="F4092" s="36">
        <v>2</v>
      </c>
      <c r="G4092" s="36">
        <v>0</v>
      </c>
      <c r="H4092" s="36">
        <v>0</v>
      </c>
      <c r="I4092" s="36">
        <v>0</v>
      </c>
      <c r="J4092" s="36">
        <v>0</v>
      </c>
      <c r="K4092" s="58" t="str">
        <f t="shared" si="358"/>
        <v>0</v>
      </c>
      <c r="L4092" s="4"/>
    </row>
    <row r="4093" spans="1:12" ht="15.75">
      <c r="A4093" s="28">
        <v>84</v>
      </c>
      <c r="B4093" s="25"/>
      <c r="C4093" s="32">
        <f t="shared" si="357"/>
        <v>1</v>
      </c>
      <c r="D4093" s="36" t="s">
        <v>4142</v>
      </c>
      <c r="E4093" s="36">
        <v>2200</v>
      </c>
      <c r="F4093" s="36">
        <v>2</v>
      </c>
      <c r="G4093" s="36">
        <v>1</v>
      </c>
      <c r="H4093" s="36">
        <v>0</v>
      </c>
      <c r="I4093" s="36">
        <v>0</v>
      </c>
      <c r="J4093" s="36">
        <v>0</v>
      </c>
      <c r="K4093" s="58" t="str">
        <f t="shared" si="358"/>
        <v>0</v>
      </c>
      <c r="L4093" s="4"/>
    </row>
    <row r="4094" spans="1:12" ht="15.75">
      <c r="A4094" s="28">
        <v>84</v>
      </c>
      <c r="B4094" s="25"/>
      <c r="C4094" s="32">
        <f t="shared" si="357"/>
        <v>1</v>
      </c>
      <c r="D4094" s="36" t="s">
        <v>4143</v>
      </c>
      <c r="E4094" s="36">
        <v>5048</v>
      </c>
      <c r="F4094" s="36">
        <v>3</v>
      </c>
      <c r="G4094" s="36">
        <v>3</v>
      </c>
      <c r="H4094" s="36">
        <v>0</v>
      </c>
      <c r="I4094" s="36">
        <v>0</v>
      </c>
      <c r="J4094" s="36">
        <v>0</v>
      </c>
      <c r="K4094" s="58" t="str">
        <f t="shared" si="358"/>
        <v>0</v>
      </c>
      <c r="L4094" s="4"/>
    </row>
    <row r="4095" spans="1:12" ht="15.75">
      <c r="A4095" s="28">
        <v>84</v>
      </c>
      <c r="B4095" s="25"/>
      <c r="C4095" s="32">
        <f t="shared" si="357"/>
        <v>1</v>
      </c>
      <c r="D4095" s="36" t="s">
        <v>4144</v>
      </c>
      <c r="E4095" s="36">
        <v>6400</v>
      </c>
      <c r="F4095" s="36">
        <v>3</v>
      </c>
      <c r="G4095" s="36">
        <v>0</v>
      </c>
      <c r="H4095" s="36">
        <v>1</v>
      </c>
      <c r="I4095" s="36">
        <v>0</v>
      </c>
      <c r="J4095" s="36">
        <v>0</v>
      </c>
      <c r="K4095" s="58" t="str">
        <f t="shared" si="358"/>
        <v>0</v>
      </c>
      <c r="L4095" s="4"/>
    </row>
    <row r="4096" spans="1:12" ht="15.75">
      <c r="A4096" s="28">
        <v>84</v>
      </c>
      <c r="B4096" s="25"/>
      <c r="C4096" s="32">
        <f t="shared" si="357"/>
        <v>1</v>
      </c>
      <c r="D4096" s="36" t="s">
        <v>4145</v>
      </c>
      <c r="E4096" s="36">
        <v>854</v>
      </c>
      <c r="F4096" s="36">
        <v>1</v>
      </c>
      <c r="G4096" s="36">
        <v>0</v>
      </c>
      <c r="H4096" s="36">
        <v>0</v>
      </c>
      <c r="I4096" s="36">
        <v>0</v>
      </c>
      <c r="J4096" s="36">
        <v>0</v>
      </c>
      <c r="K4096" s="58" t="str">
        <f t="shared" si="358"/>
        <v>0</v>
      </c>
      <c r="L4096" s="4"/>
    </row>
    <row r="4097" spans="1:57" ht="15.75">
      <c r="A4097" s="28">
        <v>84</v>
      </c>
      <c r="B4097" s="25"/>
      <c r="C4097" s="32">
        <f t="shared" si="357"/>
        <v>1</v>
      </c>
      <c r="D4097" s="36" t="s">
        <v>4146</v>
      </c>
      <c r="E4097" s="36">
        <v>2843</v>
      </c>
      <c r="F4097" s="36">
        <v>1</v>
      </c>
      <c r="G4097" s="36">
        <v>0</v>
      </c>
      <c r="H4097" s="36">
        <v>0</v>
      </c>
      <c r="I4097" s="36">
        <v>0</v>
      </c>
      <c r="J4097" s="36">
        <v>0</v>
      </c>
      <c r="K4097" s="58" t="str">
        <f t="shared" si="358"/>
        <v>0</v>
      </c>
      <c r="L4097" s="4"/>
    </row>
    <row r="4098" spans="1:57" ht="15.75">
      <c r="A4098" s="28">
        <v>84</v>
      </c>
      <c r="B4098" s="25"/>
      <c r="C4098" s="32">
        <f t="shared" si="357"/>
        <v>1</v>
      </c>
      <c r="D4098" s="36" t="s">
        <v>4147</v>
      </c>
      <c r="E4098" s="36">
        <v>18500</v>
      </c>
      <c r="F4098" s="36">
        <v>30</v>
      </c>
      <c r="G4098" s="36">
        <v>17</v>
      </c>
      <c r="H4098" s="36">
        <v>0</v>
      </c>
      <c r="I4098" s="36">
        <v>1</v>
      </c>
      <c r="J4098" s="36">
        <v>1</v>
      </c>
      <c r="K4098" s="58" t="str">
        <f t="shared" si="358"/>
        <v>1</v>
      </c>
      <c r="L4098" s="4"/>
    </row>
    <row r="4099" spans="1:57" ht="15.75">
      <c r="A4099" s="28">
        <v>84</v>
      </c>
      <c r="B4099" s="25"/>
      <c r="C4099" s="32">
        <f t="shared" si="357"/>
        <v>1</v>
      </c>
      <c r="D4099" s="36" t="s">
        <v>4148</v>
      </c>
      <c r="E4099" s="36">
        <v>1800</v>
      </c>
      <c r="F4099" s="36">
        <v>1</v>
      </c>
      <c r="G4099" s="36">
        <v>0</v>
      </c>
      <c r="H4099" s="36">
        <v>0</v>
      </c>
      <c r="I4099" s="36">
        <v>0</v>
      </c>
      <c r="J4099" s="36">
        <v>0</v>
      </c>
      <c r="K4099" s="58" t="str">
        <f t="shared" si="358"/>
        <v>0</v>
      </c>
      <c r="L4099" s="4"/>
    </row>
    <row r="4100" spans="1:57" ht="15.75">
      <c r="A4100" s="28">
        <v>84</v>
      </c>
      <c r="B4100" s="25"/>
      <c r="C4100" s="32">
        <f t="shared" si="357"/>
        <v>1</v>
      </c>
      <c r="D4100" s="36" t="s">
        <v>4149</v>
      </c>
      <c r="E4100" s="36">
        <v>6007</v>
      </c>
      <c r="F4100" s="36">
        <v>4</v>
      </c>
      <c r="G4100" s="36">
        <v>2</v>
      </c>
      <c r="H4100" s="36">
        <v>0</v>
      </c>
      <c r="I4100" s="36">
        <v>0</v>
      </c>
      <c r="J4100" s="36">
        <v>0</v>
      </c>
      <c r="K4100" s="58" t="str">
        <f t="shared" si="358"/>
        <v>0</v>
      </c>
      <c r="L4100" s="4"/>
    </row>
    <row r="4101" spans="1:57" ht="15.75">
      <c r="A4101" s="28">
        <v>84</v>
      </c>
      <c r="B4101" s="25"/>
      <c r="C4101" s="32">
        <f t="shared" si="357"/>
        <v>1</v>
      </c>
      <c r="D4101" s="36" t="s">
        <v>4150</v>
      </c>
      <c r="E4101" s="36">
        <v>9426</v>
      </c>
      <c r="F4101" s="36">
        <v>9</v>
      </c>
      <c r="G4101" s="36">
        <v>3</v>
      </c>
      <c r="H4101" s="36">
        <v>0</v>
      </c>
      <c r="I4101" s="36">
        <v>0</v>
      </c>
      <c r="J4101" s="36">
        <v>0</v>
      </c>
      <c r="K4101" s="58" t="str">
        <f t="shared" si="358"/>
        <v>0</v>
      </c>
      <c r="L4101" s="4"/>
    </row>
    <row r="4102" spans="1:57" ht="15.75">
      <c r="A4102" s="28">
        <v>84</v>
      </c>
      <c r="B4102" s="25"/>
      <c r="C4102" s="32">
        <f t="shared" si="357"/>
        <v>1</v>
      </c>
      <c r="D4102" s="36" t="s">
        <v>4151</v>
      </c>
      <c r="E4102" s="36">
        <v>11773</v>
      </c>
      <c r="F4102" s="36">
        <v>15</v>
      </c>
      <c r="G4102" s="36">
        <v>2</v>
      </c>
      <c r="H4102" s="36">
        <v>0</v>
      </c>
      <c r="I4102" s="36">
        <v>0</v>
      </c>
      <c r="J4102" s="36">
        <v>0</v>
      </c>
      <c r="K4102" s="58" t="str">
        <f t="shared" si="358"/>
        <v>0</v>
      </c>
      <c r="L4102" s="4"/>
    </row>
    <row r="4103" spans="1:57" ht="15.75">
      <c r="A4103" s="28">
        <v>84</v>
      </c>
      <c r="B4103" s="25"/>
      <c r="C4103" s="32">
        <f t="shared" si="357"/>
        <v>1</v>
      </c>
      <c r="D4103" s="36" t="s">
        <v>4152</v>
      </c>
      <c r="E4103" s="36">
        <v>3003</v>
      </c>
      <c r="F4103" s="36">
        <v>3</v>
      </c>
      <c r="G4103" s="36">
        <v>1</v>
      </c>
      <c r="H4103" s="36">
        <v>0</v>
      </c>
      <c r="I4103" s="36">
        <v>0</v>
      </c>
      <c r="J4103" s="36">
        <v>0</v>
      </c>
      <c r="K4103" s="58" t="str">
        <f t="shared" si="358"/>
        <v>0</v>
      </c>
      <c r="L4103" s="4"/>
    </row>
    <row r="4104" spans="1:57" ht="15.75">
      <c r="A4104" s="28">
        <v>84</v>
      </c>
      <c r="B4104" s="25"/>
      <c r="C4104" s="32">
        <f t="shared" si="357"/>
        <v>1</v>
      </c>
      <c r="D4104" s="36" t="s">
        <v>4153</v>
      </c>
      <c r="E4104" s="36">
        <v>1300</v>
      </c>
      <c r="F4104" s="36">
        <v>1</v>
      </c>
      <c r="G4104" s="36">
        <v>0</v>
      </c>
      <c r="H4104" s="36">
        <v>0</v>
      </c>
      <c r="I4104" s="36">
        <v>0</v>
      </c>
      <c r="J4104" s="36">
        <v>0</v>
      </c>
      <c r="K4104" s="58" t="str">
        <f t="shared" si="358"/>
        <v>0</v>
      </c>
      <c r="L4104" s="4"/>
    </row>
    <row r="4105" spans="1:57" ht="15.75">
      <c r="A4105" s="28">
        <v>84</v>
      </c>
      <c r="B4105" s="25"/>
      <c r="C4105" s="32">
        <f t="shared" si="357"/>
        <v>1</v>
      </c>
      <c r="D4105" s="36" t="s">
        <v>4154</v>
      </c>
      <c r="E4105" s="36">
        <v>2040</v>
      </c>
      <c r="F4105" s="36">
        <v>1</v>
      </c>
      <c r="G4105" s="36">
        <v>0</v>
      </c>
      <c r="H4105" s="36">
        <v>0</v>
      </c>
      <c r="I4105" s="36">
        <v>0</v>
      </c>
      <c r="J4105" s="36">
        <v>0</v>
      </c>
      <c r="K4105" s="58" t="str">
        <f t="shared" si="358"/>
        <v>0</v>
      </c>
      <c r="L4105" s="4"/>
    </row>
    <row r="4106" spans="1:57" ht="15">
      <c r="A4106" s="226" t="s">
        <v>4155</v>
      </c>
      <c r="B4106" s="226"/>
      <c r="C4106" s="226"/>
      <c r="D4106" s="44">
        <f>SUM(C4046:C4105)</f>
        <v>60</v>
      </c>
      <c r="E4106" s="111">
        <f t="shared" ref="E4106:J4106" si="359">SUM(E4046:E4105)</f>
        <v>498304</v>
      </c>
      <c r="F4106" s="111">
        <f t="shared" si="359"/>
        <v>488</v>
      </c>
      <c r="G4106" s="111">
        <f t="shared" si="359"/>
        <v>112</v>
      </c>
      <c r="H4106" s="111">
        <f t="shared" si="359"/>
        <v>12</v>
      </c>
      <c r="I4106" s="111">
        <f t="shared" si="359"/>
        <v>12</v>
      </c>
      <c r="J4106" s="111">
        <f t="shared" si="359"/>
        <v>10</v>
      </c>
      <c r="K4106" s="45">
        <f>K4046+K4047+K4048+K4049+K4050+K4051+K4052+K4053+K4054+K4055+K4056+K4057+K4058+K4059+K4060+K4061+K4062+K4063+K4064+K4065+K4066+K4067+K4068+K4069+K4070+K4071+K4072+K4073+K4074+K4075+K4076+K4077+K4078+K4079+K4080+K4081+K4082+K4083+K4084+K4085+K4086+K4087+K4088+K4089+K4090+K4091+K4092+K4093+K4094+K4095+K4096+K4097+K4098+K4099+K4100+K4101+K4102+K4103+K4104+K4105</f>
        <v>8</v>
      </c>
      <c r="L4106" s="4"/>
      <c r="M4106" s="46"/>
      <c r="N4106" s="46"/>
      <c r="O4106" s="46"/>
      <c r="P4106" s="46"/>
      <c r="Q4106" s="46"/>
      <c r="R4106" s="46"/>
      <c r="S4106" s="46"/>
      <c r="T4106" s="46"/>
      <c r="U4106" s="46"/>
      <c r="V4106" s="46"/>
      <c r="W4106" s="46"/>
      <c r="X4106" s="46"/>
      <c r="Y4106" s="46"/>
      <c r="Z4106" s="46"/>
      <c r="AA4106" s="46"/>
      <c r="AB4106" s="46"/>
      <c r="AC4106" s="46"/>
      <c r="AD4106" s="46"/>
      <c r="AE4106" s="46"/>
      <c r="AF4106" s="46"/>
      <c r="AG4106" s="46"/>
      <c r="AH4106" s="46"/>
      <c r="AI4106" s="46"/>
      <c r="AJ4106" s="46"/>
      <c r="AK4106" s="46"/>
      <c r="AL4106" s="46"/>
      <c r="AM4106" s="46"/>
      <c r="AN4106" s="46"/>
      <c r="AO4106" s="46"/>
      <c r="AP4106" s="46"/>
      <c r="AQ4106" s="46"/>
      <c r="AR4106" s="46"/>
      <c r="AS4106" s="46"/>
      <c r="AT4106" s="46"/>
      <c r="AU4106" s="46"/>
      <c r="AV4106" s="46"/>
      <c r="AW4106" s="46"/>
      <c r="AX4106" s="46"/>
      <c r="AY4106" s="46"/>
      <c r="AZ4106" s="46"/>
      <c r="BA4106" s="46"/>
      <c r="BB4106" s="46"/>
      <c r="BC4106" s="46"/>
      <c r="BD4106" s="46"/>
      <c r="BE4106" s="46"/>
    </row>
    <row r="4107" spans="1:57" ht="15.75">
      <c r="A4107" s="28"/>
      <c r="B4107" s="225" t="s">
        <v>119</v>
      </c>
      <c r="C4107" s="225"/>
      <c r="D4107" s="47"/>
      <c r="E4107" s="112"/>
      <c r="F4107" s="47"/>
      <c r="G4107" s="112"/>
      <c r="H4107" s="112"/>
      <c r="I4107" s="112"/>
      <c r="J4107" s="113"/>
      <c r="K4107" s="31"/>
      <c r="L4107" s="4"/>
    </row>
    <row r="4108" spans="1:57" ht="15.75">
      <c r="A4108" s="28">
        <v>85</v>
      </c>
      <c r="B4108" s="25"/>
      <c r="C4108" s="32">
        <f t="shared" ref="C4108:C4153" si="360">IF(D4108="",0,1)</f>
        <v>1</v>
      </c>
      <c r="D4108" s="34" t="s">
        <v>4156</v>
      </c>
      <c r="E4108" s="34">
        <v>10000</v>
      </c>
      <c r="F4108" s="35">
        <v>4</v>
      </c>
      <c r="G4108" s="35">
        <v>0</v>
      </c>
      <c r="H4108" s="35">
        <v>0</v>
      </c>
      <c r="I4108" s="35">
        <v>0</v>
      </c>
      <c r="J4108" s="36">
        <v>0</v>
      </c>
      <c r="K4108" s="58" t="str">
        <f t="shared" ref="K4108:K4153" si="361">IF(OR(I4108="",I4108&lt;1),"0","1")</f>
        <v>0</v>
      </c>
      <c r="L4108" s="4"/>
    </row>
    <row r="4109" spans="1:57" ht="15.75">
      <c r="A4109" s="28">
        <v>85</v>
      </c>
      <c r="B4109" s="25"/>
      <c r="C4109" s="32">
        <f t="shared" si="360"/>
        <v>1</v>
      </c>
      <c r="D4109" s="34" t="s">
        <v>4157</v>
      </c>
      <c r="E4109" s="34">
        <v>2847</v>
      </c>
      <c r="F4109" s="35">
        <v>2</v>
      </c>
      <c r="G4109" s="35">
        <v>2</v>
      </c>
      <c r="H4109" s="35">
        <v>0</v>
      </c>
      <c r="I4109" s="35">
        <v>0</v>
      </c>
      <c r="J4109" s="36">
        <v>0</v>
      </c>
      <c r="K4109" s="58" t="str">
        <f t="shared" si="361"/>
        <v>0</v>
      </c>
      <c r="L4109" s="4"/>
    </row>
    <row r="4110" spans="1:57" ht="15.75">
      <c r="A4110" s="28">
        <v>85</v>
      </c>
      <c r="B4110" s="25"/>
      <c r="C4110" s="32">
        <f t="shared" si="360"/>
        <v>1</v>
      </c>
      <c r="D4110" s="34" t="s">
        <v>4158</v>
      </c>
      <c r="E4110" s="34">
        <v>3947</v>
      </c>
      <c r="F4110" s="35">
        <v>2</v>
      </c>
      <c r="G4110" s="35">
        <v>0</v>
      </c>
      <c r="H4110" s="35">
        <v>0</v>
      </c>
      <c r="I4110" s="35">
        <v>0</v>
      </c>
      <c r="J4110" s="36">
        <v>0</v>
      </c>
      <c r="K4110" s="58" t="str">
        <f t="shared" si="361"/>
        <v>0</v>
      </c>
      <c r="L4110" s="4"/>
    </row>
    <row r="4111" spans="1:57" ht="15.75">
      <c r="A4111" s="28">
        <v>85</v>
      </c>
      <c r="B4111" s="25"/>
      <c r="C4111" s="32">
        <f t="shared" si="360"/>
        <v>1</v>
      </c>
      <c r="D4111" s="34" t="s">
        <v>4159</v>
      </c>
      <c r="E4111" s="34">
        <v>5856</v>
      </c>
      <c r="F4111" s="35">
        <v>1</v>
      </c>
      <c r="G4111" s="35">
        <v>0</v>
      </c>
      <c r="H4111" s="35">
        <v>0</v>
      </c>
      <c r="I4111" s="35">
        <v>0</v>
      </c>
      <c r="J4111" s="36">
        <v>0</v>
      </c>
      <c r="K4111" s="58" t="str">
        <f t="shared" si="361"/>
        <v>0</v>
      </c>
      <c r="L4111" s="4"/>
    </row>
    <row r="4112" spans="1:57" ht="15.75">
      <c r="A4112" s="28">
        <v>85</v>
      </c>
      <c r="B4112" s="25"/>
      <c r="C4112" s="32">
        <f t="shared" si="360"/>
        <v>1</v>
      </c>
      <c r="D4112" s="34" t="s">
        <v>4160</v>
      </c>
      <c r="E4112" s="34">
        <v>5155</v>
      </c>
      <c r="F4112" s="35">
        <v>2</v>
      </c>
      <c r="G4112" s="35">
        <v>1</v>
      </c>
      <c r="H4112" s="35">
        <v>0</v>
      </c>
      <c r="I4112" s="35">
        <v>0</v>
      </c>
      <c r="J4112" s="36">
        <v>0</v>
      </c>
      <c r="K4112" s="58" t="str">
        <f t="shared" si="361"/>
        <v>0</v>
      </c>
      <c r="L4112" s="4"/>
    </row>
    <row r="4113" spans="1:12" ht="15.75">
      <c r="A4113" s="28">
        <v>85</v>
      </c>
      <c r="B4113" s="25"/>
      <c r="C4113" s="32">
        <f t="shared" si="360"/>
        <v>1</v>
      </c>
      <c r="D4113" s="34" t="s">
        <v>4161</v>
      </c>
      <c r="E4113" s="34">
        <v>22100</v>
      </c>
      <c r="F4113" s="35">
        <v>4</v>
      </c>
      <c r="G4113" s="35">
        <v>0</v>
      </c>
      <c r="H4113" s="35">
        <v>0</v>
      </c>
      <c r="I4113" s="35">
        <v>0</v>
      </c>
      <c r="J4113" s="36">
        <v>0</v>
      </c>
      <c r="K4113" s="58" t="str">
        <f t="shared" si="361"/>
        <v>0</v>
      </c>
      <c r="L4113" s="4"/>
    </row>
    <row r="4114" spans="1:12" ht="15.75">
      <c r="A4114" s="28">
        <v>85</v>
      </c>
      <c r="B4114" s="25"/>
      <c r="C4114" s="32">
        <f t="shared" si="360"/>
        <v>1</v>
      </c>
      <c r="D4114" s="34" t="s">
        <v>4162</v>
      </c>
      <c r="E4114" s="34">
        <v>1750</v>
      </c>
      <c r="F4114" s="35">
        <v>2</v>
      </c>
      <c r="G4114" s="35">
        <v>0</v>
      </c>
      <c r="H4114" s="35">
        <v>0</v>
      </c>
      <c r="I4114" s="35">
        <v>0</v>
      </c>
      <c r="J4114" s="36">
        <v>0</v>
      </c>
      <c r="K4114" s="58" t="str">
        <f t="shared" si="361"/>
        <v>0</v>
      </c>
      <c r="L4114" s="4"/>
    </row>
    <row r="4115" spans="1:12" ht="15.75">
      <c r="A4115" s="28">
        <v>85</v>
      </c>
      <c r="B4115" s="25"/>
      <c r="C4115" s="32">
        <f t="shared" si="360"/>
        <v>1</v>
      </c>
      <c r="D4115" s="34" t="s">
        <v>4163</v>
      </c>
      <c r="E4115" s="34">
        <v>8279</v>
      </c>
      <c r="F4115" s="35">
        <v>2</v>
      </c>
      <c r="G4115" s="35">
        <v>0</v>
      </c>
      <c r="H4115" s="35">
        <v>0</v>
      </c>
      <c r="I4115" s="35">
        <v>0</v>
      </c>
      <c r="J4115" s="36">
        <v>0</v>
      </c>
      <c r="K4115" s="58" t="str">
        <f t="shared" si="361"/>
        <v>0</v>
      </c>
      <c r="L4115" s="4"/>
    </row>
    <row r="4116" spans="1:12" ht="15.75">
      <c r="A4116" s="28">
        <v>85</v>
      </c>
      <c r="B4116" s="25"/>
      <c r="C4116" s="32">
        <f t="shared" si="360"/>
        <v>1</v>
      </c>
      <c r="D4116" s="36" t="s">
        <v>4164</v>
      </c>
      <c r="E4116" s="36">
        <v>3322</v>
      </c>
      <c r="F4116" s="36">
        <v>0</v>
      </c>
      <c r="G4116" s="36">
        <v>1</v>
      </c>
      <c r="H4116" s="35">
        <v>0</v>
      </c>
      <c r="I4116" s="35">
        <v>0</v>
      </c>
      <c r="J4116" s="36">
        <v>0</v>
      </c>
      <c r="K4116" s="58" t="str">
        <f t="shared" si="361"/>
        <v>0</v>
      </c>
      <c r="L4116" s="4"/>
    </row>
    <row r="4117" spans="1:12" ht="15.75">
      <c r="A4117" s="28">
        <v>85</v>
      </c>
      <c r="B4117" s="25"/>
      <c r="C4117" s="32">
        <f t="shared" si="360"/>
        <v>1</v>
      </c>
      <c r="D4117" s="36" t="s">
        <v>4165</v>
      </c>
      <c r="E4117" s="36">
        <v>9174</v>
      </c>
      <c r="F4117" s="36">
        <v>1</v>
      </c>
      <c r="G4117" s="36">
        <v>0</v>
      </c>
      <c r="H4117" s="35">
        <v>0</v>
      </c>
      <c r="I4117" s="35">
        <v>0</v>
      </c>
      <c r="J4117" s="36">
        <v>0</v>
      </c>
      <c r="K4117" s="58" t="str">
        <f t="shared" si="361"/>
        <v>0</v>
      </c>
      <c r="L4117" s="4"/>
    </row>
    <row r="4118" spans="1:12" ht="15.75">
      <c r="A4118" s="28">
        <v>85</v>
      </c>
      <c r="B4118" s="25"/>
      <c r="C4118" s="32">
        <f t="shared" si="360"/>
        <v>1</v>
      </c>
      <c r="D4118" s="36" t="s">
        <v>4166</v>
      </c>
      <c r="E4118" s="36">
        <v>6174</v>
      </c>
      <c r="F4118" s="36">
        <v>1</v>
      </c>
      <c r="G4118" s="36">
        <v>0</v>
      </c>
      <c r="H4118" s="35">
        <v>0</v>
      </c>
      <c r="I4118" s="35">
        <v>0</v>
      </c>
      <c r="J4118" s="36">
        <v>0</v>
      </c>
      <c r="K4118" s="58" t="str">
        <f t="shared" si="361"/>
        <v>0</v>
      </c>
      <c r="L4118" s="4"/>
    </row>
    <row r="4119" spans="1:12" ht="15.75">
      <c r="A4119" s="28">
        <v>85</v>
      </c>
      <c r="B4119" s="25"/>
      <c r="C4119" s="32">
        <f t="shared" si="360"/>
        <v>1</v>
      </c>
      <c r="D4119" s="36" t="s">
        <v>4167</v>
      </c>
      <c r="E4119" s="36">
        <v>14300</v>
      </c>
      <c r="F4119" s="36">
        <v>6</v>
      </c>
      <c r="G4119" s="36">
        <v>1</v>
      </c>
      <c r="H4119" s="35">
        <v>0</v>
      </c>
      <c r="I4119" s="35">
        <v>0</v>
      </c>
      <c r="J4119" s="36">
        <v>0</v>
      </c>
      <c r="K4119" s="58" t="str">
        <f t="shared" si="361"/>
        <v>0</v>
      </c>
      <c r="L4119" s="4"/>
    </row>
    <row r="4120" spans="1:12" ht="15.75">
      <c r="A4120" s="28">
        <v>85</v>
      </c>
      <c r="B4120" s="25"/>
      <c r="C4120" s="32">
        <f t="shared" si="360"/>
        <v>1</v>
      </c>
      <c r="D4120" s="36" t="s">
        <v>4168</v>
      </c>
      <c r="E4120" s="36">
        <v>873</v>
      </c>
      <c r="F4120" s="36">
        <v>0</v>
      </c>
      <c r="G4120" s="36">
        <v>0</v>
      </c>
      <c r="H4120" s="36">
        <v>1</v>
      </c>
      <c r="I4120" s="36">
        <v>0</v>
      </c>
      <c r="J4120" s="36">
        <v>0</v>
      </c>
      <c r="K4120" s="58" t="str">
        <f t="shared" si="361"/>
        <v>0</v>
      </c>
      <c r="L4120" s="4"/>
    </row>
    <row r="4121" spans="1:12" ht="15.75">
      <c r="A4121" s="28">
        <v>85</v>
      </c>
      <c r="B4121" s="25"/>
      <c r="C4121" s="32">
        <f t="shared" si="360"/>
        <v>1</v>
      </c>
      <c r="D4121" s="36" t="s">
        <v>4169</v>
      </c>
      <c r="E4121" s="36">
        <v>2900</v>
      </c>
      <c r="F4121" s="36">
        <v>2</v>
      </c>
      <c r="G4121" s="36">
        <v>2</v>
      </c>
      <c r="H4121" s="36">
        <v>0</v>
      </c>
      <c r="I4121" s="36">
        <v>0</v>
      </c>
      <c r="J4121" s="36">
        <v>0</v>
      </c>
      <c r="K4121" s="58" t="str">
        <f t="shared" si="361"/>
        <v>0</v>
      </c>
      <c r="L4121" s="4"/>
    </row>
    <row r="4122" spans="1:12" ht="15.75">
      <c r="A4122" s="28">
        <v>85</v>
      </c>
      <c r="B4122" s="25"/>
      <c r="C4122" s="32">
        <f t="shared" si="360"/>
        <v>1</v>
      </c>
      <c r="D4122" s="36" t="s">
        <v>4170</v>
      </c>
      <c r="E4122" s="36">
        <v>2960</v>
      </c>
      <c r="F4122" s="36">
        <v>2</v>
      </c>
      <c r="G4122" s="36">
        <v>0</v>
      </c>
      <c r="H4122" s="36">
        <v>0</v>
      </c>
      <c r="I4122" s="36">
        <v>0</v>
      </c>
      <c r="J4122" s="36">
        <v>0</v>
      </c>
      <c r="K4122" s="58" t="str">
        <f t="shared" si="361"/>
        <v>0</v>
      </c>
      <c r="L4122" s="4"/>
    </row>
    <row r="4123" spans="1:12" ht="15.75">
      <c r="A4123" s="28">
        <v>85</v>
      </c>
      <c r="B4123" s="25"/>
      <c r="C4123" s="32">
        <f t="shared" si="360"/>
        <v>1</v>
      </c>
      <c r="D4123" s="36" t="s">
        <v>4171</v>
      </c>
      <c r="E4123" s="36">
        <v>1673</v>
      </c>
      <c r="F4123" s="36">
        <v>0</v>
      </c>
      <c r="G4123" s="36">
        <v>1</v>
      </c>
      <c r="H4123" s="36">
        <v>0</v>
      </c>
      <c r="I4123" s="36">
        <v>0</v>
      </c>
      <c r="J4123" s="36">
        <v>0</v>
      </c>
      <c r="K4123" s="58" t="str">
        <f t="shared" si="361"/>
        <v>0</v>
      </c>
      <c r="L4123" s="4"/>
    </row>
    <row r="4124" spans="1:12" ht="15.75">
      <c r="A4124" s="28">
        <v>85</v>
      </c>
      <c r="B4124" s="25"/>
      <c r="C4124" s="32">
        <f t="shared" si="360"/>
        <v>1</v>
      </c>
      <c r="D4124" s="36" t="s">
        <v>4172</v>
      </c>
      <c r="E4124" s="36">
        <v>4983</v>
      </c>
      <c r="F4124" s="36">
        <v>3</v>
      </c>
      <c r="G4124" s="36">
        <v>7</v>
      </c>
      <c r="H4124" s="36">
        <v>0</v>
      </c>
      <c r="I4124" s="36">
        <v>0</v>
      </c>
      <c r="J4124" s="36">
        <v>0</v>
      </c>
      <c r="K4124" s="58" t="str">
        <f t="shared" si="361"/>
        <v>0</v>
      </c>
      <c r="L4124" s="4"/>
    </row>
    <row r="4125" spans="1:12" ht="15.75">
      <c r="A4125" s="28">
        <v>85</v>
      </c>
      <c r="B4125" s="25"/>
      <c r="C4125" s="32">
        <f t="shared" si="360"/>
        <v>1</v>
      </c>
      <c r="D4125" s="36" t="s">
        <v>4173</v>
      </c>
      <c r="E4125" s="36">
        <v>2247</v>
      </c>
      <c r="F4125" s="36">
        <v>1</v>
      </c>
      <c r="G4125" s="36">
        <v>0</v>
      </c>
      <c r="H4125" s="36">
        <v>0</v>
      </c>
      <c r="I4125" s="36">
        <v>0</v>
      </c>
      <c r="J4125" s="36">
        <v>0</v>
      </c>
      <c r="K4125" s="58" t="str">
        <f t="shared" si="361"/>
        <v>0</v>
      </c>
      <c r="L4125" s="4"/>
    </row>
    <row r="4126" spans="1:12" ht="15.75">
      <c r="A4126" s="28">
        <v>85</v>
      </c>
      <c r="B4126" s="25"/>
      <c r="C4126" s="32">
        <f t="shared" si="360"/>
        <v>1</v>
      </c>
      <c r="D4126" s="36" t="s">
        <v>4174</v>
      </c>
      <c r="E4126" s="36">
        <v>3857</v>
      </c>
      <c r="F4126" s="36">
        <v>1</v>
      </c>
      <c r="G4126" s="36">
        <v>0</v>
      </c>
      <c r="H4126" s="36">
        <v>0</v>
      </c>
      <c r="I4126" s="36">
        <v>0</v>
      </c>
      <c r="J4126" s="36">
        <v>0</v>
      </c>
      <c r="K4126" s="58" t="str">
        <f t="shared" si="361"/>
        <v>0</v>
      </c>
      <c r="L4126" s="4"/>
    </row>
    <row r="4127" spans="1:12" ht="15.75">
      <c r="A4127" s="28">
        <v>85</v>
      </c>
      <c r="B4127" s="25"/>
      <c r="C4127" s="32">
        <f t="shared" si="360"/>
        <v>1</v>
      </c>
      <c r="D4127" s="36" t="s">
        <v>4175</v>
      </c>
      <c r="E4127" s="36">
        <v>5400</v>
      </c>
      <c r="F4127" s="36">
        <v>1</v>
      </c>
      <c r="G4127" s="36">
        <v>0</v>
      </c>
      <c r="H4127" s="36">
        <v>0</v>
      </c>
      <c r="I4127" s="36">
        <v>0</v>
      </c>
      <c r="J4127" s="36">
        <v>0</v>
      </c>
      <c r="K4127" s="58" t="str">
        <f t="shared" si="361"/>
        <v>0</v>
      </c>
      <c r="L4127" s="4"/>
    </row>
    <row r="4128" spans="1:12" ht="15.75">
      <c r="A4128" s="28">
        <v>85</v>
      </c>
      <c r="B4128" s="25"/>
      <c r="C4128" s="32">
        <f t="shared" si="360"/>
        <v>1</v>
      </c>
      <c r="D4128" s="36" t="s">
        <v>4176</v>
      </c>
      <c r="E4128" s="36">
        <v>5114</v>
      </c>
      <c r="F4128" s="36">
        <v>1</v>
      </c>
      <c r="G4128" s="36">
        <v>0</v>
      </c>
      <c r="H4128" s="36">
        <v>0</v>
      </c>
      <c r="I4128" s="36">
        <v>0</v>
      </c>
      <c r="J4128" s="36">
        <v>0</v>
      </c>
      <c r="K4128" s="58" t="str">
        <f t="shared" si="361"/>
        <v>0</v>
      </c>
      <c r="L4128" s="4"/>
    </row>
    <row r="4129" spans="1:12" ht="15.75">
      <c r="A4129" s="28">
        <v>85</v>
      </c>
      <c r="B4129" s="25"/>
      <c r="C4129" s="32">
        <f t="shared" si="360"/>
        <v>1</v>
      </c>
      <c r="D4129" s="36" t="s">
        <v>4177</v>
      </c>
      <c r="E4129" s="36">
        <v>1338</v>
      </c>
      <c r="F4129" s="36">
        <v>0</v>
      </c>
      <c r="G4129" s="36">
        <v>1</v>
      </c>
      <c r="H4129" s="36">
        <v>0</v>
      </c>
      <c r="I4129" s="36">
        <v>0</v>
      </c>
      <c r="J4129" s="36">
        <v>0</v>
      </c>
      <c r="K4129" s="58" t="str">
        <f t="shared" si="361"/>
        <v>0</v>
      </c>
      <c r="L4129" s="4"/>
    </row>
    <row r="4130" spans="1:12" ht="15.75">
      <c r="A4130" s="28">
        <v>85</v>
      </c>
      <c r="B4130" s="25"/>
      <c r="C4130" s="32">
        <f t="shared" si="360"/>
        <v>1</v>
      </c>
      <c r="D4130" s="36" t="s">
        <v>4178</v>
      </c>
      <c r="E4130" s="36">
        <v>55000</v>
      </c>
      <c r="F4130" s="36">
        <v>16</v>
      </c>
      <c r="G4130" s="36">
        <v>8</v>
      </c>
      <c r="H4130" s="36">
        <v>0</v>
      </c>
      <c r="I4130" s="36">
        <v>0</v>
      </c>
      <c r="J4130" s="36">
        <v>0</v>
      </c>
      <c r="K4130" s="58" t="str">
        <f t="shared" si="361"/>
        <v>0</v>
      </c>
      <c r="L4130" s="4"/>
    </row>
    <row r="4131" spans="1:12" ht="15.75">
      <c r="A4131" s="28">
        <v>85</v>
      </c>
      <c r="B4131" s="25"/>
      <c r="C4131" s="32">
        <f t="shared" si="360"/>
        <v>1</v>
      </c>
      <c r="D4131" s="36" t="s">
        <v>4179</v>
      </c>
      <c r="E4131" s="36">
        <v>2980</v>
      </c>
      <c r="F4131" s="36">
        <v>6</v>
      </c>
      <c r="G4131" s="36">
        <v>0</v>
      </c>
      <c r="H4131" s="36">
        <v>0</v>
      </c>
      <c r="I4131" s="36">
        <v>0</v>
      </c>
      <c r="J4131" s="36">
        <v>0</v>
      </c>
      <c r="K4131" s="58" t="str">
        <f t="shared" si="361"/>
        <v>0</v>
      </c>
      <c r="L4131" s="4"/>
    </row>
    <row r="4132" spans="1:12" ht="15.75">
      <c r="A4132" s="28">
        <v>85</v>
      </c>
      <c r="B4132" s="25"/>
      <c r="C4132" s="32">
        <f t="shared" si="360"/>
        <v>1</v>
      </c>
      <c r="D4132" s="36" t="s">
        <v>4180</v>
      </c>
      <c r="E4132" s="36">
        <v>5000</v>
      </c>
      <c r="F4132" s="36">
        <v>2</v>
      </c>
      <c r="G4132" s="36">
        <v>2</v>
      </c>
      <c r="H4132" s="36">
        <v>0</v>
      </c>
      <c r="I4132" s="36">
        <v>0</v>
      </c>
      <c r="J4132" s="36">
        <v>0</v>
      </c>
      <c r="K4132" s="58" t="str">
        <f t="shared" si="361"/>
        <v>0</v>
      </c>
      <c r="L4132" s="4"/>
    </row>
    <row r="4133" spans="1:12" ht="15.75">
      <c r="A4133" s="28">
        <v>85</v>
      </c>
      <c r="B4133" s="25"/>
      <c r="C4133" s="32">
        <f t="shared" si="360"/>
        <v>1</v>
      </c>
      <c r="D4133" s="36" t="s">
        <v>4181</v>
      </c>
      <c r="E4133" s="36">
        <v>4711</v>
      </c>
      <c r="F4133" s="36">
        <v>0</v>
      </c>
      <c r="G4133" s="36">
        <v>1</v>
      </c>
      <c r="H4133" s="36">
        <v>0</v>
      </c>
      <c r="I4133" s="36">
        <v>0</v>
      </c>
      <c r="J4133" s="36">
        <v>0</v>
      </c>
      <c r="K4133" s="58" t="str">
        <f t="shared" si="361"/>
        <v>0</v>
      </c>
      <c r="L4133" s="4"/>
    </row>
    <row r="4134" spans="1:12" ht="15.75">
      <c r="A4134" s="28">
        <v>85</v>
      </c>
      <c r="B4134" s="25"/>
      <c r="C4134" s="32">
        <f t="shared" si="360"/>
        <v>1</v>
      </c>
      <c r="D4134" s="36" t="s">
        <v>4182</v>
      </c>
      <c r="E4134" s="36">
        <v>1857</v>
      </c>
      <c r="F4134" s="36">
        <v>0</v>
      </c>
      <c r="G4134" s="36">
        <v>0</v>
      </c>
      <c r="H4134" s="36">
        <v>1</v>
      </c>
      <c r="I4134" s="36">
        <v>0</v>
      </c>
      <c r="J4134" s="36">
        <v>0</v>
      </c>
      <c r="K4134" s="58" t="str">
        <f t="shared" si="361"/>
        <v>0</v>
      </c>
      <c r="L4134" s="4"/>
    </row>
    <row r="4135" spans="1:12" ht="15.75">
      <c r="A4135" s="28">
        <v>85</v>
      </c>
      <c r="B4135" s="25"/>
      <c r="C4135" s="32">
        <f t="shared" si="360"/>
        <v>1</v>
      </c>
      <c r="D4135" s="36" t="s">
        <v>4183</v>
      </c>
      <c r="E4135" s="36">
        <v>8816</v>
      </c>
      <c r="F4135" s="36">
        <v>2</v>
      </c>
      <c r="G4135" s="36">
        <v>0</v>
      </c>
      <c r="H4135" s="36">
        <v>0</v>
      </c>
      <c r="I4135" s="36">
        <v>0</v>
      </c>
      <c r="J4135" s="36">
        <v>0</v>
      </c>
      <c r="K4135" s="58" t="str">
        <f t="shared" si="361"/>
        <v>0</v>
      </c>
      <c r="L4135" s="4"/>
    </row>
    <row r="4136" spans="1:12" ht="15.75">
      <c r="A4136" s="28">
        <v>85</v>
      </c>
      <c r="B4136" s="25"/>
      <c r="C4136" s="32">
        <f t="shared" si="360"/>
        <v>1</v>
      </c>
      <c r="D4136" s="36" t="s">
        <v>4184</v>
      </c>
      <c r="E4136" s="36">
        <v>16000</v>
      </c>
      <c r="F4136" s="36">
        <v>7</v>
      </c>
      <c r="G4136" s="36">
        <v>3</v>
      </c>
      <c r="H4136" s="36">
        <v>0</v>
      </c>
      <c r="I4136" s="36">
        <v>0</v>
      </c>
      <c r="J4136" s="36">
        <v>0</v>
      </c>
      <c r="K4136" s="58" t="str">
        <f t="shared" si="361"/>
        <v>0</v>
      </c>
      <c r="L4136" s="4"/>
    </row>
    <row r="4137" spans="1:12" ht="15.75">
      <c r="A4137" s="28">
        <v>85</v>
      </c>
      <c r="B4137" s="25"/>
      <c r="C4137" s="32">
        <f t="shared" si="360"/>
        <v>1</v>
      </c>
      <c r="D4137" s="36" t="s">
        <v>4185</v>
      </c>
      <c r="E4137" s="36">
        <v>45573</v>
      </c>
      <c r="F4137" s="36">
        <v>24</v>
      </c>
      <c r="G4137" s="36">
        <v>4</v>
      </c>
      <c r="H4137" s="36">
        <v>0</v>
      </c>
      <c r="I4137" s="36">
        <v>2</v>
      </c>
      <c r="J4137" s="36">
        <v>2</v>
      </c>
      <c r="K4137" s="58" t="str">
        <f t="shared" si="361"/>
        <v>1</v>
      </c>
      <c r="L4137" s="4"/>
    </row>
    <row r="4138" spans="1:12" ht="15.75">
      <c r="A4138" s="28">
        <v>85</v>
      </c>
      <c r="B4138" s="25"/>
      <c r="C4138" s="32">
        <f t="shared" si="360"/>
        <v>1</v>
      </c>
      <c r="D4138" s="36" t="s">
        <v>4186</v>
      </c>
      <c r="E4138" s="36">
        <v>9576</v>
      </c>
      <c r="F4138" s="36">
        <v>4</v>
      </c>
      <c r="G4138" s="36">
        <v>2</v>
      </c>
      <c r="H4138" s="36">
        <v>0</v>
      </c>
      <c r="I4138" s="36">
        <v>0</v>
      </c>
      <c r="J4138" s="36">
        <v>0</v>
      </c>
      <c r="K4138" s="58" t="str">
        <f t="shared" si="361"/>
        <v>0</v>
      </c>
      <c r="L4138" s="4"/>
    </row>
    <row r="4139" spans="1:12" ht="15.75">
      <c r="A4139" s="28">
        <v>85</v>
      </c>
      <c r="B4139" s="25"/>
      <c r="C4139" s="32">
        <f t="shared" si="360"/>
        <v>1</v>
      </c>
      <c r="D4139" s="36" t="s">
        <v>4187</v>
      </c>
      <c r="E4139" s="36">
        <v>5000</v>
      </c>
      <c r="F4139" s="36">
        <v>0</v>
      </c>
      <c r="G4139" s="36">
        <v>1</v>
      </c>
      <c r="H4139" s="36">
        <v>0</v>
      </c>
      <c r="I4139" s="36">
        <v>0</v>
      </c>
      <c r="J4139" s="36">
        <v>0</v>
      </c>
      <c r="K4139" s="58" t="str">
        <f t="shared" si="361"/>
        <v>0</v>
      </c>
      <c r="L4139" s="4"/>
    </row>
    <row r="4140" spans="1:12" ht="15.75">
      <c r="A4140" s="28">
        <v>85</v>
      </c>
      <c r="B4140" s="25"/>
      <c r="C4140" s="32">
        <f t="shared" si="360"/>
        <v>1</v>
      </c>
      <c r="D4140" s="36" t="s">
        <v>4188</v>
      </c>
      <c r="E4140" s="36">
        <v>2357</v>
      </c>
      <c r="F4140" s="36">
        <v>0</v>
      </c>
      <c r="G4140" s="36">
        <v>0</v>
      </c>
      <c r="H4140" s="36">
        <v>1</v>
      </c>
      <c r="I4140" s="36">
        <v>0</v>
      </c>
      <c r="J4140" s="36">
        <v>0</v>
      </c>
      <c r="K4140" s="58" t="str">
        <f t="shared" si="361"/>
        <v>0</v>
      </c>
      <c r="L4140" s="4"/>
    </row>
    <row r="4141" spans="1:12" ht="15.75">
      <c r="A4141" s="28">
        <v>85</v>
      </c>
      <c r="B4141" s="25"/>
      <c r="C4141" s="32">
        <f t="shared" si="360"/>
        <v>1</v>
      </c>
      <c r="D4141" s="36" t="s">
        <v>4189</v>
      </c>
      <c r="E4141" s="36">
        <v>4738</v>
      </c>
      <c r="F4141" s="36">
        <v>3</v>
      </c>
      <c r="G4141" s="36">
        <v>7</v>
      </c>
      <c r="H4141" s="36">
        <v>0</v>
      </c>
      <c r="I4141" s="36">
        <v>0</v>
      </c>
      <c r="J4141" s="36">
        <v>0</v>
      </c>
      <c r="K4141" s="58" t="str">
        <f t="shared" si="361"/>
        <v>0</v>
      </c>
      <c r="L4141" s="4"/>
    </row>
    <row r="4142" spans="1:12" ht="15.75">
      <c r="A4142" s="28">
        <v>85</v>
      </c>
      <c r="B4142" s="25"/>
      <c r="C4142" s="32">
        <f t="shared" si="360"/>
        <v>1</v>
      </c>
      <c r="D4142" s="36" t="s">
        <v>4190</v>
      </c>
      <c r="E4142" s="36">
        <v>2196</v>
      </c>
      <c r="F4142" s="36">
        <v>1</v>
      </c>
      <c r="G4142" s="36">
        <v>0</v>
      </c>
      <c r="H4142" s="36">
        <v>0</v>
      </c>
      <c r="I4142" s="36">
        <v>0</v>
      </c>
      <c r="J4142" s="36">
        <v>0</v>
      </c>
      <c r="K4142" s="58" t="str">
        <f t="shared" si="361"/>
        <v>0</v>
      </c>
      <c r="L4142" s="4"/>
    </row>
    <row r="4143" spans="1:12" ht="15.75">
      <c r="A4143" s="28">
        <v>85</v>
      </c>
      <c r="B4143" s="25"/>
      <c r="C4143" s="32">
        <f t="shared" si="360"/>
        <v>1</v>
      </c>
      <c r="D4143" s="36" t="s">
        <v>4191</v>
      </c>
      <c r="E4143" s="36">
        <v>5761</v>
      </c>
      <c r="F4143" s="36">
        <v>1</v>
      </c>
      <c r="G4143" s="36">
        <v>0</v>
      </c>
      <c r="H4143" s="36">
        <v>0</v>
      </c>
      <c r="I4143" s="36">
        <v>0</v>
      </c>
      <c r="J4143" s="36">
        <v>0</v>
      </c>
      <c r="K4143" s="58" t="str">
        <f t="shared" si="361"/>
        <v>0</v>
      </c>
      <c r="L4143" s="4"/>
    </row>
    <row r="4144" spans="1:12" ht="15.75">
      <c r="A4144" s="28">
        <v>85</v>
      </c>
      <c r="B4144" s="25"/>
      <c r="C4144" s="32">
        <f t="shared" si="360"/>
        <v>1</v>
      </c>
      <c r="D4144" s="36" t="s">
        <v>4192</v>
      </c>
      <c r="E4144" s="36">
        <v>7759</v>
      </c>
      <c r="F4144" s="36">
        <v>7</v>
      </c>
      <c r="G4144" s="36">
        <v>4</v>
      </c>
      <c r="H4144" s="36">
        <v>0</v>
      </c>
      <c r="I4144" s="36">
        <v>0</v>
      </c>
      <c r="J4144" s="36">
        <v>0</v>
      </c>
      <c r="K4144" s="58" t="str">
        <f t="shared" si="361"/>
        <v>0</v>
      </c>
      <c r="L4144" s="4"/>
    </row>
    <row r="4145" spans="1:57" ht="15.75">
      <c r="A4145" s="28">
        <v>85</v>
      </c>
      <c r="B4145" s="25"/>
      <c r="C4145" s="32">
        <f t="shared" si="360"/>
        <v>1</v>
      </c>
      <c r="D4145" s="36" t="s">
        <v>4193</v>
      </c>
      <c r="E4145" s="36">
        <v>11500</v>
      </c>
      <c r="F4145" s="36">
        <v>4</v>
      </c>
      <c r="G4145" s="36">
        <v>1</v>
      </c>
      <c r="H4145" s="36">
        <v>0</v>
      </c>
      <c r="I4145" s="36">
        <v>0</v>
      </c>
      <c r="J4145" s="36">
        <v>0</v>
      </c>
      <c r="K4145" s="58" t="str">
        <f t="shared" si="361"/>
        <v>0</v>
      </c>
      <c r="L4145" s="4"/>
    </row>
    <row r="4146" spans="1:57" ht="15.75">
      <c r="A4146" s="28">
        <v>85</v>
      </c>
      <c r="B4146" s="25"/>
      <c r="C4146" s="32">
        <f t="shared" si="360"/>
        <v>1</v>
      </c>
      <c r="D4146" s="36" t="s">
        <v>4194</v>
      </c>
      <c r="E4146" s="36">
        <v>8843</v>
      </c>
      <c r="F4146" s="36">
        <v>5</v>
      </c>
      <c r="G4146" s="36">
        <v>2</v>
      </c>
      <c r="H4146" s="36">
        <v>0</v>
      </c>
      <c r="I4146" s="36">
        <v>0</v>
      </c>
      <c r="J4146" s="36">
        <v>0</v>
      </c>
      <c r="K4146" s="58" t="str">
        <f t="shared" si="361"/>
        <v>0</v>
      </c>
      <c r="L4146" s="4"/>
    </row>
    <row r="4147" spans="1:57" ht="15.75">
      <c r="A4147" s="28">
        <v>85</v>
      </c>
      <c r="B4147" s="25"/>
      <c r="C4147" s="32">
        <f t="shared" si="360"/>
        <v>1</v>
      </c>
      <c r="D4147" s="36" t="s">
        <v>4195</v>
      </c>
      <c r="E4147" s="36">
        <v>3600</v>
      </c>
      <c r="F4147" s="36">
        <v>0</v>
      </c>
      <c r="G4147" s="36">
        <v>1</v>
      </c>
      <c r="H4147" s="36">
        <v>0</v>
      </c>
      <c r="I4147" s="36">
        <v>0</v>
      </c>
      <c r="J4147" s="36">
        <v>0</v>
      </c>
      <c r="K4147" s="58" t="str">
        <f t="shared" si="361"/>
        <v>0</v>
      </c>
      <c r="L4147" s="4"/>
    </row>
    <row r="4148" spans="1:57" ht="15.75">
      <c r="A4148" s="28">
        <v>85</v>
      </c>
      <c r="B4148" s="25"/>
      <c r="C4148" s="32">
        <f t="shared" si="360"/>
        <v>1</v>
      </c>
      <c r="D4148" s="36" t="s">
        <v>4196</v>
      </c>
      <c r="E4148" s="36">
        <v>2300</v>
      </c>
      <c r="F4148" s="36">
        <v>1</v>
      </c>
      <c r="G4148" s="36">
        <v>0</v>
      </c>
      <c r="H4148" s="36">
        <v>0</v>
      </c>
      <c r="I4148" s="36">
        <v>0</v>
      </c>
      <c r="J4148" s="36">
        <v>0</v>
      </c>
      <c r="K4148" s="58" t="str">
        <f t="shared" si="361"/>
        <v>0</v>
      </c>
      <c r="L4148" s="4"/>
    </row>
    <row r="4149" spans="1:57" ht="15.75">
      <c r="A4149" s="28">
        <v>85</v>
      </c>
      <c r="B4149" s="25"/>
      <c r="C4149" s="32">
        <f t="shared" si="360"/>
        <v>1</v>
      </c>
      <c r="D4149" s="36" t="s">
        <v>4197</v>
      </c>
      <c r="E4149" s="36">
        <v>1324</v>
      </c>
      <c r="F4149" s="36">
        <v>1</v>
      </c>
      <c r="G4149" s="36">
        <v>0</v>
      </c>
      <c r="H4149" s="36">
        <v>0</v>
      </c>
      <c r="I4149" s="36">
        <v>0</v>
      </c>
      <c r="J4149" s="36">
        <v>0</v>
      </c>
      <c r="K4149" s="58" t="str">
        <f t="shared" si="361"/>
        <v>0</v>
      </c>
      <c r="L4149" s="4"/>
    </row>
    <row r="4150" spans="1:57" ht="15.75">
      <c r="A4150" s="28">
        <v>85</v>
      </c>
      <c r="B4150" s="25"/>
      <c r="C4150" s="32">
        <f t="shared" si="360"/>
        <v>1</v>
      </c>
      <c r="D4150" s="36" t="s">
        <v>4198</v>
      </c>
      <c r="E4150" s="36">
        <v>4300</v>
      </c>
      <c r="F4150" s="36">
        <v>1</v>
      </c>
      <c r="G4150" s="36">
        <v>0</v>
      </c>
      <c r="H4150" s="36">
        <v>0</v>
      </c>
      <c r="I4150" s="36">
        <v>0</v>
      </c>
      <c r="J4150" s="36">
        <v>0</v>
      </c>
      <c r="K4150" s="58" t="str">
        <f t="shared" si="361"/>
        <v>0</v>
      </c>
      <c r="L4150" s="4"/>
    </row>
    <row r="4151" spans="1:57" ht="15.75">
      <c r="A4151" s="28">
        <v>85</v>
      </c>
      <c r="B4151" s="25"/>
      <c r="C4151" s="32">
        <f t="shared" si="360"/>
        <v>1</v>
      </c>
      <c r="D4151" s="36" t="s">
        <v>4199</v>
      </c>
      <c r="E4151" s="36">
        <v>9700</v>
      </c>
      <c r="F4151" s="36">
        <v>2</v>
      </c>
      <c r="G4151" s="36">
        <v>2</v>
      </c>
      <c r="H4151" s="36">
        <v>0</v>
      </c>
      <c r="I4151" s="36">
        <v>0</v>
      </c>
      <c r="J4151" s="36">
        <v>0</v>
      </c>
      <c r="K4151" s="58" t="str">
        <f t="shared" si="361"/>
        <v>0</v>
      </c>
      <c r="L4151" s="4"/>
    </row>
    <row r="4152" spans="1:57" ht="15.75">
      <c r="A4152" s="28">
        <v>85</v>
      </c>
      <c r="B4152" s="25"/>
      <c r="C4152" s="32">
        <f t="shared" si="360"/>
        <v>1</v>
      </c>
      <c r="D4152" s="36" t="s">
        <v>4200</v>
      </c>
      <c r="E4152" s="36">
        <v>50000</v>
      </c>
      <c r="F4152" s="36">
        <v>7</v>
      </c>
      <c r="G4152" s="36">
        <v>0</v>
      </c>
      <c r="H4152" s="36">
        <v>0</v>
      </c>
      <c r="I4152" s="36">
        <v>0</v>
      </c>
      <c r="J4152" s="36">
        <v>0</v>
      </c>
      <c r="K4152" s="58" t="str">
        <f t="shared" si="361"/>
        <v>0</v>
      </c>
      <c r="L4152" s="4"/>
    </row>
    <row r="4153" spans="1:57" ht="15.75">
      <c r="A4153" s="28">
        <v>85</v>
      </c>
      <c r="B4153" s="25"/>
      <c r="C4153" s="32">
        <f t="shared" si="360"/>
        <v>1</v>
      </c>
      <c r="D4153" s="36" t="s">
        <v>4201</v>
      </c>
      <c r="E4153" s="36">
        <v>15000</v>
      </c>
      <c r="F4153" s="36">
        <v>2</v>
      </c>
      <c r="G4153" s="36">
        <v>1</v>
      </c>
      <c r="H4153" s="36">
        <v>0</v>
      </c>
      <c r="I4153" s="36">
        <v>0</v>
      </c>
      <c r="J4153" s="36">
        <v>0</v>
      </c>
      <c r="K4153" s="58" t="str">
        <f t="shared" si="361"/>
        <v>0</v>
      </c>
      <c r="L4153" s="4"/>
    </row>
    <row r="4154" spans="1:57" ht="15">
      <c r="A4154" s="226" t="s">
        <v>4202</v>
      </c>
      <c r="B4154" s="226"/>
      <c r="C4154" s="226"/>
      <c r="D4154" s="44">
        <f>SUM(C4108:C4153)</f>
        <v>46</v>
      </c>
      <c r="E4154" s="111">
        <f t="shared" ref="E4154:J4154" si="362">SUM(E4108:E4153)</f>
        <v>408140</v>
      </c>
      <c r="F4154" s="111">
        <f t="shared" si="362"/>
        <v>134</v>
      </c>
      <c r="G4154" s="111">
        <f t="shared" si="362"/>
        <v>55</v>
      </c>
      <c r="H4154" s="111">
        <f t="shared" si="362"/>
        <v>3</v>
      </c>
      <c r="I4154" s="111">
        <f t="shared" si="362"/>
        <v>2</v>
      </c>
      <c r="J4154" s="111">
        <f t="shared" si="362"/>
        <v>2</v>
      </c>
      <c r="K4154" s="45">
        <f>K4108+K4109+K4110+K4111+K4112+K4113+K4114+K4115+K4116+K4117+K4118+K4119+K4120+K4121+K4122+K4123+K4124+K4125+K4126+K4127+K4128+K4129+K4130+K4131+K4132+K4133+K4134+K4135+K4136+K4137+K4138+K4139+K4140+K4141+K4142+K4143+K4144+K4145+K4146+K4147+K4148+K4149+K4150+K4152+K4153</f>
        <v>1</v>
      </c>
      <c r="L4154" s="4"/>
      <c r="M4154" s="46"/>
      <c r="N4154" s="46"/>
      <c r="O4154" s="46"/>
      <c r="P4154" s="46"/>
      <c r="Q4154" s="46"/>
      <c r="R4154" s="46"/>
      <c r="S4154" s="46"/>
      <c r="T4154" s="46"/>
      <c r="U4154" s="46"/>
      <c r="V4154" s="46"/>
      <c r="W4154" s="46"/>
      <c r="X4154" s="46"/>
      <c r="Y4154" s="46"/>
      <c r="Z4154" s="46"/>
      <c r="AA4154" s="46"/>
      <c r="AB4154" s="46"/>
      <c r="AC4154" s="46"/>
      <c r="AD4154" s="46"/>
      <c r="AE4154" s="46"/>
      <c r="AF4154" s="46"/>
      <c r="AG4154" s="46"/>
      <c r="AH4154" s="46"/>
      <c r="AI4154" s="46"/>
      <c r="AJ4154" s="46"/>
      <c r="AK4154" s="46"/>
      <c r="AL4154" s="46"/>
      <c r="AM4154" s="46"/>
      <c r="AN4154" s="46"/>
      <c r="AO4154" s="46"/>
      <c r="AP4154" s="46"/>
      <c r="AQ4154" s="46"/>
      <c r="AR4154" s="46"/>
      <c r="AS4154" s="46"/>
      <c r="AT4154" s="46"/>
      <c r="AU4154" s="46"/>
      <c r="AV4154" s="46"/>
      <c r="AW4154" s="46"/>
      <c r="AX4154" s="46"/>
      <c r="AY4154" s="46"/>
      <c r="AZ4154" s="46"/>
      <c r="BA4154" s="46"/>
      <c r="BB4154" s="46"/>
      <c r="BC4154" s="46"/>
      <c r="BD4154" s="46"/>
      <c r="BE4154" s="46"/>
    </row>
    <row r="4155" spans="1:57" ht="15.75">
      <c r="A4155" s="28"/>
      <c r="B4155" s="225" t="s">
        <v>120</v>
      </c>
      <c r="C4155" s="225"/>
      <c r="D4155" s="47"/>
      <c r="E4155" s="112"/>
      <c r="F4155" s="47"/>
      <c r="G4155" s="112"/>
      <c r="H4155" s="112"/>
      <c r="I4155" s="112"/>
      <c r="J4155" s="113"/>
      <c r="K4155" s="31"/>
      <c r="L4155" s="4"/>
    </row>
    <row r="4156" spans="1:57" ht="15.75">
      <c r="A4156" s="28">
        <v>86</v>
      </c>
      <c r="B4156" s="25"/>
      <c r="C4156" s="32">
        <f t="shared" ref="C4156:C4175" si="363">IF(D4156="",0,1)</f>
        <v>1</v>
      </c>
      <c r="D4156" s="34" t="s">
        <v>4203</v>
      </c>
      <c r="E4156" s="34">
        <v>10180</v>
      </c>
      <c r="F4156" s="35">
        <v>4</v>
      </c>
      <c r="G4156" s="35">
        <v>0</v>
      </c>
      <c r="H4156" s="35">
        <v>0</v>
      </c>
      <c r="I4156" s="35">
        <v>0</v>
      </c>
      <c r="J4156" s="36">
        <v>0</v>
      </c>
      <c r="K4156" s="58" t="str">
        <f t="shared" ref="K4156:K4175" si="364">IF(OR(I4156="",I4156&lt;1),"0","1")</f>
        <v>0</v>
      </c>
      <c r="L4156" s="4"/>
    </row>
    <row r="4157" spans="1:57" ht="15.75">
      <c r="A4157" s="28">
        <v>86</v>
      </c>
      <c r="B4157" s="25"/>
      <c r="C4157" s="32">
        <f t="shared" si="363"/>
        <v>1</v>
      </c>
      <c r="D4157" s="34" t="s">
        <v>4204</v>
      </c>
      <c r="E4157" s="34">
        <v>4743</v>
      </c>
      <c r="F4157" s="35">
        <v>0</v>
      </c>
      <c r="G4157" s="35">
        <v>2</v>
      </c>
      <c r="H4157" s="35">
        <v>0</v>
      </c>
      <c r="I4157" s="35">
        <v>0</v>
      </c>
      <c r="J4157" s="36">
        <v>0</v>
      </c>
      <c r="K4157" s="58" t="str">
        <f t="shared" si="364"/>
        <v>0</v>
      </c>
      <c r="L4157" s="4"/>
    </row>
    <row r="4158" spans="1:57" ht="15.75">
      <c r="A4158" s="28">
        <v>86</v>
      </c>
      <c r="B4158" s="25"/>
      <c r="C4158" s="32">
        <f t="shared" si="363"/>
        <v>1</v>
      </c>
      <c r="D4158" s="34" t="s">
        <v>4205</v>
      </c>
      <c r="E4158" s="34">
        <v>31800</v>
      </c>
      <c r="F4158" s="35">
        <v>9</v>
      </c>
      <c r="G4158" s="35">
        <v>4</v>
      </c>
      <c r="H4158" s="35">
        <v>0</v>
      </c>
      <c r="I4158" s="35">
        <v>0</v>
      </c>
      <c r="J4158" s="36">
        <v>0</v>
      </c>
      <c r="K4158" s="58" t="str">
        <f t="shared" si="364"/>
        <v>0</v>
      </c>
      <c r="L4158" s="4"/>
    </row>
    <row r="4159" spans="1:57" ht="15.75">
      <c r="A4159" s="28">
        <v>86</v>
      </c>
      <c r="B4159" s="25"/>
      <c r="C4159" s="32">
        <f t="shared" si="363"/>
        <v>1</v>
      </c>
      <c r="D4159" s="34" t="s">
        <v>4206</v>
      </c>
      <c r="E4159" s="34">
        <v>1232</v>
      </c>
      <c r="F4159" s="35">
        <v>0</v>
      </c>
      <c r="G4159" s="35">
        <v>2</v>
      </c>
      <c r="H4159" s="35">
        <v>0</v>
      </c>
      <c r="I4159" s="35">
        <v>0</v>
      </c>
      <c r="J4159" s="36">
        <v>0</v>
      </c>
      <c r="K4159" s="58" t="str">
        <f t="shared" si="364"/>
        <v>0</v>
      </c>
      <c r="L4159" s="4"/>
    </row>
    <row r="4160" spans="1:57" ht="15.75">
      <c r="A4160" s="28">
        <v>86</v>
      </c>
      <c r="B4160" s="25"/>
      <c r="C4160" s="32">
        <f t="shared" si="363"/>
        <v>1</v>
      </c>
      <c r="D4160" s="34" t="s">
        <v>4207</v>
      </c>
      <c r="E4160" s="34">
        <v>7200</v>
      </c>
      <c r="F4160" s="35">
        <v>3</v>
      </c>
      <c r="G4160" s="35">
        <v>0</v>
      </c>
      <c r="H4160" s="35">
        <v>0</v>
      </c>
      <c r="I4160" s="35">
        <v>0</v>
      </c>
      <c r="J4160" s="36">
        <v>0</v>
      </c>
      <c r="K4160" s="58" t="str">
        <f t="shared" si="364"/>
        <v>0</v>
      </c>
      <c r="L4160" s="4"/>
    </row>
    <row r="4161" spans="1:57" ht="15.75">
      <c r="A4161" s="28">
        <v>86</v>
      </c>
      <c r="B4161" s="25"/>
      <c r="C4161" s="32">
        <f t="shared" si="363"/>
        <v>1</v>
      </c>
      <c r="D4161" s="34" t="s">
        <v>4208</v>
      </c>
      <c r="E4161" s="34">
        <v>2883</v>
      </c>
      <c r="F4161" s="35">
        <v>0</v>
      </c>
      <c r="G4161" s="35">
        <v>1</v>
      </c>
      <c r="H4161" s="35">
        <v>0</v>
      </c>
      <c r="I4161" s="35">
        <v>0</v>
      </c>
      <c r="J4161" s="36">
        <v>0</v>
      </c>
      <c r="K4161" s="58" t="str">
        <f t="shared" si="364"/>
        <v>0</v>
      </c>
      <c r="L4161" s="4"/>
    </row>
    <row r="4162" spans="1:57" ht="15.75">
      <c r="A4162" s="28">
        <v>86</v>
      </c>
      <c r="B4162" s="25"/>
      <c r="C4162" s="32">
        <f t="shared" si="363"/>
        <v>1</v>
      </c>
      <c r="D4162" s="34" t="s">
        <v>4209</v>
      </c>
      <c r="E4162" s="34">
        <v>2596</v>
      </c>
      <c r="F4162" s="35">
        <v>1</v>
      </c>
      <c r="G4162" s="35">
        <v>0</v>
      </c>
      <c r="H4162" s="35">
        <v>0</v>
      </c>
      <c r="I4162" s="35">
        <v>0</v>
      </c>
      <c r="J4162" s="36">
        <v>0</v>
      </c>
      <c r="K4162" s="58" t="str">
        <f t="shared" si="364"/>
        <v>0</v>
      </c>
      <c r="L4162" s="4"/>
    </row>
    <row r="4163" spans="1:57" ht="15.75">
      <c r="A4163" s="28">
        <v>86</v>
      </c>
      <c r="B4163" s="25"/>
      <c r="C4163" s="32">
        <f t="shared" si="363"/>
        <v>1</v>
      </c>
      <c r="D4163" s="34" t="s">
        <v>4210</v>
      </c>
      <c r="E4163" s="34">
        <v>7587</v>
      </c>
      <c r="F4163" s="35">
        <v>2</v>
      </c>
      <c r="G4163" s="35">
        <v>0</v>
      </c>
      <c r="H4163" s="35">
        <v>0</v>
      </c>
      <c r="I4163" s="35">
        <v>0</v>
      </c>
      <c r="J4163" s="36">
        <v>0</v>
      </c>
      <c r="K4163" s="58" t="str">
        <f t="shared" si="364"/>
        <v>0</v>
      </c>
      <c r="L4163" s="4"/>
    </row>
    <row r="4164" spans="1:57" ht="15.75">
      <c r="A4164" s="28">
        <v>86</v>
      </c>
      <c r="B4164" s="25"/>
      <c r="C4164" s="32">
        <f t="shared" si="363"/>
        <v>1</v>
      </c>
      <c r="D4164" s="34" t="s">
        <v>4211</v>
      </c>
      <c r="E4164" s="34">
        <v>1591</v>
      </c>
      <c r="F4164" s="35">
        <v>1</v>
      </c>
      <c r="G4164" s="35">
        <v>0</v>
      </c>
      <c r="H4164" s="35">
        <v>0</v>
      </c>
      <c r="I4164" s="35">
        <v>0</v>
      </c>
      <c r="J4164" s="36">
        <v>0</v>
      </c>
      <c r="K4164" s="58" t="str">
        <f t="shared" si="364"/>
        <v>0</v>
      </c>
      <c r="L4164" s="4"/>
    </row>
    <row r="4165" spans="1:57" ht="15.75">
      <c r="A4165" s="28">
        <v>86</v>
      </c>
      <c r="B4165" s="25"/>
      <c r="C4165" s="32">
        <f t="shared" si="363"/>
        <v>1</v>
      </c>
      <c r="D4165" s="34" t="s">
        <v>4212</v>
      </c>
      <c r="E4165" s="34">
        <v>67000</v>
      </c>
      <c r="F4165" s="35">
        <v>2</v>
      </c>
      <c r="G4165" s="35">
        <v>0</v>
      </c>
      <c r="H4165" s="35">
        <v>0</v>
      </c>
      <c r="I4165" s="35">
        <v>0</v>
      </c>
      <c r="J4165" s="36">
        <v>0</v>
      </c>
      <c r="K4165" s="58" t="str">
        <f t="shared" si="364"/>
        <v>0</v>
      </c>
      <c r="L4165" s="4"/>
    </row>
    <row r="4166" spans="1:57" ht="15.75">
      <c r="A4166" s="28">
        <v>86</v>
      </c>
      <c r="B4166" s="25"/>
      <c r="C4166" s="32">
        <f t="shared" si="363"/>
        <v>1</v>
      </c>
      <c r="D4166" s="34" t="s">
        <v>4213</v>
      </c>
      <c r="E4166" s="34">
        <v>6154</v>
      </c>
      <c r="F4166" s="35">
        <v>1</v>
      </c>
      <c r="G4166" s="35">
        <v>0</v>
      </c>
      <c r="H4166" s="35">
        <v>0</v>
      </c>
      <c r="I4166" s="35">
        <v>0</v>
      </c>
      <c r="J4166" s="36">
        <v>0</v>
      </c>
      <c r="K4166" s="58" t="str">
        <f t="shared" si="364"/>
        <v>0</v>
      </c>
      <c r="L4166" s="4"/>
    </row>
    <row r="4167" spans="1:57" ht="15.75">
      <c r="A4167" s="28">
        <v>86</v>
      </c>
      <c r="B4167" s="25"/>
      <c r="C4167" s="32">
        <f t="shared" si="363"/>
        <v>1</v>
      </c>
      <c r="D4167" s="34" t="s">
        <v>4214</v>
      </c>
      <c r="E4167" s="34">
        <v>2200</v>
      </c>
      <c r="F4167" s="35">
        <v>1</v>
      </c>
      <c r="G4167" s="35">
        <v>0</v>
      </c>
      <c r="H4167" s="35">
        <v>0</v>
      </c>
      <c r="I4167" s="35">
        <v>0</v>
      </c>
      <c r="J4167" s="36">
        <v>0</v>
      </c>
      <c r="K4167" s="58" t="str">
        <f t="shared" si="364"/>
        <v>0</v>
      </c>
      <c r="L4167" s="4"/>
    </row>
    <row r="4168" spans="1:57" ht="15.75">
      <c r="A4168" s="28">
        <v>86</v>
      </c>
      <c r="B4168" s="25"/>
      <c r="C4168" s="32">
        <f t="shared" si="363"/>
        <v>1</v>
      </c>
      <c r="D4168" s="34" t="s">
        <v>4215</v>
      </c>
      <c r="E4168" s="34">
        <v>6399</v>
      </c>
      <c r="F4168" s="35">
        <v>2</v>
      </c>
      <c r="G4168" s="35">
        <v>0</v>
      </c>
      <c r="H4168" s="35">
        <v>0</v>
      </c>
      <c r="I4168" s="35">
        <v>0</v>
      </c>
      <c r="J4168" s="36">
        <v>0</v>
      </c>
      <c r="K4168" s="58" t="str">
        <f t="shared" si="364"/>
        <v>0</v>
      </c>
      <c r="L4168" s="4"/>
    </row>
    <row r="4169" spans="1:57" ht="15.75">
      <c r="A4169" s="28">
        <v>86</v>
      </c>
      <c r="B4169" s="25"/>
      <c r="C4169" s="32">
        <f t="shared" si="363"/>
        <v>1</v>
      </c>
      <c r="D4169" s="36" t="s">
        <v>4216</v>
      </c>
      <c r="E4169" s="36">
        <v>6060</v>
      </c>
      <c r="F4169" s="36">
        <v>0</v>
      </c>
      <c r="G4169" s="36">
        <v>1</v>
      </c>
      <c r="H4169" s="36">
        <v>0</v>
      </c>
      <c r="I4169" s="36">
        <v>0</v>
      </c>
      <c r="J4169" s="36">
        <v>0</v>
      </c>
      <c r="K4169" s="58" t="str">
        <f t="shared" si="364"/>
        <v>0</v>
      </c>
      <c r="L4169" s="4"/>
    </row>
    <row r="4170" spans="1:57" ht="15.75">
      <c r="A4170" s="28">
        <v>86</v>
      </c>
      <c r="B4170" s="25"/>
      <c r="C4170" s="32">
        <f t="shared" si="363"/>
        <v>1</v>
      </c>
      <c r="D4170" s="36" t="s">
        <v>4217</v>
      </c>
      <c r="E4170" s="36">
        <v>5400</v>
      </c>
      <c r="F4170" s="36">
        <v>2</v>
      </c>
      <c r="G4170" s="36">
        <v>0</v>
      </c>
      <c r="H4170" s="36">
        <v>0</v>
      </c>
      <c r="I4170" s="36">
        <v>0</v>
      </c>
      <c r="J4170" s="36">
        <v>0</v>
      </c>
      <c r="K4170" s="58" t="str">
        <f t="shared" si="364"/>
        <v>0</v>
      </c>
      <c r="L4170" s="4"/>
    </row>
    <row r="4171" spans="1:57" ht="15.75">
      <c r="A4171" s="28">
        <v>86</v>
      </c>
      <c r="B4171" s="25"/>
      <c r="C4171" s="32">
        <f t="shared" si="363"/>
        <v>1</v>
      </c>
      <c r="D4171" s="36" t="s">
        <v>4218</v>
      </c>
      <c r="E4171" s="36">
        <v>88291</v>
      </c>
      <c r="F4171" s="36">
        <v>23</v>
      </c>
      <c r="G4171" s="36">
        <v>11</v>
      </c>
      <c r="H4171" s="36">
        <v>0</v>
      </c>
      <c r="I4171" s="36">
        <v>0</v>
      </c>
      <c r="J4171" s="36">
        <v>0</v>
      </c>
      <c r="K4171" s="58" t="str">
        <f t="shared" si="364"/>
        <v>0</v>
      </c>
      <c r="L4171" s="4"/>
    </row>
    <row r="4172" spans="1:57" ht="15.75">
      <c r="A4172" s="28">
        <v>86</v>
      </c>
      <c r="B4172" s="25"/>
      <c r="C4172" s="32">
        <f t="shared" si="363"/>
        <v>1</v>
      </c>
      <c r="D4172" s="36" t="s">
        <v>4219</v>
      </c>
      <c r="E4172" s="36">
        <v>2680</v>
      </c>
      <c r="F4172" s="36">
        <v>0</v>
      </c>
      <c r="G4172" s="36">
        <v>1</v>
      </c>
      <c r="H4172" s="36">
        <v>0</v>
      </c>
      <c r="I4172" s="36">
        <v>0</v>
      </c>
      <c r="J4172" s="36">
        <v>0</v>
      </c>
      <c r="K4172" s="58" t="str">
        <f t="shared" si="364"/>
        <v>0</v>
      </c>
      <c r="L4172" s="4"/>
    </row>
    <row r="4173" spans="1:57" ht="15.75">
      <c r="A4173" s="28">
        <v>86</v>
      </c>
      <c r="B4173" s="25"/>
      <c r="C4173" s="32">
        <f t="shared" si="363"/>
        <v>1</v>
      </c>
      <c r="D4173" s="36" t="s">
        <v>4220</v>
      </c>
      <c r="E4173" s="36">
        <v>7349</v>
      </c>
      <c r="F4173" s="36">
        <v>3</v>
      </c>
      <c r="G4173" s="36">
        <v>2</v>
      </c>
      <c r="H4173" s="36">
        <v>0</v>
      </c>
      <c r="I4173" s="36">
        <v>0</v>
      </c>
      <c r="J4173" s="36">
        <v>0</v>
      </c>
      <c r="K4173" s="58" t="str">
        <f t="shared" si="364"/>
        <v>0</v>
      </c>
      <c r="L4173" s="4"/>
    </row>
    <row r="4174" spans="1:57" ht="15.75">
      <c r="A4174" s="28">
        <v>86</v>
      </c>
      <c r="B4174" s="25"/>
      <c r="C4174" s="32">
        <f t="shared" si="363"/>
        <v>1</v>
      </c>
      <c r="D4174" s="36" t="s">
        <v>4221</v>
      </c>
      <c r="E4174" s="36">
        <v>4100</v>
      </c>
      <c r="F4174" s="36">
        <v>1</v>
      </c>
      <c r="G4174" s="36">
        <v>0</v>
      </c>
      <c r="H4174" s="36">
        <v>0</v>
      </c>
      <c r="I4174" s="36">
        <v>0</v>
      </c>
      <c r="J4174" s="36">
        <v>0</v>
      </c>
      <c r="K4174" s="58" t="str">
        <f t="shared" si="364"/>
        <v>0</v>
      </c>
      <c r="L4174" s="4"/>
    </row>
    <row r="4175" spans="1:57" ht="15.75">
      <c r="A4175" s="28">
        <v>86</v>
      </c>
      <c r="B4175" s="25"/>
      <c r="C4175" s="32">
        <f t="shared" si="363"/>
        <v>1</v>
      </c>
      <c r="D4175" s="36" t="s">
        <v>4222</v>
      </c>
      <c r="E4175" s="36">
        <v>367</v>
      </c>
      <c r="F4175" s="36">
        <v>0</v>
      </c>
      <c r="G4175" s="36">
        <v>0</v>
      </c>
      <c r="H4175" s="36">
        <v>1</v>
      </c>
      <c r="I4175" s="36">
        <v>0</v>
      </c>
      <c r="J4175" s="36">
        <v>0</v>
      </c>
      <c r="K4175" s="58" t="str">
        <f t="shared" si="364"/>
        <v>0</v>
      </c>
      <c r="L4175" s="4"/>
    </row>
    <row r="4176" spans="1:57" ht="15">
      <c r="A4176" s="226" t="s">
        <v>4223</v>
      </c>
      <c r="B4176" s="226"/>
      <c r="C4176" s="226"/>
      <c r="D4176" s="44">
        <f>SUM(C4156:C4175)</f>
        <v>20</v>
      </c>
      <c r="E4176" s="111">
        <f t="shared" ref="E4176:J4176" si="365">SUM(E4156:E4175)</f>
        <v>265812</v>
      </c>
      <c r="F4176" s="111">
        <f t="shared" si="365"/>
        <v>55</v>
      </c>
      <c r="G4176" s="111">
        <f t="shared" si="365"/>
        <v>24</v>
      </c>
      <c r="H4176" s="111">
        <f t="shared" si="365"/>
        <v>1</v>
      </c>
      <c r="I4176" s="111">
        <f t="shared" si="365"/>
        <v>0</v>
      </c>
      <c r="J4176" s="111">
        <f t="shared" si="365"/>
        <v>0</v>
      </c>
      <c r="K4176" s="45">
        <f>K4156+K4157+K4158+K4159+K4160+K4161+K4162+K4163+K4164+K4165+K4166+K4167+K4168+K4169+K4170+K4171+K4172+K4173+K4174+K4175</f>
        <v>0</v>
      </c>
      <c r="L4176" s="4"/>
      <c r="M4176" s="46"/>
      <c r="N4176" s="46"/>
      <c r="O4176" s="46"/>
      <c r="P4176" s="46"/>
      <c r="Q4176" s="46"/>
      <c r="R4176" s="46"/>
      <c r="S4176" s="46"/>
      <c r="T4176" s="46"/>
      <c r="U4176" s="46"/>
      <c r="V4176" s="46"/>
      <c r="W4176" s="46"/>
      <c r="X4176" s="46"/>
      <c r="Y4176" s="46"/>
      <c r="Z4176" s="46"/>
      <c r="AA4176" s="46"/>
      <c r="AB4176" s="46"/>
      <c r="AC4176" s="46"/>
      <c r="AD4176" s="46"/>
      <c r="AE4176" s="46"/>
      <c r="AF4176" s="46"/>
      <c r="AG4176" s="46"/>
      <c r="AH4176" s="46"/>
      <c r="AI4176" s="46"/>
      <c r="AJ4176" s="46"/>
      <c r="AK4176" s="46"/>
      <c r="AL4176" s="46"/>
      <c r="AM4176" s="46"/>
      <c r="AN4176" s="46"/>
      <c r="AO4176" s="46"/>
      <c r="AP4176" s="46"/>
      <c r="AQ4176" s="46"/>
      <c r="AR4176" s="46"/>
      <c r="AS4176" s="46"/>
      <c r="AT4176" s="46"/>
      <c r="AU4176" s="46"/>
      <c r="AV4176" s="46"/>
      <c r="AW4176" s="46"/>
      <c r="AX4176" s="46"/>
      <c r="AY4176" s="46"/>
      <c r="AZ4176" s="46"/>
      <c r="BA4176" s="46"/>
      <c r="BB4176" s="46"/>
      <c r="BC4176" s="46"/>
      <c r="BD4176" s="46"/>
      <c r="BE4176" s="46"/>
    </row>
    <row r="4177" spans="1:57" ht="15.75">
      <c r="A4177" s="28"/>
      <c r="B4177" s="225" t="s">
        <v>121</v>
      </c>
      <c r="C4177" s="225"/>
      <c r="D4177" s="47"/>
      <c r="E4177" s="112"/>
      <c r="F4177" s="47"/>
      <c r="G4177" s="112"/>
      <c r="H4177" s="112"/>
      <c r="I4177" s="112"/>
      <c r="J4177" s="113"/>
      <c r="K4177" s="31"/>
      <c r="L4177" s="4"/>
    </row>
    <row r="4178" spans="1:57" ht="15.75">
      <c r="A4178" s="28">
        <v>87</v>
      </c>
      <c r="B4178" s="25"/>
      <c r="C4178" s="32">
        <f t="shared" ref="C4178:C4191" si="366">IF(D4178="",0,1)</f>
        <v>1</v>
      </c>
      <c r="D4178" s="34" t="s">
        <v>4224</v>
      </c>
      <c r="E4178" s="40">
        <v>5882</v>
      </c>
      <c r="F4178" s="35">
        <v>0</v>
      </c>
      <c r="G4178" s="35">
        <v>2</v>
      </c>
      <c r="H4178" s="35">
        <v>0</v>
      </c>
      <c r="I4178" s="35">
        <v>0</v>
      </c>
      <c r="J4178" s="36">
        <v>0</v>
      </c>
      <c r="K4178" s="58" t="str">
        <f t="shared" ref="K4178:K4191" si="367">IF(OR(I4178="",I4178&lt;1),"0","1")</f>
        <v>0</v>
      </c>
      <c r="L4178" s="4"/>
    </row>
    <row r="4179" spans="1:57" ht="15.75">
      <c r="A4179" s="28">
        <v>87</v>
      </c>
      <c r="B4179" s="25"/>
      <c r="C4179" s="32">
        <f t="shared" si="366"/>
        <v>1</v>
      </c>
      <c r="D4179" s="34" t="s">
        <v>4225</v>
      </c>
      <c r="E4179" s="40">
        <v>3600</v>
      </c>
      <c r="F4179" s="35">
        <v>3</v>
      </c>
      <c r="G4179" s="35">
        <v>0</v>
      </c>
      <c r="H4179" s="35">
        <v>0</v>
      </c>
      <c r="I4179" s="35">
        <v>0</v>
      </c>
      <c r="J4179" s="36">
        <v>0</v>
      </c>
      <c r="K4179" s="58" t="str">
        <f t="shared" si="367"/>
        <v>0</v>
      </c>
      <c r="L4179" s="4"/>
    </row>
    <row r="4180" spans="1:57" ht="15.75">
      <c r="A4180" s="28">
        <v>87</v>
      </c>
      <c r="B4180" s="25"/>
      <c r="C4180" s="32">
        <f t="shared" si="366"/>
        <v>1</v>
      </c>
      <c r="D4180" s="34" t="s">
        <v>4226</v>
      </c>
      <c r="E4180" s="40">
        <v>5201</v>
      </c>
      <c r="F4180" s="35">
        <v>1</v>
      </c>
      <c r="G4180" s="35">
        <v>1</v>
      </c>
      <c r="H4180" s="35">
        <v>0</v>
      </c>
      <c r="I4180" s="35">
        <v>0</v>
      </c>
      <c r="J4180" s="36">
        <v>0</v>
      </c>
      <c r="K4180" s="58" t="str">
        <f t="shared" si="367"/>
        <v>0</v>
      </c>
      <c r="L4180" s="4"/>
    </row>
    <row r="4181" spans="1:57" ht="15.75">
      <c r="A4181" s="28">
        <v>87</v>
      </c>
      <c r="B4181" s="25"/>
      <c r="C4181" s="32">
        <f t="shared" si="366"/>
        <v>1</v>
      </c>
      <c r="D4181" s="34" t="s">
        <v>4227</v>
      </c>
      <c r="E4181" s="40">
        <v>9679</v>
      </c>
      <c r="F4181" s="35">
        <v>3</v>
      </c>
      <c r="G4181" s="35">
        <v>1</v>
      </c>
      <c r="H4181" s="35">
        <v>0</v>
      </c>
      <c r="I4181" s="35">
        <v>0</v>
      </c>
      <c r="J4181" s="36">
        <v>0</v>
      </c>
      <c r="K4181" s="58" t="str">
        <f t="shared" si="367"/>
        <v>0</v>
      </c>
      <c r="L4181" s="4"/>
    </row>
    <row r="4182" spans="1:57" ht="15.75">
      <c r="A4182" s="28">
        <v>87</v>
      </c>
      <c r="B4182" s="25"/>
      <c r="C4182" s="32">
        <f t="shared" si="366"/>
        <v>1</v>
      </c>
      <c r="D4182" s="34" t="s">
        <v>4228</v>
      </c>
      <c r="E4182" s="40">
        <v>1650</v>
      </c>
      <c r="F4182" s="35">
        <v>0</v>
      </c>
      <c r="G4182" s="35">
        <v>1</v>
      </c>
      <c r="H4182" s="35">
        <v>0</v>
      </c>
      <c r="I4182" s="35">
        <v>0</v>
      </c>
      <c r="J4182" s="36">
        <v>0</v>
      </c>
      <c r="K4182" s="58" t="str">
        <f t="shared" si="367"/>
        <v>0</v>
      </c>
      <c r="L4182" s="4"/>
    </row>
    <row r="4183" spans="1:57" ht="15.75">
      <c r="A4183" s="28">
        <v>87</v>
      </c>
      <c r="B4183" s="25"/>
      <c r="C4183" s="32">
        <f t="shared" si="366"/>
        <v>1</v>
      </c>
      <c r="D4183" s="34" t="s">
        <v>4229</v>
      </c>
      <c r="E4183" s="40">
        <v>6248</v>
      </c>
      <c r="F4183" s="35">
        <v>2</v>
      </c>
      <c r="G4183" s="35">
        <v>0</v>
      </c>
      <c r="H4183" s="35">
        <v>0</v>
      </c>
      <c r="I4183" s="35">
        <v>0</v>
      </c>
      <c r="J4183" s="36">
        <v>0</v>
      </c>
      <c r="K4183" s="58" t="str">
        <f t="shared" si="367"/>
        <v>0</v>
      </c>
      <c r="L4183" s="4"/>
    </row>
    <row r="4184" spans="1:57" ht="15.75">
      <c r="A4184" s="28">
        <v>87</v>
      </c>
      <c r="B4184" s="25"/>
      <c r="C4184" s="32">
        <f t="shared" si="366"/>
        <v>1</v>
      </c>
      <c r="D4184" s="34" t="s">
        <v>4230</v>
      </c>
      <c r="E4184" s="40">
        <v>8000</v>
      </c>
      <c r="F4184" s="35">
        <v>1</v>
      </c>
      <c r="G4184" s="35">
        <v>1</v>
      </c>
      <c r="H4184" s="35">
        <v>0</v>
      </c>
      <c r="I4184" s="35">
        <v>0</v>
      </c>
      <c r="J4184" s="36">
        <v>0</v>
      </c>
      <c r="K4184" s="58" t="str">
        <f t="shared" si="367"/>
        <v>0</v>
      </c>
      <c r="L4184" s="4"/>
    </row>
    <row r="4185" spans="1:57" ht="15.75">
      <c r="A4185" s="28">
        <v>87</v>
      </c>
      <c r="B4185" s="25"/>
      <c r="C4185" s="32">
        <f t="shared" si="366"/>
        <v>1</v>
      </c>
      <c r="D4185" s="34" t="s">
        <v>4231</v>
      </c>
      <c r="E4185" s="40">
        <v>133742</v>
      </c>
      <c r="F4185" s="35">
        <v>67</v>
      </c>
      <c r="G4185" s="35">
        <v>13</v>
      </c>
      <c r="H4185" s="35">
        <v>0</v>
      </c>
      <c r="I4185" s="35">
        <v>1</v>
      </c>
      <c r="J4185" s="36">
        <v>1</v>
      </c>
      <c r="K4185" s="58" t="str">
        <f t="shared" si="367"/>
        <v>1</v>
      </c>
      <c r="L4185" s="4"/>
    </row>
    <row r="4186" spans="1:57" ht="15.75">
      <c r="A4186" s="28">
        <v>87</v>
      </c>
      <c r="B4186" s="25"/>
      <c r="C4186" s="32">
        <f t="shared" si="366"/>
        <v>1</v>
      </c>
      <c r="D4186" s="34" t="s">
        <v>4232</v>
      </c>
      <c r="E4186" s="40">
        <v>1879</v>
      </c>
      <c r="F4186" s="35">
        <v>1</v>
      </c>
      <c r="G4186" s="35">
        <v>0</v>
      </c>
      <c r="H4186" s="35">
        <v>0</v>
      </c>
      <c r="I4186" s="35">
        <v>0</v>
      </c>
      <c r="J4186" s="36">
        <v>0</v>
      </c>
      <c r="K4186" s="58" t="str">
        <f t="shared" si="367"/>
        <v>0</v>
      </c>
      <c r="L4186" s="4"/>
    </row>
    <row r="4187" spans="1:57" ht="15.75">
      <c r="A4187" s="28">
        <v>87</v>
      </c>
      <c r="B4187" s="25"/>
      <c r="C4187" s="32">
        <f t="shared" si="366"/>
        <v>1</v>
      </c>
      <c r="D4187" s="34" t="s">
        <v>4233</v>
      </c>
      <c r="E4187" s="40" t="s">
        <v>4234</v>
      </c>
      <c r="F4187" s="35">
        <v>6</v>
      </c>
      <c r="G4187" s="35">
        <v>0</v>
      </c>
      <c r="H4187" s="35">
        <v>0</v>
      </c>
      <c r="I4187" s="35">
        <v>0</v>
      </c>
      <c r="J4187" s="36">
        <v>0</v>
      </c>
      <c r="K4187" s="58" t="str">
        <f t="shared" si="367"/>
        <v>0</v>
      </c>
      <c r="L4187" s="4"/>
    </row>
    <row r="4188" spans="1:57" ht="15.75">
      <c r="A4188" s="28">
        <v>87</v>
      </c>
      <c r="B4188" s="25"/>
      <c r="C4188" s="32">
        <f t="shared" si="366"/>
        <v>1</v>
      </c>
      <c r="D4188" s="34" t="s">
        <v>4235</v>
      </c>
      <c r="E4188" s="40">
        <v>3818</v>
      </c>
      <c r="F4188" s="35">
        <v>0</v>
      </c>
      <c r="G4188" s="35">
        <v>0.5</v>
      </c>
      <c r="H4188" s="35">
        <v>0</v>
      </c>
      <c r="I4188" s="35">
        <v>0</v>
      </c>
      <c r="J4188" s="36">
        <v>0</v>
      </c>
      <c r="K4188" s="58" t="str">
        <f t="shared" si="367"/>
        <v>0</v>
      </c>
      <c r="L4188" s="4"/>
    </row>
    <row r="4189" spans="1:57" ht="15.75">
      <c r="A4189" s="28">
        <v>87</v>
      </c>
      <c r="B4189" s="25"/>
      <c r="C4189" s="32">
        <f t="shared" si="366"/>
        <v>1</v>
      </c>
      <c r="D4189" s="34" t="s">
        <v>4236</v>
      </c>
      <c r="E4189" s="40">
        <v>11531</v>
      </c>
      <c r="F4189" s="35">
        <v>1</v>
      </c>
      <c r="G4189" s="35">
        <v>1</v>
      </c>
      <c r="H4189" s="35">
        <v>1</v>
      </c>
      <c r="I4189" s="35">
        <v>0</v>
      </c>
      <c r="J4189" s="36">
        <v>0</v>
      </c>
      <c r="K4189" s="58" t="str">
        <f t="shared" si="367"/>
        <v>0</v>
      </c>
      <c r="L4189" s="4"/>
    </row>
    <row r="4190" spans="1:57" ht="15.75">
      <c r="A4190" s="28">
        <v>87</v>
      </c>
      <c r="B4190" s="25"/>
      <c r="C4190" s="32">
        <f t="shared" si="366"/>
        <v>1</v>
      </c>
      <c r="D4190" s="34" t="s">
        <v>4237</v>
      </c>
      <c r="E4190" s="40">
        <v>4500</v>
      </c>
      <c r="F4190" s="35">
        <v>1</v>
      </c>
      <c r="G4190" s="35">
        <v>0</v>
      </c>
      <c r="H4190" s="35">
        <v>0</v>
      </c>
      <c r="I4190" s="35">
        <v>0</v>
      </c>
      <c r="J4190" s="36">
        <v>0</v>
      </c>
      <c r="K4190" s="58" t="str">
        <f t="shared" si="367"/>
        <v>0</v>
      </c>
      <c r="L4190" s="4"/>
    </row>
    <row r="4191" spans="1:57" ht="15.75">
      <c r="A4191" s="28">
        <v>87</v>
      </c>
      <c r="B4191" s="25"/>
      <c r="C4191" s="32">
        <f t="shared" si="366"/>
        <v>1</v>
      </c>
      <c r="D4191" s="34" t="s">
        <v>4238</v>
      </c>
      <c r="E4191" s="40">
        <v>7150</v>
      </c>
      <c r="F4191" s="35">
        <v>2</v>
      </c>
      <c r="G4191" s="35">
        <v>0</v>
      </c>
      <c r="H4191" s="35">
        <v>0</v>
      </c>
      <c r="I4191" s="35">
        <v>0</v>
      </c>
      <c r="J4191" s="36">
        <v>0</v>
      </c>
      <c r="K4191" s="58" t="str">
        <f t="shared" si="367"/>
        <v>0</v>
      </c>
      <c r="L4191" s="4"/>
    </row>
    <row r="4192" spans="1:57" ht="15">
      <c r="A4192" s="226" t="s">
        <v>4239</v>
      </c>
      <c r="B4192" s="226"/>
      <c r="C4192" s="226"/>
      <c r="D4192" s="44">
        <f>SUM(C4178:C4191)</f>
        <v>14</v>
      </c>
      <c r="E4192" s="111">
        <f>SUM(E4178:E4191)</f>
        <v>202880</v>
      </c>
      <c r="F4192" s="44">
        <f>(SUM(F4178:F4191))*1</f>
        <v>88</v>
      </c>
      <c r="G4192" s="111">
        <f>(SUM(G4178:G4191))*1</f>
        <v>20.5</v>
      </c>
      <c r="H4192" s="111">
        <f>(SUM(H4178:H4191))*1</f>
        <v>1</v>
      </c>
      <c r="I4192" s="111">
        <f>SUM(I4178:I4191)</f>
        <v>1</v>
      </c>
      <c r="J4192" s="111">
        <f>SUM(J4178:J4191)</f>
        <v>1</v>
      </c>
      <c r="K4192" s="45">
        <f>K4178+K4179+K4180+K4181+K4182+K4183+K4184+K4185+K4186+K4187+K4188+K4189+K4190+K4191</f>
        <v>1</v>
      </c>
      <c r="L4192" s="4"/>
      <c r="M4192" s="46"/>
      <c r="N4192" s="46"/>
      <c r="O4192" s="46"/>
      <c r="P4192" s="46"/>
      <c r="Q4192" s="46"/>
      <c r="R4192" s="46"/>
      <c r="S4192" s="46"/>
      <c r="T4192" s="46"/>
      <c r="U4192" s="46"/>
      <c r="V4192" s="46"/>
      <c r="W4192" s="46"/>
      <c r="X4192" s="46"/>
      <c r="Y4192" s="46"/>
      <c r="Z4192" s="46"/>
      <c r="AA4192" s="46"/>
      <c r="AB4192" s="46"/>
      <c r="AC4192" s="46"/>
      <c r="AD4192" s="46"/>
      <c r="AE4192" s="46"/>
      <c r="AF4192" s="46"/>
      <c r="AG4192" s="46"/>
      <c r="AH4192" s="46"/>
      <c r="AI4192" s="46"/>
      <c r="AJ4192" s="46"/>
      <c r="AK4192" s="46"/>
      <c r="AL4192" s="46"/>
      <c r="AM4192" s="46"/>
      <c r="AN4192" s="46"/>
      <c r="AO4192" s="46"/>
      <c r="AP4192" s="46"/>
      <c r="AQ4192" s="46"/>
      <c r="AR4192" s="46"/>
      <c r="AS4192" s="46"/>
      <c r="AT4192" s="46"/>
      <c r="AU4192" s="46"/>
      <c r="AV4192" s="46"/>
      <c r="AW4192" s="46"/>
      <c r="AX4192" s="46"/>
      <c r="AY4192" s="46"/>
      <c r="AZ4192" s="46"/>
      <c r="BA4192" s="46"/>
      <c r="BB4192" s="46"/>
      <c r="BC4192" s="46"/>
      <c r="BD4192" s="46"/>
      <c r="BE4192" s="46"/>
    </row>
    <row r="4193" spans="1:12" ht="15.75">
      <c r="A4193" s="28"/>
      <c r="B4193" s="225" t="s">
        <v>122</v>
      </c>
      <c r="C4193" s="225"/>
      <c r="D4193" s="47"/>
      <c r="E4193" s="112"/>
      <c r="F4193" s="47"/>
      <c r="G4193" s="112"/>
      <c r="H4193" s="112"/>
      <c r="I4193" s="112"/>
      <c r="J4193" s="113"/>
      <c r="K4193" s="31"/>
      <c r="L4193" s="4"/>
    </row>
    <row r="4194" spans="1:12" ht="15.75">
      <c r="A4194" s="28">
        <v>88</v>
      </c>
      <c r="B4194" s="25"/>
      <c r="C4194" s="32">
        <f t="shared" ref="C4194:C4232" si="368">IF(D4194="",0,1)</f>
        <v>1</v>
      </c>
      <c r="D4194" s="34" t="s">
        <v>4240</v>
      </c>
      <c r="E4194" s="40">
        <v>3127</v>
      </c>
      <c r="F4194" s="35">
        <v>3</v>
      </c>
      <c r="G4194" s="35">
        <v>0</v>
      </c>
      <c r="H4194" s="35">
        <v>0</v>
      </c>
      <c r="I4194" s="35">
        <v>0</v>
      </c>
      <c r="J4194" s="36">
        <v>0</v>
      </c>
      <c r="K4194" s="58" t="str">
        <f t="shared" ref="K4194:K4232" si="369">IF(OR(I4194="",I4194&lt;1),"0","1")</f>
        <v>0</v>
      </c>
      <c r="L4194" s="4"/>
    </row>
    <row r="4195" spans="1:12" ht="15.75">
      <c r="A4195" s="28">
        <v>88</v>
      </c>
      <c r="B4195" s="25"/>
      <c r="C4195" s="32">
        <f t="shared" si="368"/>
        <v>1</v>
      </c>
      <c r="D4195" s="34" t="s">
        <v>4241</v>
      </c>
      <c r="E4195" s="40">
        <v>3292</v>
      </c>
      <c r="F4195" s="35">
        <v>1</v>
      </c>
      <c r="G4195" s="35">
        <v>0</v>
      </c>
      <c r="H4195" s="35">
        <v>0</v>
      </c>
      <c r="I4195" s="35">
        <v>0</v>
      </c>
      <c r="J4195" s="36">
        <v>0</v>
      </c>
      <c r="K4195" s="58" t="str">
        <f t="shared" si="369"/>
        <v>0</v>
      </c>
      <c r="L4195" s="4"/>
    </row>
    <row r="4196" spans="1:12" ht="15.75">
      <c r="A4196" s="28">
        <v>88</v>
      </c>
      <c r="B4196" s="25"/>
      <c r="C4196" s="32">
        <f t="shared" si="368"/>
        <v>1</v>
      </c>
      <c r="D4196" s="40" t="s">
        <v>4242</v>
      </c>
      <c r="E4196" s="40">
        <v>4745</v>
      </c>
      <c r="F4196" s="35">
        <v>3</v>
      </c>
      <c r="G4196" s="35">
        <v>1</v>
      </c>
      <c r="H4196" s="35">
        <v>0</v>
      </c>
      <c r="I4196" s="35">
        <v>0</v>
      </c>
      <c r="J4196" s="36">
        <v>0</v>
      </c>
      <c r="K4196" s="58" t="str">
        <f t="shared" si="369"/>
        <v>0</v>
      </c>
      <c r="L4196" s="4"/>
    </row>
    <row r="4197" spans="1:12" ht="15.75">
      <c r="A4197" s="28">
        <v>88</v>
      </c>
      <c r="B4197" s="25"/>
      <c r="C4197" s="32">
        <f t="shared" si="368"/>
        <v>1</v>
      </c>
      <c r="D4197" s="34" t="s">
        <v>4243</v>
      </c>
      <c r="E4197" s="40">
        <v>3414</v>
      </c>
      <c r="F4197" s="35">
        <v>2</v>
      </c>
      <c r="G4197" s="35">
        <v>0</v>
      </c>
      <c r="H4197" s="35">
        <v>0</v>
      </c>
      <c r="I4197" s="35">
        <v>0</v>
      </c>
      <c r="J4197" s="36">
        <v>0</v>
      </c>
      <c r="K4197" s="58" t="str">
        <f t="shared" si="369"/>
        <v>0</v>
      </c>
      <c r="L4197" s="4"/>
    </row>
    <row r="4198" spans="1:12" ht="15.75">
      <c r="A4198" s="28">
        <v>88</v>
      </c>
      <c r="B4198" s="25"/>
      <c r="C4198" s="32">
        <f t="shared" si="368"/>
        <v>1</v>
      </c>
      <c r="D4198" s="34" t="s">
        <v>4244</v>
      </c>
      <c r="E4198" s="40">
        <v>3182</v>
      </c>
      <c r="F4198" s="35">
        <v>1</v>
      </c>
      <c r="G4198" s="35">
        <v>0</v>
      </c>
      <c r="H4198" s="35">
        <v>0</v>
      </c>
      <c r="I4198" s="35">
        <v>0</v>
      </c>
      <c r="J4198" s="36">
        <v>0</v>
      </c>
      <c r="K4198" s="58" t="str">
        <f t="shared" si="369"/>
        <v>0</v>
      </c>
      <c r="L4198" s="4"/>
    </row>
    <row r="4199" spans="1:12" ht="15.75">
      <c r="A4199" s="28">
        <v>88</v>
      </c>
      <c r="B4199" s="25"/>
      <c r="C4199" s="32">
        <f t="shared" si="368"/>
        <v>1</v>
      </c>
      <c r="D4199" s="34" t="s">
        <v>4245</v>
      </c>
      <c r="E4199" s="40">
        <v>15114</v>
      </c>
      <c r="F4199" s="35">
        <v>2</v>
      </c>
      <c r="G4199" s="35">
        <v>0</v>
      </c>
      <c r="H4199" s="35">
        <v>0</v>
      </c>
      <c r="I4199" s="35">
        <v>0</v>
      </c>
      <c r="J4199" s="36">
        <v>0</v>
      </c>
      <c r="K4199" s="58" t="str">
        <f t="shared" si="369"/>
        <v>0</v>
      </c>
      <c r="L4199" s="4"/>
    </row>
    <row r="4200" spans="1:12" ht="15.75">
      <c r="A4200" s="28">
        <v>88</v>
      </c>
      <c r="B4200" s="25"/>
      <c r="C4200" s="32">
        <f t="shared" si="368"/>
        <v>1</v>
      </c>
      <c r="D4200" s="34" t="s">
        <v>4246</v>
      </c>
      <c r="E4200" s="40">
        <v>1399</v>
      </c>
      <c r="F4200" s="35">
        <v>0</v>
      </c>
      <c r="G4200" s="35">
        <v>0</v>
      </c>
      <c r="H4200" s="35">
        <v>1</v>
      </c>
      <c r="I4200" s="35">
        <v>0</v>
      </c>
      <c r="J4200" s="36">
        <v>0</v>
      </c>
      <c r="K4200" s="58" t="str">
        <f t="shared" si="369"/>
        <v>0</v>
      </c>
      <c r="L4200" s="4"/>
    </row>
    <row r="4201" spans="1:12" ht="15.75">
      <c r="A4201" s="28">
        <v>88</v>
      </c>
      <c r="B4201" s="25"/>
      <c r="C4201" s="32">
        <f t="shared" si="368"/>
        <v>1</v>
      </c>
      <c r="D4201" s="34" t="s">
        <v>4247</v>
      </c>
      <c r="E4201" s="40">
        <v>3182</v>
      </c>
      <c r="F4201" s="35">
        <v>1</v>
      </c>
      <c r="G4201" s="35">
        <v>0</v>
      </c>
      <c r="H4201" s="35">
        <v>0</v>
      </c>
      <c r="I4201" s="35">
        <v>0</v>
      </c>
      <c r="J4201" s="36">
        <v>0</v>
      </c>
      <c r="K4201" s="58" t="str">
        <f t="shared" si="369"/>
        <v>0</v>
      </c>
      <c r="L4201" s="4"/>
    </row>
    <row r="4202" spans="1:12" ht="15.75">
      <c r="A4202" s="28">
        <v>88</v>
      </c>
      <c r="B4202" s="25"/>
      <c r="C4202" s="32">
        <f t="shared" si="368"/>
        <v>1</v>
      </c>
      <c r="D4202" s="36" t="s">
        <v>4248</v>
      </c>
      <c r="E4202" s="42">
        <v>33706</v>
      </c>
      <c r="F4202" s="36">
        <v>13</v>
      </c>
      <c r="G4202" s="36">
        <v>4</v>
      </c>
      <c r="H4202" s="36">
        <v>0</v>
      </c>
      <c r="I4202" s="36">
        <v>0</v>
      </c>
      <c r="J4202" s="36">
        <v>0</v>
      </c>
      <c r="K4202" s="58" t="str">
        <f t="shared" si="369"/>
        <v>0</v>
      </c>
      <c r="L4202" s="4"/>
    </row>
    <row r="4203" spans="1:12" ht="15.75">
      <c r="A4203" s="28">
        <v>88</v>
      </c>
      <c r="B4203" s="25"/>
      <c r="C4203" s="32">
        <f t="shared" si="368"/>
        <v>1</v>
      </c>
      <c r="D4203" s="36" t="s">
        <v>4249</v>
      </c>
      <c r="E4203" s="42">
        <v>2663</v>
      </c>
      <c r="F4203" s="36">
        <v>1</v>
      </c>
      <c r="G4203" s="36">
        <v>0</v>
      </c>
      <c r="H4203" s="36">
        <v>0</v>
      </c>
      <c r="I4203" s="36">
        <v>0</v>
      </c>
      <c r="J4203" s="36">
        <v>0</v>
      </c>
      <c r="K4203" s="58" t="str">
        <f t="shared" si="369"/>
        <v>0</v>
      </c>
      <c r="L4203" s="4"/>
    </row>
    <row r="4204" spans="1:12" ht="15.75">
      <c r="A4204" s="28">
        <v>88</v>
      </c>
      <c r="B4204" s="25"/>
      <c r="C4204" s="32">
        <f t="shared" si="368"/>
        <v>1</v>
      </c>
      <c r="D4204" s="36" t="s">
        <v>4250</v>
      </c>
      <c r="E4204" s="42">
        <v>2887</v>
      </c>
      <c r="F4204" s="36">
        <v>1</v>
      </c>
      <c r="G4204" s="36">
        <v>0</v>
      </c>
      <c r="H4204" s="36">
        <v>0</v>
      </c>
      <c r="I4204" s="36">
        <v>0</v>
      </c>
      <c r="J4204" s="36">
        <v>0</v>
      </c>
      <c r="K4204" s="58" t="str">
        <f t="shared" si="369"/>
        <v>0</v>
      </c>
      <c r="L4204" s="4"/>
    </row>
    <row r="4205" spans="1:12" ht="15.75">
      <c r="A4205" s="28">
        <v>88</v>
      </c>
      <c r="B4205" s="25"/>
      <c r="C4205" s="32">
        <f t="shared" si="368"/>
        <v>1</v>
      </c>
      <c r="D4205" s="36" t="s">
        <v>4251</v>
      </c>
      <c r="E4205" s="42">
        <v>8431</v>
      </c>
      <c r="F4205" s="36">
        <v>8</v>
      </c>
      <c r="G4205" s="36">
        <v>0</v>
      </c>
      <c r="H4205" s="36">
        <v>0</v>
      </c>
      <c r="I4205" s="36">
        <v>0</v>
      </c>
      <c r="J4205" s="36">
        <v>0</v>
      </c>
      <c r="K4205" s="58" t="str">
        <f t="shared" si="369"/>
        <v>0</v>
      </c>
      <c r="L4205" s="4"/>
    </row>
    <row r="4206" spans="1:12" ht="15.75">
      <c r="A4206" s="28">
        <v>88</v>
      </c>
      <c r="B4206" s="25"/>
      <c r="C4206" s="32">
        <f t="shared" si="368"/>
        <v>1</v>
      </c>
      <c r="D4206" s="34" t="s">
        <v>4252</v>
      </c>
      <c r="E4206" s="42">
        <v>8921</v>
      </c>
      <c r="F4206" s="36">
        <v>3</v>
      </c>
      <c r="G4206" s="36">
        <v>2</v>
      </c>
      <c r="H4206" s="36">
        <v>0</v>
      </c>
      <c r="I4206" s="36">
        <v>0</v>
      </c>
      <c r="J4206" s="36">
        <v>0</v>
      </c>
      <c r="K4206" s="58" t="str">
        <f t="shared" si="369"/>
        <v>0</v>
      </c>
      <c r="L4206" s="4"/>
    </row>
    <row r="4207" spans="1:12" ht="15.75">
      <c r="A4207" s="28">
        <v>88</v>
      </c>
      <c r="B4207" s="25"/>
      <c r="C4207" s="32">
        <f t="shared" si="368"/>
        <v>1</v>
      </c>
      <c r="D4207" s="36" t="s">
        <v>4253</v>
      </c>
      <c r="E4207" s="42">
        <v>4293</v>
      </c>
      <c r="F4207" s="36">
        <v>2</v>
      </c>
      <c r="G4207" s="36">
        <v>1</v>
      </c>
      <c r="H4207" s="36">
        <v>0</v>
      </c>
      <c r="I4207" s="36">
        <v>0</v>
      </c>
      <c r="J4207" s="36">
        <v>0</v>
      </c>
      <c r="K4207" s="58" t="str">
        <f t="shared" si="369"/>
        <v>0</v>
      </c>
      <c r="L4207" s="4"/>
    </row>
    <row r="4208" spans="1:12" ht="15.75">
      <c r="A4208" s="28">
        <v>88</v>
      </c>
      <c r="B4208" s="25"/>
      <c r="C4208" s="32">
        <f t="shared" si="368"/>
        <v>1</v>
      </c>
      <c r="D4208" s="36" t="s">
        <v>4254</v>
      </c>
      <c r="E4208" s="42">
        <v>3963</v>
      </c>
      <c r="F4208" s="36">
        <v>1</v>
      </c>
      <c r="G4208" s="36">
        <v>0</v>
      </c>
      <c r="H4208" s="36">
        <v>0</v>
      </c>
      <c r="I4208" s="36">
        <v>0</v>
      </c>
      <c r="J4208" s="36">
        <v>0</v>
      </c>
      <c r="K4208" s="58" t="str">
        <f t="shared" si="369"/>
        <v>0</v>
      </c>
      <c r="L4208" s="4"/>
    </row>
    <row r="4209" spans="1:12" ht="15.75">
      <c r="A4209" s="28">
        <v>88</v>
      </c>
      <c r="B4209" s="25"/>
      <c r="C4209" s="32">
        <f t="shared" si="368"/>
        <v>1</v>
      </c>
      <c r="D4209" s="36" t="s">
        <v>4255</v>
      </c>
      <c r="E4209" s="42">
        <v>2185</v>
      </c>
      <c r="F4209" s="36">
        <v>1</v>
      </c>
      <c r="G4209" s="36">
        <v>0</v>
      </c>
      <c r="H4209" s="36">
        <v>0</v>
      </c>
      <c r="I4209" s="36">
        <v>0</v>
      </c>
      <c r="J4209" s="36">
        <v>0</v>
      </c>
      <c r="K4209" s="58" t="str">
        <f t="shared" si="369"/>
        <v>0</v>
      </c>
      <c r="L4209" s="4"/>
    </row>
    <row r="4210" spans="1:12" ht="15.75">
      <c r="A4210" s="28">
        <v>88</v>
      </c>
      <c r="B4210" s="25"/>
      <c r="C4210" s="32">
        <f t="shared" si="368"/>
        <v>1</v>
      </c>
      <c r="D4210" s="36" t="s">
        <v>4256</v>
      </c>
      <c r="E4210" s="42">
        <v>5436</v>
      </c>
      <c r="F4210" s="36">
        <v>3</v>
      </c>
      <c r="G4210" s="36">
        <v>0</v>
      </c>
      <c r="H4210" s="36">
        <v>0</v>
      </c>
      <c r="I4210" s="36">
        <v>0</v>
      </c>
      <c r="J4210" s="36">
        <v>0</v>
      </c>
      <c r="K4210" s="58" t="str">
        <f t="shared" si="369"/>
        <v>0</v>
      </c>
      <c r="L4210" s="4"/>
    </row>
    <row r="4211" spans="1:12" ht="15.75">
      <c r="A4211" s="28">
        <v>88</v>
      </c>
      <c r="B4211" s="25"/>
      <c r="C4211" s="32">
        <f t="shared" si="368"/>
        <v>1</v>
      </c>
      <c r="D4211" s="36" t="s">
        <v>4257</v>
      </c>
      <c r="E4211" s="42">
        <v>3153</v>
      </c>
      <c r="F4211" s="36">
        <v>2</v>
      </c>
      <c r="G4211" s="36">
        <v>0</v>
      </c>
      <c r="H4211" s="36">
        <v>0</v>
      </c>
      <c r="I4211" s="36">
        <v>0</v>
      </c>
      <c r="J4211" s="36">
        <v>0</v>
      </c>
      <c r="K4211" s="58" t="str">
        <f t="shared" si="369"/>
        <v>0</v>
      </c>
      <c r="L4211" s="4"/>
    </row>
    <row r="4212" spans="1:12" ht="15.75">
      <c r="A4212" s="28">
        <v>88</v>
      </c>
      <c r="B4212" s="25"/>
      <c r="C4212" s="32">
        <f t="shared" si="368"/>
        <v>1</v>
      </c>
      <c r="D4212" s="36" t="s">
        <v>4258</v>
      </c>
      <c r="E4212" s="42">
        <v>6920</v>
      </c>
      <c r="F4212" s="36">
        <v>4</v>
      </c>
      <c r="G4212" s="36">
        <v>0</v>
      </c>
      <c r="H4212" s="36">
        <v>0</v>
      </c>
      <c r="I4212" s="36">
        <v>1</v>
      </c>
      <c r="J4212" s="36">
        <v>1</v>
      </c>
      <c r="K4212" s="58" t="str">
        <f t="shared" si="369"/>
        <v>1</v>
      </c>
      <c r="L4212" s="4"/>
    </row>
    <row r="4213" spans="1:12" ht="15.75">
      <c r="A4213" s="28">
        <v>88</v>
      </c>
      <c r="B4213" s="25"/>
      <c r="C4213" s="32">
        <f t="shared" si="368"/>
        <v>1</v>
      </c>
      <c r="D4213" s="36" t="s">
        <v>4259</v>
      </c>
      <c r="E4213" s="42">
        <v>2027</v>
      </c>
      <c r="F4213" s="36">
        <v>2</v>
      </c>
      <c r="G4213" s="36">
        <v>0</v>
      </c>
      <c r="H4213" s="36">
        <v>0</v>
      </c>
      <c r="I4213" s="36">
        <v>0</v>
      </c>
      <c r="J4213" s="36">
        <v>0</v>
      </c>
      <c r="K4213" s="58" t="str">
        <f t="shared" si="369"/>
        <v>0</v>
      </c>
      <c r="L4213" s="4"/>
    </row>
    <row r="4214" spans="1:12" ht="15.75">
      <c r="A4214" s="28">
        <v>88</v>
      </c>
      <c r="B4214" s="25"/>
      <c r="C4214" s="32">
        <f t="shared" si="368"/>
        <v>1</v>
      </c>
      <c r="D4214" s="36" t="s">
        <v>4260</v>
      </c>
      <c r="E4214" s="42">
        <v>1667</v>
      </c>
      <c r="F4214" s="36">
        <v>0</v>
      </c>
      <c r="G4214" s="36">
        <v>0</v>
      </c>
      <c r="H4214" s="36">
        <v>1</v>
      </c>
      <c r="I4214" s="36">
        <v>0</v>
      </c>
      <c r="J4214" s="36">
        <v>0</v>
      </c>
      <c r="K4214" s="58" t="str">
        <f t="shared" si="369"/>
        <v>0</v>
      </c>
      <c r="L4214" s="4"/>
    </row>
    <row r="4215" spans="1:12" ht="15.75">
      <c r="A4215" s="28">
        <v>88</v>
      </c>
      <c r="B4215" s="25"/>
      <c r="C4215" s="32">
        <f t="shared" si="368"/>
        <v>1</v>
      </c>
      <c r="D4215" s="36" t="s">
        <v>4261</v>
      </c>
      <c r="E4215" s="42">
        <v>1638</v>
      </c>
      <c r="F4215" s="36">
        <v>1</v>
      </c>
      <c r="G4215" s="36">
        <v>0</v>
      </c>
      <c r="H4215" s="36">
        <v>0</v>
      </c>
      <c r="I4215" s="36">
        <v>0</v>
      </c>
      <c r="J4215" s="36">
        <v>0</v>
      </c>
      <c r="K4215" s="58" t="str">
        <f t="shared" si="369"/>
        <v>0</v>
      </c>
      <c r="L4215" s="4"/>
    </row>
    <row r="4216" spans="1:12" ht="15.75">
      <c r="A4216" s="28">
        <v>88</v>
      </c>
      <c r="B4216" s="25"/>
      <c r="C4216" s="32">
        <f t="shared" si="368"/>
        <v>1</v>
      </c>
      <c r="D4216" s="36" t="s">
        <v>4262</v>
      </c>
      <c r="E4216" s="42">
        <v>2015</v>
      </c>
      <c r="F4216" s="36">
        <v>1</v>
      </c>
      <c r="G4216" s="36">
        <v>0</v>
      </c>
      <c r="H4216" s="36">
        <v>0</v>
      </c>
      <c r="I4216" s="36">
        <v>0</v>
      </c>
      <c r="J4216" s="36">
        <v>0</v>
      </c>
      <c r="K4216" s="58" t="str">
        <f t="shared" si="369"/>
        <v>0</v>
      </c>
      <c r="L4216" s="4"/>
    </row>
    <row r="4217" spans="1:12" ht="15.75">
      <c r="A4217" s="28">
        <v>88</v>
      </c>
      <c r="B4217" s="25"/>
      <c r="C4217" s="32">
        <f t="shared" si="368"/>
        <v>1</v>
      </c>
      <c r="D4217" s="36" t="s">
        <v>4263</v>
      </c>
      <c r="E4217" s="42">
        <v>5231</v>
      </c>
      <c r="F4217" s="36">
        <v>5</v>
      </c>
      <c r="G4217" s="36">
        <v>0</v>
      </c>
      <c r="H4217" s="36">
        <v>0</v>
      </c>
      <c r="I4217" s="36">
        <v>0</v>
      </c>
      <c r="J4217" s="36">
        <v>0</v>
      </c>
      <c r="K4217" s="58" t="str">
        <f t="shared" si="369"/>
        <v>0</v>
      </c>
      <c r="L4217" s="4"/>
    </row>
    <row r="4218" spans="1:12" ht="15.75">
      <c r="A4218" s="28">
        <v>88</v>
      </c>
      <c r="B4218" s="25"/>
      <c r="C4218" s="32">
        <f t="shared" si="368"/>
        <v>1</v>
      </c>
      <c r="D4218" s="36" t="s">
        <v>4264</v>
      </c>
      <c r="E4218" s="42">
        <v>6346</v>
      </c>
      <c r="F4218" s="36">
        <v>4</v>
      </c>
      <c r="G4218" s="36">
        <v>2</v>
      </c>
      <c r="H4218" s="36">
        <v>0</v>
      </c>
      <c r="I4218" s="36">
        <v>0</v>
      </c>
      <c r="J4218" s="36">
        <v>0</v>
      </c>
      <c r="K4218" s="58" t="str">
        <f t="shared" si="369"/>
        <v>0</v>
      </c>
      <c r="L4218" s="4"/>
    </row>
    <row r="4219" spans="1:12" ht="15.75">
      <c r="A4219" s="28">
        <v>88</v>
      </c>
      <c r="B4219" s="25"/>
      <c r="C4219" s="32">
        <f t="shared" si="368"/>
        <v>1</v>
      </c>
      <c r="D4219" s="36" t="s">
        <v>4265</v>
      </c>
      <c r="E4219" s="42">
        <v>7992</v>
      </c>
      <c r="F4219" s="36">
        <v>4</v>
      </c>
      <c r="G4219" s="36">
        <v>2</v>
      </c>
      <c r="H4219" s="36">
        <v>0</v>
      </c>
      <c r="I4219" s="36">
        <v>0</v>
      </c>
      <c r="J4219" s="36">
        <v>0</v>
      </c>
      <c r="K4219" s="58" t="str">
        <f t="shared" si="369"/>
        <v>0</v>
      </c>
      <c r="L4219" s="4"/>
    </row>
    <row r="4220" spans="1:12" ht="15.75">
      <c r="A4220" s="28">
        <v>88</v>
      </c>
      <c r="B4220" s="25"/>
      <c r="C4220" s="32">
        <f t="shared" si="368"/>
        <v>1</v>
      </c>
      <c r="D4220" s="36" t="s">
        <v>4266</v>
      </c>
      <c r="E4220" s="42">
        <v>20060</v>
      </c>
      <c r="F4220" s="36">
        <v>20</v>
      </c>
      <c r="G4220" s="36">
        <v>3</v>
      </c>
      <c r="H4220" s="36">
        <v>0</v>
      </c>
      <c r="I4220" s="36">
        <v>0</v>
      </c>
      <c r="J4220" s="36">
        <v>0</v>
      </c>
      <c r="K4220" s="58" t="str">
        <f t="shared" si="369"/>
        <v>0</v>
      </c>
      <c r="L4220" s="4"/>
    </row>
    <row r="4221" spans="1:12" ht="15.75">
      <c r="A4221" s="28">
        <v>88</v>
      </c>
      <c r="B4221" s="25"/>
      <c r="C4221" s="32">
        <f t="shared" si="368"/>
        <v>1</v>
      </c>
      <c r="D4221" s="36" t="s">
        <v>4267</v>
      </c>
      <c r="E4221" s="42">
        <v>3927</v>
      </c>
      <c r="F4221" s="36">
        <v>1</v>
      </c>
      <c r="G4221" s="36">
        <v>0</v>
      </c>
      <c r="H4221" s="36">
        <v>0</v>
      </c>
      <c r="I4221" s="36">
        <v>0</v>
      </c>
      <c r="J4221" s="36">
        <v>0</v>
      </c>
      <c r="K4221" s="58" t="str">
        <f t="shared" si="369"/>
        <v>0</v>
      </c>
      <c r="L4221" s="4"/>
    </row>
    <row r="4222" spans="1:12" ht="15.75">
      <c r="A4222" s="28">
        <v>88</v>
      </c>
      <c r="B4222" s="25"/>
      <c r="C4222" s="32">
        <f t="shared" si="368"/>
        <v>1</v>
      </c>
      <c r="D4222" s="36" t="s">
        <v>4268</v>
      </c>
      <c r="E4222" s="42">
        <v>2377</v>
      </c>
      <c r="F4222" s="36">
        <v>1</v>
      </c>
      <c r="G4222" s="36">
        <v>0</v>
      </c>
      <c r="H4222" s="36">
        <v>0</v>
      </c>
      <c r="I4222" s="36">
        <v>0</v>
      </c>
      <c r="J4222" s="36">
        <v>0</v>
      </c>
      <c r="K4222" s="58" t="str">
        <f t="shared" si="369"/>
        <v>0</v>
      </c>
      <c r="L4222" s="4"/>
    </row>
    <row r="4223" spans="1:12" ht="15.75">
      <c r="A4223" s="28">
        <v>88</v>
      </c>
      <c r="B4223" s="25"/>
      <c r="C4223" s="32">
        <f t="shared" si="368"/>
        <v>1</v>
      </c>
      <c r="D4223" s="42" t="s">
        <v>4269</v>
      </c>
      <c r="E4223" s="42">
        <v>1892</v>
      </c>
      <c r="F4223" s="42">
        <v>0</v>
      </c>
      <c r="G4223" s="42">
        <v>0</v>
      </c>
      <c r="H4223" s="42">
        <v>1</v>
      </c>
      <c r="I4223" s="42">
        <v>0</v>
      </c>
      <c r="J4223" s="42">
        <v>0</v>
      </c>
      <c r="K4223" s="58" t="str">
        <f t="shared" si="369"/>
        <v>0</v>
      </c>
      <c r="L4223" s="4"/>
    </row>
    <row r="4224" spans="1:12" ht="15.75">
      <c r="A4224" s="28">
        <v>88</v>
      </c>
      <c r="B4224" s="25"/>
      <c r="C4224" s="32">
        <f t="shared" si="368"/>
        <v>1</v>
      </c>
      <c r="D4224" s="36" t="s">
        <v>4270</v>
      </c>
      <c r="E4224" s="42">
        <v>4251</v>
      </c>
      <c r="F4224" s="36">
        <v>1</v>
      </c>
      <c r="G4224" s="36">
        <v>0</v>
      </c>
      <c r="H4224" s="36">
        <v>0</v>
      </c>
      <c r="I4224" s="36">
        <v>0</v>
      </c>
      <c r="J4224" s="36">
        <v>0</v>
      </c>
      <c r="K4224" s="58" t="str">
        <f t="shared" si="369"/>
        <v>0</v>
      </c>
      <c r="L4224" s="4"/>
    </row>
    <row r="4225" spans="1:57" ht="15.75">
      <c r="A4225" s="28">
        <v>88</v>
      </c>
      <c r="B4225" s="25"/>
      <c r="C4225" s="32">
        <f t="shared" si="368"/>
        <v>1</v>
      </c>
      <c r="D4225" s="36" t="s">
        <v>4271</v>
      </c>
      <c r="E4225" s="42">
        <v>2458</v>
      </c>
      <c r="F4225" s="36">
        <v>1</v>
      </c>
      <c r="G4225" s="36">
        <v>1</v>
      </c>
      <c r="H4225" s="36">
        <v>0</v>
      </c>
      <c r="I4225" s="36">
        <v>0</v>
      </c>
      <c r="J4225" s="36">
        <v>0</v>
      </c>
      <c r="K4225" s="58" t="str">
        <f t="shared" si="369"/>
        <v>0</v>
      </c>
      <c r="L4225" s="4"/>
    </row>
    <row r="4226" spans="1:57" ht="15.75">
      <c r="A4226" s="28">
        <v>88</v>
      </c>
      <c r="B4226" s="25"/>
      <c r="C4226" s="32">
        <f t="shared" si="368"/>
        <v>1</v>
      </c>
      <c r="D4226" s="36" t="s">
        <v>4272</v>
      </c>
      <c r="E4226" s="42">
        <v>8848</v>
      </c>
      <c r="F4226" s="36">
        <v>3</v>
      </c>
      <c r="G4226" s="36">
        <v>1</v>
      </c>
      <c r="H4226" s="36">
        <v>1</v>
      </c>
      <c r="I4226" s="36">
        <v>0</v>
      </c>
      <c r="J4226" s="36">
        <v>0</v>
      </c>
      <c r="K4226" s="58" t="str">
        <f t="shared" si="369"/>
        <v>0</v>
      </c>
      <c r="L4226" s="4"/>
    </row>
    <row r="4227" spans="1:57" ht="15.75">
      <c r="A4227" s="28">
        <v>88</v>
      </c>
      <c r="B4227" s="25"/>
      <c r="C4227" s="32">
        <f t="shared" si="368"/>
        <v>1</v>
      </c>
      <c r="D4227" s="36" t="s">
        <v>4273</v>
      </c>
      <c r="E4227" s="42">
        <v>4019</v>
      </c>
      <c r="F4227" s="36">
        <v>1</v>
      </c>
      <c r="G4227" s="36">
        <v>0</v>
      </c>
      <c r="H4227" s="36">
        <v>0</v>
      </c>
      <c r="I4227" s="36">
        <v>0</v>
      </c>
      <c r="J4227" s="36">
        <v>0</v>
      </c>
      <c r="K4227" s="58" t="str">
        <f t="shared" si="369"/>
        <v>0</v>
      </c>
      <c r="L4227" s="4"/>
    </row>
    <row r="4228" spans="1:57" ht="15.75">
      <c r="A4228" s="28">
        <v>88</v>
      </c>
      <c r="B4228" s="25"/>
      <c r="C4228" s="32">
        <f t="shared" si="368"/>
        <v>1</v>
      </c>
      <c r="D4228" s="36" t="s">
        <v>4274</v>
      </c>
      <c r="E4228" s="42">
        <v>4970</v>
      </c>
      <c r="F4228" s="36">
        <v>3</v>
      </c>
      <c r="G4228" s="36">
        <v>0</v>
      </c>
      <c r="H4228" s="36">
        <v>0</v>
      </c>
      <c r="I4228" s="36">
        <v>0</v>
      </c>
      <c r="J4228" s="36">
        <v>0</v>
      </c>
      <c r="K4228" s="58" t="str">
        <f t="shared" si="369"/>
        <v>0</v>
      </c>
      <c r="L4228" s="4"/>
    </row>
    <row r="4229" spans="1:57" ht="15.75">
      <c r="A4229" s="28">
        <v>88</v>
      </c>
      <c r="B4229" s="25"/>
      <c r="C4229" s="32">
        <f t="shared" si="368"/>
        <v>1</v>
      </c>
      <c r="D4229" s="36" t="s">
        <v>4275</v>
      </c>
      <c r="E4229" s="42">
        <v>2635</v>
      </c>
      <c r="F4229" s="36">
        <v>0</v>
      </c>
      <c r="G4229" s="36">
        <v>0</v>
      </c>
      <c r="H4229" s="36">
        <v>1</v>
      </c>
      <c r="I4229" s="36">
        <v>0</v>
      </c>
      <c r="J4229" s="36">
        <v>0</v>
      </c>
      <c r="K4229" s="58" t="str">
        <f t="shared" si="369"/>
        <v>0</v>
      </c>
      <c r="L4229" s="4"/>
    </row>
    <row r="4230" spans="1:57" ht="15.75">
      <c r="A4230" s="28">
        <v>88</v>
      </c>
      <c r="B4230" s="25"/>
      <c r="C4230" s="32">
        <f t="shared" si="368"/>
        <v>1</v>
      </c>
      <c r="D4230" s="36" t="s">
        <v>4276</v>
      </c>
      <c r="E4230" s="42">
        <v>1565</v>
      </c>
      <c r="F4230" s="36">
        <v>1</v>
      </c>
      <c r="G4230" s="36">
        <v>0</v>
      </c>
      <c r="H4230" s="36">
        <v>0</v>
      </c>
      <c r="I4230" s="36">
        <v>0</v>
      </c>
      <c r="J4230" s="36">
        <v>0</v>
      </c>
      <c r="K4230" s="58" t="str">
        <f t="shared" si="369"/>
        <v>0</v>
      </c>
      <c r="L4230" s="4"/>
    </row>
    <row r="4231" spans="1:57" ht="15.75">
      <c r="A4231" s="28">
        <v>88</v>
      </c>
      <c r="B4231" s="25"/>
      <c r="C4231" s="32">
        <f t="shared" si="368"/>
        <v>1</v>
      </c>
      <c r="D4231" s="36" t="s">
        <v>4277</v>
      </c>
      <c r="E4231" s="42">
        <v>801</v>
      </c>
      <c r="F4231" s="36">
        <v>0</v>
      </c>
      <c r="G4231" s="36">
        <v>0</v>
      </c>
      <c r="H4231" s="36">
        <v>1</v>
      </c>
      <c r="I4231" s="36">
        <v>0</v>
      </c>
      <c r="J4231" s="36">
        <v>0</v>
      </c>
      <c r="K4231" s="58" t="str">
        <f t="shared" si="369"/>
        <v>0</v>
      </c>
      <c r="L4231" s="4"/>
    </row>
    <row r="4232" spans="1:57" ht="15.75">
      <c r="A4232" s="28">
        <v>88</v>
      </c>
      <c r="B4232" s="25"/>
      <c r="C4232" s="32">
        <f t="shared" si="368"/>
        <v>1</v>
      </c>
      <c r="D4232" s="36" t="s">
        <v>4278</v>
      </c>
      <c r="E4232" s="42">
        <v>111259</v>
      </c>
      <c r="F4232" s="36">
        <v>0</v>
      </c>
      <c r="G4232" s="36">
        <v>0</v>
      </c>
      <c r="H4232" s="36">
        <v>1</v>
      </c>
      <c r="I4232" s="36">
        <v>0</v>
      </c>
      <c r="J4232" s="36">
        <v>0</v>
      </c>
      <c r="K4232" s="58" t="str">
        <f t="shared" si="369"/>
        <v>0</v>
      </c>
      <c r="L4232" s="4"/>
    </row>
    <row r="4233" spans="1:57" ht="15">
      <c r="A4233" s="226" t="s">
        <v>4279</v>
      </c>
      <c r="B4233" s="226"/>
      <c r="C4233" s="226"/>
      <c r="D4233" s="44">
        <f>SUM(C4194:C4232)</f>
        <v>39</v>
      </c>
      <c r="E4233" s="111">
        <f t="shared" ref="E4233:J4233" si="370">SUM(E4194:E4232)</f>
        <v>315991</v>
      </c>
      <c r="F4233" s="111">
        <f t="shared" si="370"/>
        <v>101</v>
      </c>
      <c r="G4233" s="111">
        <f t="shared" si="370"/>
        <v>17</v>
      </c>
      <c r="H4233" s="111">
        <f t="shared" si="370"/>
        <v>7</v>
      </c>
      <c r="I4233" s="111">
        <f t="shared" si="370"/>
        <v>1</v>
      </c>
      <c r="J4233" s="111">
        <f t="shared" si="370"/>
        <v>1</v>
      </c>
      <c r="K4233" s="45">
        <f>K4194+K4195+K4196+K4197+K4198+K4199+K4200+K4201+K4202+K4203+K4204+K4205+K4206+K4207+K4208+K4209+K4210+K4211+K4212+K4213+K4214+K4215+K4216+K4217+K4218+K4219+K4220+K4221+K4222+K4223+K4224+K4225+K4226+K4227+K4228+K4229+K4230+K4231+K4232</f>
        <v>1</v>
      </c>
      <c r="L4233" s="4"/>
      <c r="M4233" s="46"/>
      <c r="N4233" s="46"/>
      <c r="O4233" s="46"/>
      <c r="P4233" s="46"/>
      <c r="Q4233" s="46"/>
      <c r="R4233" s="46"/>
      <c r="S4233" s="46"/>
      <c r="T4233" s="46"/>
      <c r="U4233" s="46"/>
      <c r="V4233" s="46"/>
      <c r="W4233" s="46"/>
      <c r="X4233" s="46"/>
      <c r="Y4233" s="46"/>
      <c r="Z4233" s="46"/>
      <c r="AA4233" s="46"/>
      <c r="AB4233" s="46"/>
      <c r="AC4233" s="46"/>
      <c r="AD4233" s="46"/>
      <c r="AE4233" s="46"/>
      <c r="AF4233" s="46"/>
      <c r="AG4233" s="46"/>
      <c r="AH4233" s="46"/>
      <c r="AI4233" s="46"/>
      <c r="AJ4233" s="46"/>
      <c r="AK4233" s="46"/>
      <c r="AL4233" s="46"/>
      <c r="AM4233" s="46"/>
      <c r="AN4233" s="46"/>
      <c r="AO4233" s="46"/>
      <c r="AP4233" s="46"/>
      <c r="AQ4233" s="46"/>
      <c r="AR4233" s="46"/>
      <c r="AS4233" s="46"/>
      <c r="AT4233" s="46"/>
      <c r="AU4233" s="46"/>
      <c r="AV4233" s="46"/>
      <c r="AW4233" s="46"/>
      <c r="AX4233" s="46"/>
      <c r="AY4233" s="46"/>
      <c r="AZ4233" s="46"/>
      <c r="BA4233" s="46"/>
      <c r="BB4233" s="46"/>
      <c r="BC4233" s="46"/>
      <c r="BD4233" s="46"/>
      <c r="BE4233" s="46"/>
    </row>
    <row r="4234" spans="1:57" ht="15.75">
      <c r="A4234" s="28"/>
      <c r="B4234" s="225" t="s">
        <v>123</v>
      </c>
      <c r="C4234" s="225"/>
      <c r="D4234" s="47"/>
      <c r="E4234" s="112"/>
      <c r="F4234" s="47"/>
      <c r="G4234" s="112"/>
      <c r="H4234" s="112"/>
      <c r="I4234" s="112"/>
      <c r="J4234" s="113"/>
      <c r="K4234" s="31"/>
      <c r="L4234" s="4"/>
    </row>
    <row r="4235" spans="1:57" ht="15.75">
      <c r="A4235" s="28">
        <v>89</v>
      </c>
      <c r="B4235" s="25"/>
      <c r="C4235" s="32">
        <f t="shared" ref="C4235:C4256" si="371">IF(D4235="",0,1)</f>
        <v>1</v>
      </c>
      <c r="D4235" s="34" t="s">
        <v>4280</v>
      </c>
      <c r="E4235" s="34">
        <v>3295</v>
      </c>
      <c r="F4235" s="35">
        <v>1</v>
      </c>
      <c r="G4235" s="35">
        <v>0</v>
      </c>
      <c r="H4235" s="35">
        <v>0</v>
      </c>
      <c r="I4235" s="35">
        <v>0</v>
      </c>
      <c r="J4235" s="36">
        <v>0</v>
      </c>
      <c r="K4235" s="58" t="str">
        <f t="shared" ref="K4235:K4256" si="372">IF(OR(I4235="",I4235&lt;1),"0","1")</f>
        <v>0</v>
      </c>
      <c r="L4235" s="4"/>
    </row>
    <row r="4236" spans="1:57" ht="15.75">
      <c r="A4236" s="28">
        <v>89</v>
      </c>
      <c r="B4236" s="25"/>
      <c r="C4236" s="32">
        <f t="shared" si="371"/>
        <v>1</v>
      </c>
      <c r="D4236" s="34" t="s">
        <v>4281</v>
      </c>
      <c r="E4236" s="34">
        <v>35554</v>
      </c>
      <c r="F4236" s="35">
        <v>10</v>
      </c>
      <c r="G4236" s="35">
        <v>5</v>
      </c>
      <c r="H4236" s="35">
        <v>0</v>
      </c>
      <c r="I4236" s="35">
        <v>0</v>
      </c>
      <c r="J4236" s="36">
        <v>0</v>
      </c>
      <c r="K4236" s="58" t="str">
        <f t="shared" si="372"/>
        <v>0</v>
      </c>
      <c r="L4236" s="4"/>
    </row>
    <row r="4237" spans="1:57" ht="15.75">
      <c r="A4237" s="28">
        <v>89</v>
      </c>
      <c r="B4237" s="25"/>
      <c r="C4237" s="32">
        <f t="shared" si="371"/>
        <v>1</v>
      </c>
      <c r="D4237" s="34" t="s">
        <v>4282</v>
      </c>
      <c r="E4237" s="34">
        <v>6682</v>
      </c>
      <c r="F4237" s="35">
        <v>4</v>
      </c>
      <c r="G4237" s="35">
        <v>0</v>
      </c>
      <c r="H4237" s="35">
        <v>0</v>
      </c>
      <c r="I4237" s="35">
        <v>0</v>
      </c>
      <c r="J4237" s="36">
        <v>0</v>
      </c>
      <c r="K4237" s="58" t="str">
        <f t="shared" si="372"/>
        <v>0</v>
      </c>
      <c r="L4237" s="4"/>
    </row>
    <row r="4238" spans="1:57" ht="15.75">
      <c r="A4238" s="28">
        <v>89</v>
      </c>
      <c r="B4238" s="25"/>
      <c r="C4238" s="32">
        <f t="shared" si="371"/>
        <v>1</v>
      </c>
      <c r="D4238" s="34" t="s">
        <v>4283</v>
      </c>
      <c r="E4238" s="34">
        <v>3263</v>
      </c>
      <c r="F4238" s="35">
        <v>1</v>
      </c>
      <c r="G4238" s="35">
        <v>0</v>
      </c>
      <c r="H4238" s="35">
        <v>0</v>
      </c>
      <c r="I4238" s="35">
        <v>0</v>
      </c>
      <c r="J4238" s="36">
        <v>0</v>
      </c>
      <c r="K4238" s="58" t="str">
        <f t="shared" si="372"/>
        <v>0</v>
      </c>
      <c r="L4238" s="4"/>
    </row>
    <row r="4239" spans="1:57" ht="15.75">
      <c r="A4239" s="28">
        <v>89</v>
      </c>
      <c r="B4239" s="25"/>
      <c r="C4239" s="32">
        <f t="shared" si="371"/>
        <v>1</v>
      </c>
      <c r="D4239" s="34" t="s">
        <v>4284</v>
      </c>
      <c r="E4239" s="34">
        <v>2244</v>
      </c>
      <c r="F4239" s="35">
        <v>3</v>
      </c>
      <c r="G4239" s="35">
        <v>1</v>
      </c>
      <c r="H4239" s="35">
        <v>0</v>
      </c>
      <c r="I4239" s="35">
        <v>0</v>
      </c>
      <c r="J4239" s="36">
        <v>0</v>
      </c>
      <c r="K4239" s="58" t="str">
        <f t="shared" si="372"/>
        <v>0</v>
      </c>
      <c r="L4239" s="4"/>
    </row>
    <row r="4240" spans="1:57" ht="15.75">
      <c r="A4240" s="28">
        <v>89</v>
      </c>
      <c r="B4240" s="25"/>
      <c r="C4240" s="32">
        <f t="shared" si="371"/>
        <v>1</v>
      </c>
      <c r="D4240" s="34" t="s">
        <v>4285</v>
      </c>
      <c r="E4240" s="34">
        <v>4886</v>
      </c>
      <c r="F4240" s="35">
        <v>2</v>
      </c>
      <c r="G4240" s="35">
        <v>0</v>
      </c>
      <c r="H4240" s="35">
        <v>1</v>
      </c>
      <c r="I4240" s="35">
        <v>0</v>
      </c>
      <c r="J4240" s="36">
        <v>0</v>
      </c>
      <c r="K4240" s="58" t="str">
        <f t="shared" si="372"/>
        <v>0</v>
      </c>
      <c r="L4240" s="4"/>
    </row>
    <row r="4241" spans="1:12" ht="15.75">
      <c r="A4241" s="28">
        <v>89</v>
      </c>
      <c r="B4241" s="25"/>
      <c r="C4241" s="32">
        <f t="shared" si="371"/>
        <v>1</v>
      </c>
      <c r="D4241" s="34" t="s">
        <v>4286</v>
      </c>
      <c r="E4241" s="34">
        <v>2394</v>
      </c>
      <c r="F4241" s="35">
        <v>1</v>
      </c>
      <c r="G4241" s="35">
        <v>0</v>
      </c>
      <c r="H4241" s="35">
        <v>0</v>
      </c>
      <c r="I4241" s="35">
        <v>0</v>
      </c>
      <c r="J4241" s="36">
        <v>0</v>
      </c>
      <c r="K4241" s="58" t="str">
        <f t="shared" si="372"/>
        <v>0</v>
      </c>
      <c r="L4241" s="4"/>
    </row>
    <row r="4242" spans="1:12" ht="15.75">
      <c r="A4242" s="28">
        <v>89</v>
      </c>
      <c r="B4242" s="25"/>
      <c r="C4242" s="32">
        <f t="shared" si="371"/>
        <v>1</v>
      </c>
      <c r="D4242" s="34" t="s">
        <v>4287</v>
      </c>
      <c r="E4242" s="34">
        <v>9879</v>
      </c>
      <c r="F4242" s="35">
        <v>5</v>
      </c>
      <c r="G4242" s="35">
        <v>0</v>
      </c>
      <c r="H4242" s="35">
        <v>0</v>
      </c>
      <c r="I4242" s="35">
        <v>0</v>
      </c>
      <c r="J4242" s="36">
        <v>0</v>
      </c>
      <c r="K4242" s="58" t="str">
        <f t="shared" si="372"/>
        <v>0</v>
      </c>
      <c r="L4242" s="4"/>
    </row>
    <row r="4243" spans="1:12" ht="15.75">
      <c r="A4243" s="28">
        <v>89</v>
      </c>
      <c r="B4243" s="25"/>
      <c r="C4243" s="32">
        <f t="shared" si="371"/>
        <v>1</v>
      </c>
      <c r="D4243" s="36" t="s">
        <v>4288</v>
      </c>
      <c r="E4243" s="36">
        <v>7370</v>
      </c>
      <c r="F4243" s="36">
        <v>5</v>
      </c>
      <c r="G4243" s="36">
        <v>0</v>
      </c>
      <c r="H4243" s="36">
        <v>0</v>
      </c>
      <c r="I4243" s="36">
        <v>0</v>
      </c>
      <c r="J4243" s="36">
        <v>0</v>
      </c>
      <c r="K4243" s="58" t="str">
        <f t="shared" si="372"/>
        <v>0</v>
      </c>
      <c r="L4243" s="4"/>
    </row>
    <row r="4244" spans="1:12" ht="15.75">
      <c r="A4244" s="28">
        <v>89</v>
      </c>
      <c r="B4244" s="25"/>
      <c r="C4244" s="32">
        <f t="shared" si="371"/>
        <v>1</v>
      </c>
      <c r="D4244" s="36" t="s">
        <v>4289</v>
      </c>
      <c r="E4244" s="36">
        <v>4204</v>
      </c>
      <c r="F4244" s="36">
        <v>3</v>
      </c>
      <c r="G4244" s="36">
        <v>0</v>
      </c>
      <c r="H4244" s="36">
        <v>0</v>
      </c>
      <c r="I4244" s="36">
        <v>0</v>
      </c>
      <c r="J4244" s="36">
        <v>0</v>
      </c>
      <c r="K4244" s="58" t="str">
        <f t="shared" si="372"/>
        <v>0</v>
      </c>
      <c r="L4244" s="4"/>
    </row>
    <row r="4245" spans="1:12" ht="15.75">
      <c r="A4245" s="28">
        <v>89</v>
      </c>
      <c r="B4245" s="25"/>
      <c r="C4245" s="32">
        <f t="shared" si="371"/>
        <v>1</v>
      </c>
      <c r="D4245" s="36" t="s">
        <v>4290</v>
      </c>
      <c r="E4245" s="36">
        <v>4946</v>
      </c>
      <c r="F4245" s="36">
        <v>6</v>
      </c>
      <c r="G4245" s="36">
        <v>0</v>
      </c>
      <c r="H4245" s="36">
        <v>0</v>
      </c>
      <c r="I4245" s="36">
        <v>0</v>
      </c>
      <c r="J4245" s="36">
        <v>0</v>
      </c>
      <c r="K4245" s="58" t="str">
        <f t="shared" si="372"/>
        <v>0</v>
      </c>
      <c r="L4245" s="4"/>
    </row>
    <row r="4246" spans="1:12" ht="15.75">
      <c r="A4246" s="28">
        <v>89</v>
      </c>
      <c r="B4246" s="25"/>
      <c r="C4246" s="32">
        <f t="shared" si="371"/>
        <v>1</v>
      </c>
      <c r="D4246" s="34" t="s">
        <v>4291</v>
      </c>
      <c r="E4246" s="34">
        <v>3376</v>
      </c>
      <c r="F4246" s="36">
        <v>2</v>
      </c>
      <c r="G4246" s="36">
        <v>0</v>
      </c>
      <c r="H4246" s="36">
        <v>0</v>
      </c>
      <c r="I4246" s="36">
        <v>0</v>
      </c>
      <c r="J4246" s="36">
        <v>0</v>
      </c>
      <c r="K4246" s="58" t="str">
        <f t="shared" si="372"/>
        <v>0</v>
      </c>
      <c r="L4246" s="4"/>
    </row>
    <row r="4247" spans="1:12" ht="15.75">
      <c r="A4247" s="28">
        <v>89</v>
      </c>
      <c r="B4247" s="25"/>
      <c r="C4247" s="32">
        <f t="shared" si="371"/>
        <v>1</v>
      </c>
      <c r="D4247" s="36" t="s">
        <v>4292</v>
      </c>
      <c r="E4247" s="36">
        <v>2817</v>
      </c>
      <c r="F4247" s="36">
        <v>2</v>
      </c>
      <c r="G4247" s="36">
        <v>0</v>
      </c>
      <c r="H4247" s="36">
        <v>0</v>
      </c>
      <c r="I4247" s="36">
        <v>0</v>
      </c>
      <c r="J4247" s="36">
        <v>0</v>
      </c>
      <c r="K4247" s="58" t="str">
        <f t="shared" si="372"/>
        <v>0</v>
      </c>
      <c r="L4247" s="4"/>
    </row>
    <row r="4248" spans="1:12" ht="15.75">
      <c r="A4248" s="28">
        <v>89</v>
      </c>
      <c r="B4248" s="25"/>
      <c r="C4248" s="32">
        <f t="shared" si="371"/>
        <v>1</v>
      </c>
      <c r="D4248" s="36" t="s">
        <v>4293</v>
      </c>
      <c r="E4248" s="36">
        <v>4302</v>
      </c>
      <c r="F4248" s="36">
        <v>5</v>
      </c>
      <c r="G4248" s="36">
        <v>0</v>
      </c>
      <c r="H4248" s="36">
        <v>0</v>
      </c>
      <c r="I4248" s="36">
        <v>0</v>
      </c>
      <c r="J4248" s="36">
        <v>0</v>
      </c>
      <c r="K4248" s="58" t="str">
        <f t="shared" si="372"/>
        <v>0</v>
      </c>
      <c r="L4248" s="4"/>
    </row>
    <row r="4249" spans="1:12" ht="15.75">
      <c r="A4249" s="28">
        <v>89</v>
      </c>
      <c r="B4249" s="25"/>
      <c r="C4249" s="32">
        <f t="shared" si="371"/>
        <v>1</v>
      </c>
      <c r="D4249" s="36" t="s">
        <v>4294</v>
      </c>
      <c r="E4249" s="36">
        <v>3368</v>
      </c>
      <c r="F4249" s="36">
        <v>1</v>
      </c>
      <c r="G4249" s="36">
        <v>0</v>
      </c>
      <c r="H4249" s="36">
        <v>0</v>
      </c>
      <c r="I4249" s="36">
        <v>0</v>
      </c>
      <c r="J4249" s="36">
        <v>0</v>
      </c>
      <c r="K4249" s="58" t="str">
        <f t="shared" si="372"/>
        <v>0</v>
      </c>
      <c r="L4249" s="4"/>
    </row>
    <row r="4250" spans="1:12" ht="15.75">
      <c r="A4250" s="28">
        <v>89</v>
      </c>
      <c r="B4250" s="25"/>
      <c r="C4250" s="32">
        <f t="shared" si="371"/>
        <v>1</v>
      </c>
      <c r="D4250" s="36" t="s">
        <v>4295</v>
      </c>
      <c r="E4250" s="36">
        <v>27203</v>
      </c>
      <c r="F4250" s="36">
        <v>21</v>
      </c>
      <c r="G4250" s="36">
        <v>4</v>
      </c>
      <c r="H4250" s="36">
        <v>0</v>
      </c>
      <c r="I4250" s="36">
        <v>2</v>
      </c>
      <c r="J4250" s="36">
        <v>2</v>
      </c>
      <c r="K4250" s="58" t="str">
        <f t="shared" si="372"/>
        <v>1</v>
      </c>
      <c r="L4250" s="4"/>
    </row>
    <row r="4251" spans="1:12" ht="15.75">
      <c r="A4251" s="28">
        <v>89</v>
      </c>
      <c r="B4251" s="25"/>
      <c r="C4251" s="32">
        <f t="shared" si="371"/>
        <v>1</v>
      </c>
      <c r="D4251" s="36" t="s">
        <v>4296</v>
      </c>
      <c r="E4251" s="36">
        <v>4546</v>
      </c>
      <c r="F4251" s="36">
        <v>1</v>
      </c>
      <c r="G4251" s="36">
        <v>1</v>
      </c>
      <c r="H4251" s="36">
        <v>0</v>
      </c>
      <c r="I4251" s="36">
        <v>0</v>
      </c>
      <c r="J4251" s="36">
        <v>0</v>
      </c>
      <c r="K4251" s="58" t="str">
        <f t="shared" si="372"/>
        <v>0</v>
      </c>
      <c r="L4251" s="4"/>
    </row>
    <row r="4252" spans="1:12" ht="15.75">
      <c r="A4252" s="28">
        <v>89</v>
      </c>
      <c r="B4252" s="25"/>
      <c r="C4252" s="32">
        <f t="shared" si="371"/>
        <v>1</v>
      </c>
      <c r="D4252" s="36" t="s">
        <v>4297</v>
      </c>
      <c r="E4252" s="36">
        <v>3561</v>
      </c>
      <c r="F4252" s="36">
        <v>1</v>
      </c>
      <c r="G4252" s="36">
        <v>0</v>
      </c>
      <c r="H4252" s="36">
        <v>0</v>
      </c>
      <c r="I4252" s="36">
        <v>0</v>
      </c>
      <c r="J4252" s="36">
        <v>0</v>
      </c>
      <c r="K4252" s="58" t="str">
        <f t="shared" si="372"/>
        <v>0</v>
      </c>
      <c r="L4252" s="4"/>
    </row>
    <row r="4253" spans="1:12" ht="15.75">
      <c r="A4253" s="28">
        <v>89</v>
      </c>
      <c r="B4253" s="25"/>
      <c r="C4253" s="32">
        <f t="shared" si="371"/>
        <v>1</v>
      </c>
      <c r="D4253" s="36" t="s">
        <v>4298</v>
      </c>
      <c r="E4253" s="36">
        <v>5250</v>
      </c>
      <c r="F4253" s="36">
        <v>4</v>
      </c>
      <c r="G4253" s="36">
        <v>0</v>
      </c>
      <c r="H4253" s="36">
        <v>0</v>
      </c>
      <c r="I4253" s="36">
        <v>0</v>
      </c>
      <c r="J4253" s="36">
        <v>0</v>
      </c>
      <c r="K4253" s="58" t="str">
        <f t="shared" si="372"/>
        <v>0</v>
      </c>
      <c r="L4253" s="4"/>
    </row>
    <row r="4254" spans="1:12" ht="15.75">
      <c r="A4254" s="28">
        <v>89</v>
      </c>
      <c r="B4254" s="25"/>
      <c r="C4254" s="32">
        <f t="shared" si="371"/>
        <v>1</v>
      </c>
      <c r="D4254" s="36" t="s">
        <v>4299</v>
      </c>
      <c r="E4254" s="36">
        <v>1692</v>
      </c>
      <c r="F4254" s="36">
        <v>0</v>
      </c>
      <c r="G4254" s="36">
        <v>0</v>
      </c>
      <c r="H4254" s="36">
        <v>1</v>
      </c>
      <c r="I4254" s="36">
        <v>0</v>
      </c>
      <c r="J4254" s="36">
        <v>0</v>
      </c>
      <c r="K4254" s="58" t="str">
        <f t="shared" si="372"/>
        <v>0</v>
      </c>
      <c r="L4254" s="4"/>
    </row>
    <row r="4255" spans="1:12" ht="15.75">
      <c r="A4255" s="28">
        <v>89</v>
      </c>
      <c r="B4255" s="25"/>
      <c r="C4255" s="32">
        <f t="shared" si="371"/>
        <v>1</v>
      </c>
      <c r="D4255" s="36" t="s">
        <v>4300</v>
      </c>
      <c r="E4255" s="36">
        <v>2916</v>
      </c>
      <c r="F4255" s="36">
        <v>0</v>
      </c>
      <c r="G4255" s="36">
        <v>0</v>
      </c>
      <c r="H4255" s="36">
        <v>1</v>
      </c>
      <c r="I4255" s="36">
        <v>0</v>
      </c>
      <c r="J4255" s="36">
        <v>0</v>
      </c>
      <c r="K4255" s="58" t="str">
        <f t="shared" si="372"/>
        <v>0</v>
      </c>
      <c r="L4255" s="4"/>
    </row>
    <row r="4256" spans="1:12" ht="15.75">
      <c r="A4256" s="28">
        <v>89</v>
      </c>
      <c r="B4256" s="25"/>
      <c r="C4256" s="32">
        <f t="shared" si="371"/>
        <v>1</v>
      </c>
      <c r="D4256" s="36" t="s">
        <v>4301</v>
      </c>
      <c r="E4256" s="36">
        <v>2756</v>
      </c>
      <c r="F4256" s="36">
        <v>0</v>
      </c>
      <c r="G4256" s="36">
        <v>0</v>
      </c>
      <c r="H4256" s="36">
        <v>1</v>
      </c>
      <c r="I4256" s="36">
        <v>0</v>
      </c>
      <c r="J4256" s="36">
        <v>0</v>
      </c>
      <c r="K4256" s="58" t="str">
        <f t="shared" si="372"/>
        <v>0</v>
      </c>
      <c r="L4256" s="4"/>
    </row>
    <row r="4257" spans="1:57" ht="15">
      <c r="A4257" s="226" t="s">
        <v>4302</v>
      </c>
      <c r="B4257" s="226"/>
      <c r="C4257" s="226"/>
      <c r="D4257" s="44">
        <f>SUM(C4235:C4256)</f>
        <v>22</v>
      </c>
      <c r="E4257" s="111">
        <f>SUM(E4235:E4256)</f>
        <v>146504</v>
      </c>
      <c r="F4257" s="44">
        <f>(SUM(F4235:F4256))*1</f>
        <v>78</v>
      </c>
      <c r="G4257" s="111">
        <f>(SUM(G4235:G4256))*1</f>
        <v>11</v>
      </c>
      <c r="H4257" s="111">
        <f>(SUM(H4235:H4256))*1</f>
        <v>4</v>
      </c>
      <c r="I4257" s="111">
        <f>SUM(I4235:I4256)</f>
        <v>2</v>
      </c>
      <c r="J4257" s="111">
        <f>SUM(J4235:J4256)</f>
        <v>2</v>
      </c>
      <c r="K4257" s="45">
        <f>K4235+K4236+K4237+K4238+K4239+K4240+K4241+K4242+K4243+K4244+K4245+K4246+K4247+K4248+K4249+K4250+K4251+K4252+K4253+K4254+K4255+K4256</f>
        <v>1</v>
      </c>
      <c r="L4257" s="4"/>
      <c r="M4257" s="46"/>
      <c r="N4257" s="46"/>
      <c r="O4257" s="46"/>
      <c r="P4257" s="46"/>
      <c r="Q4257" s="46"/>
      <c r="R4257" s="46"/>
      <c r="S4257" s="46"/>
      <c r="T4257" s="46"/>
      <c r="U4257" s="46"/>
      <c r="V4257" s="46"/>
      <c r="W4257" s="46"/>
      <c r="X4257" s="46"/>
      <c r="Y4257" s="46"/>
      <c r="Z4257" s="46"/>
      <c r="AA4257" s="46"/>
      <c r="AB4257" s="46"/>
      <c r="AC4257" s="46"/>
      <c r="AD4257" s="46"/>
      <c r="AE4257" s="46"/>
      <c r="AF4257" s="46"/>
      <c r="AG4257" s="46"/>
      <c r="AH4257" s="46"/>
      <c r="AI4257" s="46"/>
      <c r="AJ4257" s="46"/>
      <c r="AK4257" s="46"/>
      <c r="AL4257" s="46"/>
      <c r="AM4257" s="46"/>
      <c r="AN4257" s="46"/>
      <c r="AO4257" s="46"/>
      <c r="AP4257" s="46"/>
      <c r="AQ4257" s="46"/>
      <c r="AR4257" s="46"/>
      <c r="AS4257" s="46"/>
      <c r="AT4257" s="46"/>
      <c r="AU4257" s="46"/>
      <c r="AV4257" s="46"/>
      <c r="AW4257" s="46"/>
      <c r="AX4257" s="46"/>
      <c r="AY4257" s="46"/>
      <c r="AZ4257" s="46"/>
      <c r="BA4257" s="46"/>
      <c r="BB4257" s="46"/>
      <c r="BC4257" s="46"/>
      <c r="BD4257" s="46"/>
      <c r="BE4257" s="46"/>
    </row>
    <row r="4258" spans="1:57" ht="15.75">
      <c r="A4258" s="28"/>
      <c r="B4258" s="225" t="s">
        <v>124</v>
      </c>
      <c r="C4258" s="225"/>
      <c r="D4258" s="47"/>
      <c r="E4258" s="112"/>
      <c r="F4258" s="47"/>
      <c r="G4258" s="112"/>
      <c r="H4258" s="112"/>
      <c r="I4258" s="112"/>
      <c r="J4258" s="113"/>
      <c r="K4258" s="31"/>
      <c r="L4258" s="4"/>
    </row>
    <row r="4259" spans="1:57" ht="15.75">
      <c r="A4259" s="28">
        <v>90</v>
      </c>
      <c r="B4259" s="25"/>
      <c r="C4259" s="32">
        <f>IF(D4259="",0,1)</f>
        <v>1</v>
      </c>
      <c r="D4259" s="36" t="s">
        <v>4303</v>
      </c>
      <c r="E4259" s="36">
        <v>49000</v>
      </c>
      <c r="F4259" s="36">
        <v>33</v>
      </c>
      <c r="G4259" s="36">
        <v>22</v>
      </c>
      <c r="H4259" s="36">
        <v>8</v>
      </c>
      <c r="I4259" s="36">
        <v>2</v>
      </c>
      <c r="J4259" s="36">
        <v>1</v>
      </c>
      <c r="K4259" s="58" t="str">
        <f>IF(OR(I4259="",I4259&lt;1),"0","1")</f>
        <v>1</v>
      </c>
      <c r="L4259" s="4"/>
    </row>
    <row r="4260" spans="1:57" ht="15.75">
      <c r="A4260" s="28">
        <v>90</v>
      </c>
      <c r="B4260" s="25"/>
      <c r="C4260" s="32">
        <f>IF(D4260="",0,1)</f>
        <v>1</v>
      </c>
      <c r="D4260" s="36" t="s">
        <v>4304</v>
      </c>
      <c r="E4260" s="36">
        <v>494</v>
      </c>
      <c r="F4260" s="36">
        <v>10</v>
      </c>
      <c r="G4260" s="36">
        <v>0</v>
      </c>
      <c r="H4260" s="36">
        <v>0</v>
      </c>
      <c r="I4260" s="36">
        <v>0</v>
      </c>
      <c r="J4260" s="36">
        <v>0</v>
      </c>
      <c r="K4260" s="58" t="str">
        <f>IF(OR(I4260="",I4260&lt;1),"0","1")</f>
        <v>0</v>
      </c>
      <c r="L4260" s="4"/>
    </row>
    <row r="4261" spans="1:57" ht="15.75">
      <c r="A4261" s="28">
        <v>90</v>
      </c>
      <c r="B4261" s="25"/>
      <c r="C4261" s="32">
        <f>IF(D4261="",0,1)</f>
        <v>1</v>
      </c>
      <c r="D4261" s="36" t="s">
        <v>4305</v>
      </c>
      <c r="E4261" s="36">
        <v>5300</v>
      </c>
      <c r="F4261" s="36">
        <v>2</v>
      </c>
      <c r="G4261" s="36">
        <v>0</v>
      </c>
      <c r="H4261" s="36">
        <v>0</v>
      </c>
      <c r="I4261" s="36">
        <v>0</v>
      </c>
      <c r="J4261" s="36">
        <v>0</v>
      </c>
      <c r="K4261" s="58" t="str">
        <f>IF(OR(I4261="",I4261&lt;1),"0","1")</f>
        <v>0</v>
      </c>
      <c r="L4261" s="4"/>
    </row>
    <row r="4262" spans="1:57" ht="15">
      <c r="A4262" s="226" t="s">
        <v>4306</v>
      </c>
      <c r="B4262" s="226"/>
      <c r="C4262" s="226"/>
      <c r="D4262" s="44">
        <f>SUM(C4259:C4261)</f>
        <v>3</v>
      </c>
      <c r="E4262" s="111">
        <f t="shared" ref="E4262:J4262" si="373">SUM(E4259:E4261)</f>
        <v>54794</v>
      </c>
      <c r="F4262" s="111">
        <f t="shared" si="373"/>
        <v>45</v>
      </c>
      <c r="G4262" s="111">
        <f t="shared" si="373"/>
        <v>22</v>
      </c>
      <c r="H4262" s="111">
        <f t="shared" si="373"/>
        <v>8</v>
      </c>
      <c r="I4262" s="111">
        <f t="shared" si="373"/>
        <v>2</v>
      </c>
      <c r="J4262" s="111">
        <f t="shared" si="373"/>
        <v>1</v>
      </c>
      <c r="K4262" s="45">
        <f>K4259+K4260+K4261</f>
        <v>1</v>
      </c>
      <c r="L4262" s="4"/>
      <c r="M4262" s="46"/>
      <c r="N4262" s="46"/>
      <c r="O4262" s="46"/>
      <c r="P4262" s="46"/>
      <c r="Q4262" s="46"/>
      <c r="R4262" s="46"/>
      <c r="S4262" s="46"/>
      <c r="T4262" s="46"/>
      <c r="U4262" s="46"/>
      <c r="V4262" s="46"/>
      <c r="W4262" s="46"/>
      <c r="X4262" s="46"/>
      <c r="Y4262" s="46"/>
      <c r="Z4262" s="46"/>
      <c r="AA4262" s="46"/>
      <c r="AB4262" s="46"/>
      <c r="AC4262" s="46"/>
      <c r="AD4262" s="46"/>
      <c r="AE4262" s="46"/>
      <c r="AF4262" s="46"/>
      <c r="AG4262" s="46"/>
      <c r="AH4262" s="46"/>
      <c r="AI4262" s="46"/>
      <c r="AJ4262" s="46"/>
      <c r="AK4262" s="46"/>
      <c r="AL4262" s="46"/>
      <c r="AM4262" s="46"/>
      <c r="AN4262" s="46"/>
      <c r="AO4262" s="46"/>
      <c r="AP4262" s="46"/>
      <c r="AQ4262" s="46"/>
      <c r="AR4262" s="46"/>
      <c r="AS4262" s="46"/>
      <c r="AT4262" s="46"/>
      <c r="AU4262" s="46"/>
      <c r="AV4262" s="46"/>
      <c r="AW4262" s="46"/>
      <c r="AX4262" s="46"/>
      <c r="AY4262" s="46"/>
      <c r="AZ4262" s="46"/>
      <c r="BA4262" s="46"/>
      <c r="BB4262" s="46"/>
      <c r="BC4262" s="46"/>
      <c r="BD4262" s="46"/>
      <c r="BE4262" s="46"/>
    </row>
    <row r="4263" spans="1:57" ht="15.75">
      <c r="A4263" s="28"/>
      <c r="B4263" s="225" t="s">
        <v>125</v>
      </c>
      <c r="C4263" s="225"/>
      <c r="D4263" s="47"/>
      <c r="E4263" s="112"/>
      <c r="F4263" s="47"/>
      <c r="G4263" s="112"/>
      <c r="H4263" s="112"/>
      <c r="I4263" s="112"/>
      <c r="J4263" s="113"/>
      <c r="K4263" s="31"/>
      <c r="L4263" s="4"/>
    </row>
    <row r="4264" spans="1:57" ht="15.75">
      <c r="A4264" s="28">
        <v>91</v>
      </c>
      <c r="B4264" s="25"/>
      <c r="C4264" s="32">
        <f t="shared" ref="C4264:C4295" si="374">IF(D4264="",0,1)</f>
        <v>1</v>
      </c>
      <c r="D4264" s="106" t="s">
        <v>4307</v>
      </c>
      <c r="E4264" s="106">
        <v>4300</v>
      </c>
      <c r="F4264" s="106">
        <v>3</v>
      </c>
      <c r="G4264" s="106">
        <v>0</v>
      </c>
      <c r="H4264" s="106">
        <v>0</v>
      </c>
      <c r="I4264" s="106">
        <v>0</v>
      </c>
      <c r="J4264" s="106">
        <v>0</v>
      </c>
      <c r="K4264" s="58" t="str">
        <f t="shared" ref="K4264:K4295" si="375">IF(OR(I4264="",I4264&lt;1),"0","1")</f>
        <v>0</v>
      </c>
      <c r="L4264" s="4"/>
    </row>
    <row r="4265" spans="1:57" ht="15.75">
      <c r="A4265" s="28">
        <v>91</v>
      </c>
      <c r="B4265" s="25"/>
      <c r="C4265" s="32">
        <f t="shared" si="374"/>
        <v>1</v>
      </c>
      <c r="D4265" s="106" t="s">
        <v>4308</v>
      </c>
      <c r="E4265" s="106">
        <v>10482</v>
      </c>
      <c r="F4265" s="106">
        <v>4</v>
      </c>
      <c r="G4265" s="106">
        <v>3</v>
      </c>
      <c r="H4265" s="106">
        <v>0</v>
      </c>
      <c r="I4265" s="106">
        <v>0</v>
      </c>
      <c r="J4265" s="106">
        <v>0</v>
      </c>
      <c r="K4265" s="58" t="str">
        <f t="shared" si="375"/>
        <v>0</v>
      </c>
      <c r="L4265" s="4"/>
    </row>
    <row r="4266" spans="1:57" ht="15.75">
      <c r="A4266" s="28">
        <v>91</v>
      </c>
      <c r="B4266" s="25"/>
      <c r="C4266" s="32">
        <f t="shared" si="374"/>
        <v>1</v>
      </c>
      <c r="D4266" s="106" t="s">
        <v>4309</v>
      </c>
      <c r="E4266" s="106">
        <v>36000</v>
      </c>
      <c r="F4266" s="106">
        <v>13</v>
      </c>
      <c r="G4266" s="106">
        <v>5</v>
      </c>
      <c r="H4266" s="106">
        <v>0</v>
      </c>
      <c r="I4266" s="106">
        <v>1</v>
      </c>
      <c r="J4266" s="106">
        <v>2</v>
      </c>
      <c r="K4266" s="58" t="str">
        <f t="shared" si="375"/>
        <v>1</v>
      </c>
      <c r="L4266" s="4"/>
    </row>
    <row r="4267" spans="1:57" ht="15.75">
      <c r="A4267" s="28">
        <v>91</v>
      </c>
      <c r="B4267" s="25"/>
      <c r="C4267" s="32">
        <f t="shared" si="374"/>
        <v>1</v>
      </c>
      <c r="D4267" s="106" t="s">
        <v>4310</v>
      </c>
      <c r="E4267" s="106">
        <v>4800</v>
      </c>
      <c r="F4267" s="106">
        <v>2</v>
      </c>
      <c r="G4267" s="106">
        <v>0</v>
      </c>
      <c r="H4267" s="106">
        <v>0</v>
      </c>
      <c r="I4267" s="106">
        <v>0</v>
      </c>
      <c r="J4267" s="106">
        <v>0</v>
      </c>
      <c r="K4267" s="58" t="str">
        <f t="shared" si="375"/>
        <v>0</v>
      </c>
      <c r="L4267" s="4"/>
    </row>
    <row r="4268" spans="1:57" ht="15.75">
      <c r="A4268" s="28">
        <v>91</v>
      </c>
      <c r="B4268" s="25"/>
      <c r="C4268" s="32">
        <f t="shared" si="374"/>
        <v>1</v>
      </c>
      <c r="D4268" s="36" t="s">
        <v>4311</v>
      </c>
      <c r="E4268" s="106">
        <v>7700</v>
      </c>
      <c r="F4268" s="36">
        <v>2</v>
      </c>
      <c r="G4268" s="36">
        <v>1</v>
      </c>
      <c r="H4268" s="106">
        <v>0</v>
      </c>
      <c r="I4268" s="106">
        <v>0</v>
      </c>
      <c r="J4268" s="106">
        <v>0</v>
      </c>
      <c r="K4268" s="58" t="str">
        <f t="shared" si="375"/>
        <v>0</v>
      </c>
      <c r="L4268" s="4"/>
    </row>
    <row r="4269" spans="1:57" ht="15.75">
      <c r="A4269" s="28">
        <v>91</v>
      </c>
      <c r="B4269" s="25"/>
      <c r="C4269" s="32">
        <f t="shared" si="374"/>
        <v>1</v>
      </c>
      <c r="D4269" s="106" t="s">
        <v>4312</v>
      </c>
      <c r="E4269" s="106">
        <v>4744</v>
      </c>
      <c r="F4269" s="106">
        <v>3</v>
      </c>
      <c r="G4269" s="106">
        <v>1</v>
      </c>
      <c r="H4269" s="106">
        <v>0</v>
      </c>
      <c r="I4269" s="106">
        <v>0</v>
      </c>
      <c r="J4269" s="106">
        <v>0</v>
      </c>
      <c r="K4269" s="58" t="str">
        <f t="shared" si="375"/>
        <v>0</v>
      </c>
      <c r="L4269" s="4"/>
    </row>
    <row r="4270" spans="1:57" ht="15.75">
      <c r="A4270" s="28">
        <v>91</v>
      </c>
      <c r="B4270" s="25"/>
      <c r="C4270" s="32">
        <f t="shared" si="374"/>
        <v>1</v>
      </c>
      <c r="D4270" s="124" t="s">
        <v>4313</v>
      </c>
      <c r="E4270" s="124">
        <v>10144</v>
      </c>
      <c r="F4270" s="124">
        <v>0</v>
      </c>
      <c r="G4270" s="124">
        <v>2</v>
      </c>
      <c r="H4270" s="124">
        <v>0</v>
      </c>
      <c r="I4270" s="124">
        <v>0</v>
      </c>
      <c r="J4270" s="124">
        <v>0</v>
      </c>
      <c r="K4270" s="58" t="str">
        <f t="shared" si="375"/>
        <v>0</v>
      </c>
      <c r="L4270" s="4"/>
    </row>
    <row r="4271" spans="1:57" ht="15.75">
      <c r="A4271" s="28">
        <v>91</v>
      </c>
      <c r="B4271" s="25"/>
      <c r="C4271" s="32">
        <f t="shared" si="374"/>
        <v>1</v>
      </c>
      <c r="D4271" s="106" t="s">
        <v>4314</v>
      </c>
      <c r="E4271" s="106">
        <v>8058</v>
      </c>
      <c r="F4271" s="106">
        <v>3</v>
      </c>
      <c r="G4271" s="106">
        <v>0</v>
      </c>
      <c r="H4271" s="106">
        <v>0</v>
      </c>
      <c r="I4271" s="106">
        <v>0</v>
      </c>
      <c r="J4271" s="106">
        <v>0</v>
      </c>
      <c r="K4271" s="58" t="str">
        <f t="shared" si="375"/>
        <v>0</v>
      </c>
      <c r="L4271" s="4"/>
    </row>
    <row r="4272" spans="1:57" ht="15.75">
      <c r="A4272" s="28">
        <v>91</v>
      </c>
      <c r="B4272" s="25"/>
      <c r="C4272" s="32">
        <f t="shared" si="374"/>
        <v>1</v>
      </c>
      <c r="D4272" s="106" t="s">
        <v>4315</v>
      </c>
      <c r="E4272" s="106">
        <v>26878</v>
      </c>
      <c r="F4272" s="106">
        <v>9</v>
      </c>
      <c r="G4272" s="106">
        <v>3</v>
      </c>
      <c r="H4272" s="106">
        <v>0</v>
      </c>
      <c r="I4272" s="106">
        <v>0</v>
      </c>
      <c r="J4272" s="106">
        <v>0</v>
      </c>
      <c r="K4272" s="58" t="str">
        <f t="shared" si="375"/>
        <v>0</v>
      </c>
      <c r="L4272" s="4"/>
    </row>
    <row r="4273" spans="1:12" ht="15.75">
      <c r="A4273" s="28">
        <v>91</v>
      </c>
      <c r="B4273" s="25"/>
      <c r="C4273" s="32">
        <f t="shared" si="374"/>
        <v>1</v>
      </c>
      <c r="D4273" s="106" t="s">
        <v>784</v>
      </c>
      <c r="E4273" s="106">
        <v>8347</v>
      </c>
      <c r="F4273" s="106">
        <v>2</v>
      </c>
      <c r="G4273" s="106">
        <v>0</v>
      </c>
      <c r="H4273" s="106">
        <v>0</v>
      </c>
      <c r="I4273" s="106">
        <v>0</v>
      </c>
      <c r="J4273" s="106">
        <v>0</v>
      </c>
      <c r="K4273" s="58" t="str">
        <f t="shared" si="375"/>
        <v>0</v>
      </c>
      <c r="L4273" s="4"/>
    </row>
    <row r="4274" spans="1:12" ht="15.75">
      <c r="A4274" s="28">
        <v>91</v>
      </c>
      <c r="B4274" s="25"/>
      <c r="C4274" s="32">
        <f t="shared" si="374"/>
        <v>1</v>
      </c>
      <c r="D4274" s="106" t="s">
        <v>4316</v>
      </c>
      <c r="E4274" s="106">
        <v>26448</v>
      </c>
      <c r="F4274" s="106">
        <v>6</v>
      </c>
      <c r="G4274" s="106">
        <v>1</v>
      </c>
      <c r="H4274" s="106">
        <v>0</v>
      </c>
      <c r="I4274" s="106">
        <v>1</v>
      </c>
      <c r="J4274" s="106">
        <v>1</v>
      </c>
      <c r="K4274" s="58" t="str">
        <f t="shared" si="375"/>
        <v>1</v>
      </c>
      <c r="L4274" s="4"/>
    </row>
    <row r="4275" spans="1:12" ht="15.75">
      <c r="A4275" s="28">
        <v>91</v>
      </c>
      <c r="B4275" s="25"/>
      <c r="C4275" s="32">
        <f t="shared" si="374"/>
        <v>1</v>
      </c>
      <c r="D4275" s="106" t="s">
        <v>4317</v>
      </c>
      <c r="E4275" s="106">
        <v>9690</v>
      </c>
      <c r="F4275" s="106">
        <v>1</v>
      </c>
      <c r="G4275" s="106">
        <v>1</v>
      </c>
      <c r="H4275" s="106">
        <v>0</v>
      </c>
      <c r="I4275" s="106">
        <v>0</v>
      </c>
      <c r="J4275" s="106">
        <v>0</v>
      </c>
      <c r="K4275" s="58" t="str">
        <f t="shared" si="375"/>
        <v>0</v>
      </c>
      <c r="L4275" s="4"/>
    </row>
    <row r="4276" spans="1:12" ht="15.75">
      <c r="A4276" s="28">
        <v>91</v>
      </c>
      <c r="B4276" s="25"/>
      <c r="C4276" s="32">
        <f t="shared" si="374"/>
        <v>1</v>
      </c>
      <c r="D4276" s="106" t="s">
        <v>4318</v>
      </c>
      <c r="E4276" s="106">
        <v>3502</v>
      </c>
      <c r="F4276" s="106">
        <v>0</v>
      </c>
      <c r="G4276" s="106">
        <v>1</v>
      </c>
      <c r="H4276" s="106">
        <v>0</v>
      </c>
      <c r="I4276" s="106">
        <v>0</v>
      </c>
      <c r="J4276" s="106">
        <v>0</v>
      </c>
      <c r="K4276" s="58" t="str">
        <f t="shared" si="375"/>
        <v>0</v>
      </c>
      <c r="L4276" s="4"/>
    </row>
    <row r="4277" spans="1:12" ht="15.75">
      <c r="A4277" s="28">
        <v>91</v>
      </c>
      <c r="B4277" s="25"/>
      <c r="C4277" s="32">
        <f t="shared" si="374"/>
        <v>1</v>
      </c>
      <c r="D4277" s="124" t="s">
        <v>4319</v>
      </c>
      <c r="E4277" s="124">
        <v>2887</v>
      </c>
      <c r="F4277" s="124">
        <v>2</v>
      </c>
      <c r="G4277" s="124">
        <v>0</v>
      </c>
      <c r="H4277" s="124">
        <v>0</v>
      </c>
      <c r="I4277" s="124">
        <v>0</v>
      </c>
      <c r="J4277" s="124">
        <v>0</v>
      </c>
      <c r="K4277" s="58" t="str">
        <f t="shared" si="375"/>
        <v>0</v>
      </c>
      <c r="L4277" s="4"/>
    </row>
    <row r="4278" spans="1:12" ht="15.75">
      <c r="A4278" s="28">
        <v>91</v>
      </c>
      <c r="B4278" s="25"/>
      <c r="C4278" s="32">
        <f t="shared" si="374"/>
        <v>1</v>
      </c>
      <c r="D4278" s="124" t="s">
        <v>4320</v>
      </c>
      <c r="E4278" s="124">
        <v>22000</v>
      </c>
      <c r="F4278" s="124">
        <v>10</v>
      </c>
      <c r="G4278" s="124">
        <v>6</v>
      </c>
      <c r="H4278" s="124">
        <v>0</v>
      </c>
      <c r="I4278" s="124">
        <v>0</v>
      </c>
      <c r="J4278" s="124">
        <v>0</v>
      </c>
      <c r="K4278" s="58" t="str">
        <f t="shared" si="375"/>
        <v>0</v>
      </c>
      <c r="L4278" s="4"/>
    </row>
    <row r="4279" spans="1:12" ht="15.75">
      <c r="A4279" s="28">
        <v>91</v>
      </c>
      <c r="B4279" s="25"/>
      <c r="C4279" s="32">
        <f t="shared" si="374"/>
        <v>1</v>
      </c>
      <c r="D4279" s="106" t="s">
        <v>4321</v>
      </c>
      <c r="E4279" s="106">
        <v>27500</v>
      </c>
      <c r="F4279" s="106">
        <v>9</v>
      </c>
      <c r="G4279" s="106">
        <v>0</v>
      </c>
      <c r="H4279" s="106">
        <v>0</v>
      </c>
      <c r="I4279" s="106">
        <v>0</v>
      </c>
      <c r="J4279" s="106">
        <v>0</v>
      </c>
      <c r="K4279" s="58" t="str">
        <f t="shared" si="375"/>
        <v>0</v>
      </c>
      <c r="L4279" s="4"/>
    </row>
    <row r="4280" spans="1:12" ht="15.75">
      <c r="A4280" s="28">
        <v>91</v>
      </c>
      <c r="B4280" s="25"/>
      <c r="C4280" s="32">
        <f t="shared" si="374"/>
        <v>1</v>
      </c>
      <c r="D4280" s="106" t="s">
        <v>4322</v>
      </c>
      <c r="E4280" s="106">
        <v>51528</v>
      </c>
      <c r="F4280" s="106">
        <v>22</v>
      </c>
      <c r="G4280" s="106">
        <v>14</v>
      </c>
      <c r="H4280" s="106">
        <v>0</v>
      </c>
      <c r="I4280" s="106">
        <v>1</v>
      </c>
      <c r="J4280" s="106">
        <v>1</v>
      </c>
      <c r="K4280" s="58" t="str">
        <f t="shared" si="375"/>
        <v>1</v>
      </c>
      <c r="L4280" s="4"/>
    </row>
    <row r="4281" spans="1:12" ht="15.75">
      <c r="A4281" s="28">
        <v>91</v>
      </c>
      <c r="B4281" s="25"/>
      <c r="C4281" s="32">
        <f t="shared" si="374"/>
        <v>1</v>
      </c>
      <c r="D4281" s="106" t="s">
        <v>4323</v>
      </c>
      <c r="E4281" s="106">
        <v>9342</v>
      </c>
      <c r="F4281" s="106">
        <v>5</v>
      </c>
      <c r="G4281" s="106">
        <v>0</v>
      </c>
      <c r="H4281" s="106">
        <v>0</v>
      </c>
      <c r="I4281" s="106">
        <v>0</v>
      </c>
      <c r="J4281" s="106">
        <v>0</v>
      </c>
      <c r="K4281" s="58" t="str">
        <f t="shared" si="375"/>
        <v>0</v>
      </c>
      <c r="L4281" s="4"/>
    </row>
    <row r="4282" spans="1:12" ht="15.75">
      <c r="A4282" s="28">
        <v>91</v>
      </c>
      <c r="B4282" s="25"/>
      <c r="C4282" s="32">
        <f t="shared" si="374"/>
        <v>1</v>
      </c>
      <c r="D4282" s="125" t="s">
        <v>4324</v>
      </c>
      <c r="E4282" s="36">
        <v>10748</v>
      </c>
      <c r="F4282" s="36">
        <v>4</v>
      </c>
      <c r="G4282" s="36">
        <v>2</v>
      </c>
      <c r="H4282" s="36">
        <v>0</v>
      </c>
      <c r="I4282" s="36">
        <v>0</v>
      </c>
      <c r="J4282" s="36">
        <v>0</v>
      </c>
      <c r="K4282" s="58" t="str">
        <f t="shared" si="375"/>
        <v>0</v>
      </c>
      <c r="L4282" s="4"/>
    </row>
    <row r="4283" spans="1:12" ht="15.75">
      <c r="A4283" s="28">
        <v>91</v>
      </c>
      <c r="B4283" s="25"/>
      <c r="C4283" s="32">
        <f t="shared" si="374"/>
        <v>1</v>
      </c>
      <c r="D4283" s="77" t="s">
        <v>4325</v>
      </c>
      <c r="E4283" s="77">
        <v>29500</v>
      </c>
      <c r="F4283" s="77">
        <v>4</v>
      </c>
      <c r="G4283" s="77">
        <v>6</v>
      </c>
      <c r="H4283" s="77">
        <v>0</v>
      </c>
      <c r="I4283" s="77">
        <v>0</v>
      </c>
      <c r="J4283" s="77">
        <v>0</v>
      </c>
      <c r="K4283" s="58" t="str">
        <f t="shared" si="375"/>
        <v>0</v>
      </c>
      <c r="L4283" s="4"/>
    </row>
    <row r="4284" spans="1:12" ht="15.75">
      <c r="A4284" s="28">
        <v>91</v>
      </c>
      <c r="B4284" s="25"/>
      <c r="C4284" s="32">
        <f t="shared" si="374"/>
        <v>1</v>
      </c>
      <c r="D4284" s="106" t="s">
        <v>4326</v>
      </c>
      <c r="E4284" s="106">
        <v>12951</v>
      </c>
      <c r="F4284" s="106">
        <v>12</v>
      </c>
      <c r="G4284" s="106">
        <v>2</v>
      </c>
      <c r="H4284" s="106">
        <v>0</v>
      </c>
      <c r="I4284" s="106">
        <v>0</v>
      </c>
      <c r="J4284" s="106">
        <v>0</v>
      </c>
      <c r="K4284" s="58" t="str">
        <f t="shared" si="375"/>
        <v>0</v>
      </c>
      <c r="L4284" s="4"/>
    </row>
    <row r="4285" spans="1:12" ht="15.75">
      <c r="A4285" s="28">
        <v>91</v>
      </c>
      <c r="B4285" s="25"/>
      <c r="C4285" s="32">
        <f t="shared" si="374"/>
        <v>1</v>
      </c>
      <c r="D4285" s="106" t="s">
        <v>4327</v>
      </c>
      <c r="E4285" s="106">
        <v>10992</v>
      </c>
      <c r="F4285" s="106">
        <v>3</v>
      </c>
      <c r="G4285" s="106">
        <v>0</v>
      </c>
      <c r="H4285" s="106">
        <v>0</v>
      </c>
      <c r="I4285" s="106">
        <v>0</v>
      </c>
      <c r="J4285" s="106">
        <v>0</v>
      </c>
      <c r="K4285" s="58" t="str">
        <f t="shared" si="375"/>
        <v>0</v>
      </c>
      <c r="L4285" s="4"/>
    </row>
    <row r="4286" spans="1:12" ht="15.75">
      <c r="A4286" s="28">
        <v>91</v>
      </c>
      <c r="B4286" s="25"/>
      <c r="C4286" s="32">
        <f t="shared" si="374"/>
        <v>1</v>
      </c>
      <c r="D4286" s="106" t="s">
        <v>4328</v>
      </c>
      <c r="E4286" s="106">
        <v>25000</v>
      </c>
      <c r="F4286" s="106">
        <v>10</v>
      </c>
      <c r="G4286" s="106">
        <v>6</v>
      </c>
      <c r="H4286" s="106">
        <v>0</v>
      </c>
      <c r="I4286" s="106">
        <v>1</v>
      </c>
      <c r="J4286" s="106">
        <v>1</v>
      </c>
      <c r="K4286" s="58" t="str">
        <f t="shared" si="375"/>
        <v>1</v>
      </c>
      <c r="L4286" s="4"/>
    </row>
    <row r="4287" spans="1:12" ht="15.75">
      <c r="A4287" s="28">
        <v>91</v>
      </c>
      <c r="B4287" s="25"/>
      <c r="C4287" s="32">
        <f t="shared" si="374"/>
        <v>1</v>
      </c>
      <c r="D4287" s="124" t="s">
        <v>4329</v>
      </c>
      <c r="E4287" s="124">
        <v>3200</v>
      </c>
      <c r="F4287" s="124">
        <v>3</v>
      </c>
      <c r="G4287" s="124">
        <v>0</v>
      </c>
      <c r="H4287" s="124">
        <v>0</v>
      </c>
      <c r="I4287" s="124">
        <v>0</v>
      </c>
      <c r="J4287" s="124">
        <v>0</v>
      </c>
      <c r="K4287" s="58" t="str">
        <f t="shared" si="375"/>
        <v>0</v>
      </c>
      <c r="L4287" s="4"/>
    </row>
    <row r="4288" spans="1:12" ht="15.75">
      <c r="A4288" s="28">
        <v>91</v>
      </c>
      <c r="B4288" s="25"/>
      <c r="C4288" s="32">
        <f t="shared" si="374"/>
        <v>1</v>
      </c>
      <c r="D4288" s="124" t="s">
        <v>4330</v>
      </c>
      <c r="E4288" s="124">
        <v>69890</v>
      </c>
      <c r="F4288" s="124">
        <v>80</v>
      </c>
      <c r="G4288" s="124">
        <v>30</v>
      </c>
      <c r="H4288" s="124">
        <v>0</v>
      </c>
      <c r="I4288" s="124">
        <v>7</v>
      </c>
      <c r="J4288" s="124">
        <v>7</v>
      </c>
      <c r="K4288" s="58" t="str">
        <f t="shared" si="375"/>
        <v>1</v>
      </c>
      <c r="L4288" s="4"/>
    </row>
    <row r="4289" spans="1:12" ht="15.75">
      <c r="A4289" s="28">
        <v>91</v>
      </c>
      <c r="B4289" s="25"/>
      <c r="C4289" s="32">
        <f t="shared" si="374"/>
        <v>1</v>
      </c>
      <c r="D4289" s="106" t="s">
        <v>4331</v>
      </c>
      <c r="E4289" s="106">
        <v>3923</v>
      </c>
      <c r="F4289" s="106">
        <v>0</v>
      </c>
      <c r="G4289" s="106">
        <v>0</v>
      </c>
      <c r="H4289" s="106">
        <v>1</v>
      </c>
      <c r="I4289" s="106">
        <v>0</v>
      </c>
      <c r="J4289" s="106">
        <v>0</v>
      </c>
      <c r="K4289" s="58" t="str">
        <f t="shared" si="375"/>
        <v>0</v>
      </c>
      <c r="L4289" s="4"/>
    </row>
    <row r="4290" spans="1:12" ht="15.75">
      <c r="A4290" s="28">
        <v>91</v>
      </c>
      <c r="B4290" s="25"/>
      <c r="C4290" s="32">
        <f t="shared" si="374"/>
        <v>1</v>
      </c>
      <c r="D4290" s="106" t="s">
        <v>4332</v>
      </c>
      <c r="E4290" s="106">
        <v>22000</v>
      </c>
      <c r="F4290" s="106">
        <v>9</v>
      </c>
      <c r="G4290" s="106">
        <v>1</v>
      </c>
      <c r="H4290" s="106">
        <v>0</v>
      </c>
      <c r="I4290" s="106">
        <v>0</v>
      </c>
      <c r="J4290" s="106">
        <v>0</v>
      </c>
      <c r="K4290" s="58" t="str">
        <f t="shared" si="375"/>
        <v>0</v>
      </c>
      <c r="L4290" s="4"/>
    </row>
    <row r="4291" spans="1:12" ht="15.75">
      <c r="A4291" s="28">
        <v>91</v>
      </c>
      <c r="B4291" s="25"/>
      <c r="C4291" s="32">
        <f t="shared" si="374"/>
        <v>1</v>
      </c>
      <c r="D4291" s="124" t="s">
        <v>4333</v>
      </c>
      <c r="E4291" s="124">
        <v>28201</v>
      </c>
      <c r="F4291" s="124">
        <v>5</v>
      </c>
      <c r="G4291" s="124">
        <v>5</v>
      </c>
      <c r="H4291" s="124">
        <v>0</v>
      </c>
      <c r="I4291" s="124">
        <v>0</v>
      </c>
      <c r="J4291" s="124">
        <v>0</v>
      </c>
      <c r="K4291" s="58" t="str">
        <f t="shared" si="375"/>
        <v>0</v>
      </c>
      <c r="L4291" s="4"/>
    </row>
    <row r="4292" spans="1:12" ht="15.75">
      <c r="A4292" s="28">
        <v>91</v>
      </c>
      <c r="B4292" s="25"/>
      <c r="C4292" s="32">
        <f t="shared" si="374"/>
        <v>1</v>
      </c>
      <c r="D4292" s="106" t="s">
        <v>4334</v>
      </c>
      <c r="E4292" s="106">
        <v>10077</v>
      </c>
      <c r="F4292" s="106">
        <v>3</v>
      </c>
      <c r="G4292" s="106">
        <v>4</v>
      </c>
      <c r="H4292" s="106">
        <v>0</v>
      </c>
      <c r="I4292" s="106">
        <v>0</v>
      </c>
      <c r="J4292" s="106">
        <v>0</v>
      </c>
      <c r="K4292" s="58" t="str">
        <f t="shared" si="375"/>
        <v>0</v>
      </c>
      <c r="L4292" s="4"/>
    </row>
    <row r="4293" spans="1:12" ht="15.75">
      <c r="A4293" s="28">
        <v>91</v>
      </c>
      <c r="B4293" s="25"/>
      <c r="C4293" s="32">
        <f t="shared" si="374"/>
        <v>1</v>
      </c>
      <c r="D4293" s="106" t="s">
        <v>4335</v>
      </c>
      <c r="E4293" s="106">
        <v>6500</v>
      </c>
      <c r="F4293" s="106">
        <v>1</v>
      </c>
      <c r="G4293" s="106">
        <v>2</v>
      </c>
      <c r="H4293" s="106">
        <v>0</v>
      </c>
      <c r="I4293" s="106">
        <v>0</v>
      </c>
      <c r="J4293" s="106">
        <v>0</v>
      </c>
      <c r="K4293" s="58" t="str">
        <f t="shared" si="375"/>
        <v>0</v>
      </c>
      <c r="L4293" s="4"/>
    </row>
    <row r="4294" spans="1:12" ht="15.75">
      <c r="A4294" s="28">
        <v>91</v>
      </c>
      <c r="B4294" s="25"/>
      <c r="C4294" s="32">
        <f t="shared" si="374"/>
        <v>1</v>
      </c>
      <c r="D4294" s="124" t="s">
        <v>4336</v>
      </c>
      <c r="E4294" s="126">
        <v>17000</v>
      </c>
      <c r="F4294" s="124">
        <v>10</v>
      </c>
      <c r="G4294" s="124">
        <v>2</v>
      </c>
      <c r="H4294" s="124">
        <v>0</v>
      </c>
      <c r="I4294" s="124">
        <v>0</v>
      </c>
      <c r="J4294" s="124">
        <v>0</v>
      </c>
      <c r="K4294" s="58" t="str">
        <f t="shared" si="375"/>
        <v>0</v>
      </c>
      <c r="L4294" s="4"/>
    </row>
    <row r="4295" spans="1:12" ht="15.75">
      <c r="A4295" s="28">
        <v>91</v>
      </c>
      <c r="B4295" s="25"/>
      <c r="C4295" s="32">
        <f t="shared" si="374"/>
        <v>1</v>
      </c>
      <c r="D4295" s="127" t="s">
        <v>4337</v>
      </c>
      <c r="E4295" s="126">
        <v>3857</v>
      </c>
      <c r="F4295" s="124">
        <v>1</v>
      </c>
      <c r="G4295" s="124">
        <v>0</v>
      </c>
      <c r="H4295" s="124">
        <v>0</v>
      </c>
      <c r="I4295" s="124">
        <v>0</v>
      </c>
      <c r="J4295" s="124">
        <v>0</v>
      </c>
      <c r="K4295" s="58" t="str">
        <f t="shared" si="375"/>
        <v>0</v>
      </c>
      <c r="L4295" s="4"/>
    </row>
    <row r="4296" spans="1:12" ht="15.75">
      <c r="A4296" s="28">
        <v>91</v>
      </c>
      <c r="B4296" s="25"/>
      <c r="C4296" s="32">
        <f t="shared" ref="C4296:C4327" si="376">IF(D4296="",0,1)</f>
        <v>1</v>
      </c>
      <c r="D4296" s="106" t="s">
        <v>4338</v>
      </c>
      <c r="E4296" s="106">
        <v>7750</v>
      </c>
      <c r="F4296" s="106">
        <v>4</v>
      </c>
      <c r="G4296" s="106">
        <v>0</v>
      </c>
      <c r="H4296" s="106">
        <v>0</v>
      </c>
      <c r="I4296" s="106">
        <v>0</v>
      </c>
      <c r="J4296" s="106">
        <v>0</v>
      </c>
      <c r="K4296" s="58" t="str">
        <f t="shared" ref="K4296:K4327" si="377">IF(OR(I4296="",I4296&lt;1),"0","1")</f>
        <v>0</v>
      </c>
      <c r="L4296" s="4"/>
    </row>
    <row r="4297" spans="1:12" ht="15.75">
      <c r="A4297" s="28">
        <v>91</v>
      </c>
      <c r="B4297" s="25"/>
      <c r="C4297" s="32">
        <f t="shared" si="376"/>
        <v>1</v>
      </c>
      <c r="D4297" s="106" t="s">
        <v>4339</v>
      </c>
      <c r="E4297" s="106">
        <v>5608</v>
      </c>
      <c r="F4297" s="106">
        <v>2</v>
      </c>
      <c r="G4297" s="106">
        <v>1</v>
      </c>
      <c r="H4297" s="106">
        <v>0</v>
      </c>
      <c r="I4297" s="106">
        <v>0</v>
      </c>
      <c r="J4297" s="106">
        <v>0</v>
      </c>
      <c r="K4297" s="58" t="str">
        <f t="shared" si="377"/>
        <v>0</v>
      </c>
      <c r="L4297" s="4"/>
    </row>
    <row r="4298" spans="1:12" ht="15.75">
      <c r="A4298" s="28">
        <v>91</v>
      </c>
      <c r="B4298" s="25"/>
      <c r="C4298" s="32">
        <f t="shared" si="376"/>
        <v>1</v>
      </c>
      <c r="D4298" s="124" t="s">
        <v>4340</v>
      </c>
      <c r="E4298" s="124">
        <v>4900</v>
      </c>
      <c r="F4298" s="124">
        <v>6</v>
      </c>
      <c r="G4298" s="124">
        <v>0</v>
      </c>
      <c r="H4298" s="124">
        <v>0</v>
      </c>
      <c r="I4298" s="124">
        <v>0</v>
      </c>
      <c r="J4298" s="124">
        <v>0</v>
      </c>
      <c r="K4298" s="58" t="str">
        <f t="shared" si="377"/>
        <v>0</v>
      </c>
      <c r="L4298" s="4"/>
    </row>
    <row r="4299" spans="1:12" ht="15.75">
      <c r="A4299" s="28">
        <v>91</v>
      </c>
      <c r="B4299" s="25"/>
      <c r="C4299" s="32">
        <f t="shared" si="376"/>
        <v>1</v>
      </c>
      <c r="D4299" s="124" t="s">
        <v>4341</v>
      </c>
      <c r="E4299" s="124">
        <v>4198</v>
      </c>
      <c r="F4299" s="124">
        <v>3</v>
      </c>
      <c r="G4299" s="124">
        <v>0</v>
      </c>
      <c r="H4299" s="124">
        <v>0</v>
      </c>
      <c r="I4299" s="124">
        <v>0</v>
      </c>
      <c r="J4299" s="124">
        <v>0</v>
      </c>
      <c r="K4299" s="58" t="str">
        <f t="shared" si="377"/>
        <v>0</v>
      </c>
      <c r="L4299" s="4"/>
    </row>
    <row r="4300" spans="1:12" ht="15.75">
      <c r="A4300" s="28">
        <v>91</v>
      </c>
      <c r="B4300" s="25"/>
      <c r="C4300" s="32">
        <f t="shared" si="376"/>
        <v>1</v>
      </c>
      <c r="D4300" s="106" t="s">
        <v>4342</v>
      </c>
      <c r="E4300" s="106">
        <v>25031</v>
      </c>
      <c r="F4300" s="106">
        <v>11</v>
      </c>
      <c r="G4300" s="106">
        <v>3</v>
      </c>
      <c r="H4300" s="106">
        <v>0</v>
      </c>
      <c r="I4300" s="106">
        <v>0</v>
      </c>
      <c r="J4300" s="106">
        <v>0</v>
      </c>
      <c r="K4300" s="58" t="str">
        <f t="shared" si="377"/>
        <v>0</v>
      </c>
      <c r="L4300" s="4"/>
    </row>
    <row r="4301" spans="1:12" ht="15.75">
      <c r="A4301" s="28">
        <v>91</v>
      </c>
      <c r="B4301" s="25"/>
      <c r="C4301" s="32">
        <f t="shared" si="376"/>
        <v>1</v>
      </c>
      <c r="D4301" s="106" t="s">
        <v>4343</v>
      </c>
      <c r="E4301" s="106">
        <v>4500</v>
      </c>
      <c r="F4301" s="106">
        <v>1</v>
      </c>
      <c r="G4301" s="106">
        <v>0</v>
      </c>
      <c r="H4301" s="106">
        <v>0</v>
      </c>
      <c r="I4301" s="106">
        <v>0</v>
      </c>
      <c r="J4301" s="106">
        <v>0</v>
      </c>
      <c r="K4301" s="58" t="str">
        <f t="shared" si="377"/>
        <v>0</v>
      </c>
      <c r="L4301" s="4"/>
    </row>
    <row r="4302" spans="1:12" ht="15.75">
      <c r="A4302" s="28">
        <v>91</v>
      </c>
      <c r="B4302" s="25"/>
      <c r="C4302" s="32">
        <f t="shared" si="376"/>
        <v>1</v>
      </c>
      <c r="D4302" s="106" t="s">
        <v>4344</v>
      </c>
      <c r="E4302" s="106">
        <v>6812</v>
      </c>
      <c r="F4302" s="106">
        <v>0</v>
      </c>
      <c r="G4302" s="106">
        <v>1</v>
      </c>
      <c r="H4302" s="106">
        <v>0</v>
      </c>
      <c r="I4302" s="106">
        <v>0</v>
      </c>
      <c r="J4302" s="106">
        <v>0</v>
      </c>
      <c r="K4302" s="58" t="str">
        <f t="shared" si="377"/>
        <v>0</v>
      </c>
      <c r="L4302" s="4"/>
    </row>
    <row r="4303" spans="1:12" ht="15.75">
      <c r="A4303" s="28">
        <v>91</v>
      </c>
      <c r="B4303" s="25"/>
      <c r="C4303" s="32">
        <f t="shared" si="376"/>
        <v>1</v>
      </c>
      <c r="D4303" s="106" t="s">
        <v>4345</v>
      </c>
      <c r="E4303" s="106">
        <v>7000</v>
      </c>
      <c r="F4303" s="106">
        <v>4</v>
      </c>
      <c r="G4303" s="106">
        <v>0</v>
      </c>
      <c r="H4303" s="106">
        <v>0</v>
      </c>
      <c r="I4303" s="106">
        <v>0</v>
      </c>
      <c r="J4303" s="106">
        <v>0</v>
      </c>
      <c r="K4303" s="58" t="str">
        <f t="shared" si="377"/>
        <v>0</v>
      </c>
      <c r="L4303" s="4"/>
    </row>
    <row r="4304" spans="1:12" ht="15.75">
      <c r="A4304" s="28">
        <v>91</v>
      </c>
      <c r="B4304" s="25"/>
      <c r="C4304" s="32">
        <f t="shared" si="376"/>
        <v>1</v>
      </c>
      <c r="D4304" s="106" t="s">
        <v>4346</v>
      </c>
      <c r="E4304" s="106">
        <v>7625</v>
      </c>
      <c r="F4304" s="106">
        <v>5</v>
      </c>
      <c r="G4304" s="106">
        <v>4</v>
      </c>
      <c r="H4304" s="106">
        <v>0</v>
      </c>
      <c r="I4304" s="106">
        <v>0</v>
      </c>
      <c r="J4304" s="106">
        <v>0</v>
      </c>
      <c r="K4304" s="58" t="str">
        <f t="shared" si="377"/>
        <v>0</v>
      </c>
      <c r="L4304" s="4"/>
    </row>
    <row r="4305" spans="1:12" ht="15.75">
      <c r="A4305" s="28">
        <v>91</v>
      </c>
      <c r="B4305" s="25"/>
      <c r="C4305" s="32">
        <f t="shared" si="376"/>
        <v>1</v>
      </c>
      <c r="D4305" s="124" t="s">
        <v>4347</v>
      </c>
      <c r="E4305" s="124">
        <v>21800</v>
      </c>
      <c r="F4305" s="124">
        <v>15</v>
      </c>
      <c r="G4305" s="124">
        <v>4</v>
      </c>
      <c r="H4305" s="124">
        <v>0</v>
      </c>
      <c r="I4305" s="124">
        <v>2</v>
      </c>
      <c r="J4305" s="124">
        <v>2</v>
      </c>
      <c r="K4305" s="58" t="str">
        <f t="shared" si="377"/>
        <v>1</v>
      </c>
      <c r="L4305" s="4"/>
    </row>
    <row r="4306" spans="1:12" ht="15.75">
      <c r="A4306" s="28">
        <v>91</v>
      </c>
      <c r="B4306" s="25"/>
      <c r="C4306" s="32">
        <f t="shared" si="376"/>
        <v>1</v>
      </c>
      <c r="D4306" s="124" t="s">
        <v>4348</v>
      </c>
      <c r="E4306" s="124">
        <v>6700</v>
      </c>
      <c r="F4306" s="124">
        <v>2</v>
      </c>
      <c r="G4306" s="124">
        <v>0</v>
      </c>
      <c r="H4306" s="124">
        <v>0</v>
      </c>
      <c r="I4306" s="124">
        <v>0</v>
      </c>
      <c r="J4306" s="124">
        <v>0</v>
      </c>
      <c r="K4306" s="58" t="str">
        <f t="shared" si="377"/>
        <v>0</v>
      </c>
      <c r="L4306" s="4"/>
    </row>
    <row r="4307" spans="1:12" ht="15.75">
      <c r="A4307" s="28">
        <v>91</v>
      </c>
      <c r="B4307" s="25"/>
      <c r="C4307" s="32">
        <f t="shared" si="376"/>
        <v>1</v>
      </c>
      <c r="D4307" s="124" t="s">
        <v>4349</v>
      </c>
      <c r="E4307" s="124">
        <v>8270</v>
      </c>
      <c r="F4307" s="124">
        <v>4</v>
      </c>
      <c r="G4307" s="124">
        <v>0</v>
      </c>
      <c r="H4307" s="124">
        <v>0</v>
      </c>
      <c r="I4307" s="124">
        <v>0</v>
      </c>
      <c r="J4307" s="124">
        <v>0</v>
      </c>
      <c r="K4307" s="58" t="str">
        <f t="shared" si="377"/>
        <v>0</v>
      </c>
      <c r="L4307" s="4"/>
    </row>
    <row r="4308" spans="1:12" ht="15.75">
      <c r="A4308" s="28">
        <v>91</v>
      </c>
      <c r="B4308" s="25"/>
      <c r="C4308" s="32">
        <f t="shared" si="376"/>
        <v>1</v>
      </c>
      <c r="D4308" s="106" t="s">
        <v>4350</v>
      </c>
      <c r="E4308" s="106">
        <v>5600</v>
      </c>
      <c r="F4308" s="106">
        <v>3</v>
      </c>
      <c r="G4308" s="106">
        <v>0</v>
      </c>
      <c r="H4308" s="106">
        <v>0</v>
      </c>
      <c r="I4308" s="106">
        <v>0</v>
      </c>
      <c r="J4308" s="106">
        <v>0</v>
      </c>
      <c r="K4308" s="58" t="str">
        <f t="shared" si="377"/>
        <v>0</v>
      </c>
      <c r="L4308" s="4"/>
    </row>
    <row r="4309" spans="1:12" ht="15.75">
      <c r="A4309" s="28">
        <v>91</v>
      </c>
      <c r="B4309" s="25"/>
      <c r="C4309" s="32">
        <f t="shared" si="376"/>
        <v>1</v>
      </c>
      <c r="D4309" s="106" t="s">
        <v>4351</v>
      </c>
      <c r="E4309" s="106">
        <v>56000</v>
      </c>
      <c r="F4309" s="106">
        <v>18</v>
      </c>
      <c r="G4309" s="106">
        <v>13</v>
      </c>
      <c r="H4309" s="106">
        <v>0</v>
      </c>
      <c r="I4309" s="106">
        <v>0</v>
      </c>
      <c r="J4309" s="106">
        <v>0</v>
      </c>
      <c r="K4309" s="58" t="str">
        <f t="shared" si="377"/>
        <v>0</v>
      </c>
      <c r="L4309" s="4"/>
    </row>
    <row r="4310" spans="1:12" ht="15.75">
      <c r="A4310" s="28">
        <v>91</v>
      </c>
      <c r="B4310" s="25"/>
      <c r="C4310" s="32">
        <f t="shared" si="376"/>
        <v>1</v>
      </c>
      <c r="D4310" s="106" t="s">
        <v>4352</v>
      </c>
      <c r="E4310" s="106">
        <v>15019</v>
      </c>
      <c r="F4310" s="106">
        <v>11</v>
      </c>
      <c r="G4310" s="106">
        <v>4</v>
      </c>
      <c r="H4310" s="106">
        <v>0</v>
      </c>
      <c r="I4310" s="106">
        <v>2</v>
      </c>
      <c r="J4310" s="106">
        <v>3</v>
      </c>
      <c r="K4310" s="58" t="str">
        <f t="shared" si="377"/>
        <v>1</v>
      </c>
      <c r="L4310" s="4"/>
    </row>
    <row r="4311" spans="1:12" ht="15.75">
      <c r="A4311" s="28">
        <v>91</v>
      </c>
      <c r="B4311" s="25"/>
      <c r="C4311" s="32">
        <f t="shared" si="376"/>
        <v>1</v>
      </c>
      <c r="D4311" s="106" t="s">
        <v>4353</v>
      </c>
      <c r="E4311" s="106">
        <v>4726</v>
      </c>
      <c r="F4311" s="106">
        <v>1</v>
      </c>
      <c r="G4311" s="106">
        <v>2</v>
      </c>
      <c r="H4311" s="106">
        <v>0</v>
      </c>
      <c r="I4311" s="106">
        <v>0</v>
      </c>
      <c r="J4311" s="106">
        <v>0</v>
      </c>
      <c r="K4311" s="58" t="str">
        <f t="shared" si="377"/>
        <v>0</v>
      </c>
      <c r="L4311" s="4"/>
    </row>
    <row r="4312" spans="1:12" ht="15.75">
      <c r="A4312" s="28">
        <v>91</v>
      </c>
      <c r="B4312" s="25"/>
      <c r="C4312" s="32">
        <f t="shared" si="376"/>
        <v>1</v>
      </c>
      <c r="D4312" s="36" t="s">
        <v>4354</v>
      </c>
      <c r="E4312" s="106">
        <v>24000</v>
      </c>
      <c r="F4312" s="106">
        <v>8</v>
      </c>
      <c r="G4312" s="106">
        <v>4</v>
      </c>
      <c r="H4312" s="106">
        <v>0</v>
      </c>
      <c r="I4312" s="106">
        <v>0</v>
      </c>
      <c r="J4312" s="106">
        <v>0</v>
      </c>
      <c r="K4312" s="58" t="str">
        <f t="shared" si="377"/>
        <v>0</v>
      </c>
      <c r="L4312" s="4"/>
    </row>
    <row r="4313" spans="1:12" ht="15.75">
      <c r="A4313" s="28">
        <v>91</v>
      </c>
      <c r="B4313" s="25"/>
      <c r="C4313" s="32">
        <f t="shared" si="376"/>
        <v>1</v>
      </c>
      <c r="D4313" s="124" t="s">
        <v>4355</v>
      </c>
      <c r="E4313" s="124">
        <v>7829</v>
      </c>
      <c r="F4313" s="124">
        <v>6</v>
      </c>
      <c r="G4313" s="124">
        <v>1</v>
      </c>
      <c r="H4313" s="124">
        <v>0</v>
      </c>
      <c r="I4313" s="124">
        <v>0</v>
      </c>
      <c r="J4313" s="124">
        <v>0</v>
      </c>
      <c r="K4313" s="58" t="str">
        <f t="shared" si="377"/>
        <v>0</v>
      </c>
      <c r="L4313" s="4"/>
    </row>
    <row r="4314" spans="1:12" ht="15.75">
      <c r="A4314" s="28">
        <v>91</v>
      </c>
      <c r="B4314" s="25"/>
      <c r="C4314" s="32">
        <f t="shared" si="376"/>
        <v>1</v>
      </c>
      <c r="D4314" s="106" t="s">
        <v>4356</v>
      </c>
      <c r="E4314" s="106">
        <v>13453</v>
      </c>
      <c r="F4314" s="106">
        <v>4</v>
      </c>
      <c r="G4314" s="106">
        <v>4</v>
      </c>
      <c r="H4314" s="106">
        <v>0</v>
      </c>
      <c r="I4314" s="106">
        <v>0</v>
      </c>
      <c r="J4314" s="106">
        <v>0</v>
      </c>
      <c r="K4314" s="58" t="str">
        <f t="shared" si="377"/>
        <v>0</v>
      </c>
      <c r="L4314" s="4"/>
    </row>
    <row r="4315" spans="1:12" ht="15.75">
      <c r="A4315" s="28">
        <v>91</v>
      </c>
      <c r="B4315" s="25"/>
      <c r="C4315" s="32">
        <f t="shared" si="376"/>
        <v>1</v>
      </c>
      <c r="D4315" s="106" t="s">
        <v>4357</v>
      </c>
      <c r="E4315" s="106">
        <v>4346</v>
      </c>
      <c r="F4315" s="106">
        <v>2</v>
      </c>
      <c r="G4315" s="106">
        <v>2</v>
      </c>
      <c r="H4315" s="106">
        <v>0</v>
      </c>
      <c r="I4315" s="106">
        <v>0</v>
      </c>
      <c r="J4315" s="106">
        <v>0</v>
      </c>
      <c r="K4315" s="58" t="str">
        <f t="shared" si="377"/>
        <v>0</v>
      </c>
      <c r="L4315" s="4"/>
    </row>
    <row r="4316" spans="1:12" ht="15.75">
      <c r="A4316" s="28">
        <v>91</v>
      </c>
      <c r="B4316" s="25"/>
      <c r="C4316" s="32">
        <f t="shared" si="376"/>
        <v>1</v>
      </c>
      <c r="D4316" s="106" t="s">
        <v>4358</v>
      </c>
      <c r="E4316" s="106">
        <v>20619</v>
      </c>
      <c r="F4316" s="106">
        <v>0</v>
      </c>
      <c r="G4316" s="106">
        <v>4</v>
      </c>
      <c r="H4316" s="106">
        <v>0</v>
      </c>
      <c r="I4316" s="106">
        <v>0</v>
      </c>
      <c r="J4316" s="106">
        <v>0</v>
      </c>
      <c r="K4316" s="58" t="str">
        <f t="shared" si="377"/>
        <v>0</v>
      </c>
      <c r="L4316" s="4"/>
    </row>
    <row r="4317" spans="1:12" ht="15.75">
      <c r="A4317" s="28">
        <v>91</v>
      </c>
      <c r="B4317" s="25"/>
      <c r="C4317" s="32">
        <f t="shared" si="376"/>
        <v>1</v>
      </c>
      <c r="D4317" s="106" t="s">
        <v>2124</v>
      </c>
      <c r="E4317" s="106">
        <v>4715</v>
      </c>
      <c r="F4317" s="106">
        <v>3</v>
      </c>
      <c r="G4317" s="106">
        <v>0</v>
      </c>
      <c r="H4317" s="106">
        <v>0</v>
      </c>
      <c r="I4317" s="106">
        <v>0</v>
      </c>
      <c r="J4317" s="106">
        <v>0</v>
      </c>
      <c r="K4317" s="58" t="str">
        <f t="shared" si="377"/>
        <v>0</v>
      </c>
      <c r="L4317" s="4"/>
    </row>
    <row r="4318" spans="1:12" ht="15.75">
      <c r="A4318" s="28">
        <v>91</v>
      </c>
      <c r="B4318" s="25"/>
      <c r="C4318" s="32">
        <f t="shared" si="376"/>
        <v>1</v>
      </c>
      <c r="D4318" s="106" t="s">
        <v>4359</v>
      </c>
      <c r="E4318" s="106">
        <v>5000</v>
      </c>
      <c r="F4318" s="106">
        <v>1</v>
      </c>
      <c r="G4318" s="106">
        <v>1</v>
      </c>
      <c r="H4318" s="106">
        <v>0</v>
      </c>
      <c r="I4318" s="106">
        <v>0</v>
      </c>
      <c r="J4318" s="106">
        <v>0</v>
      </c>
      <c r="K4318" s="58" t="str">
        <f t="shared" si="377"/>
        <v>0</v>
      </c>
      <c r="L4318" s="4"/>
    </row>
    <row r="4319" spans="1:12" ht="15.75">
      <c r="A4319" s="28">
        <v>91</v>
      </c>
      <c r="B4319" s="25"/>
      <c r="C4319" s="32">
        <f t="shared" si="376"/>
        <v>1</v>
      </c>
      <c r="D4319" s="106" t="s">
        <v>4360</v>
      </c>
      <c r="E4319" s="106">
        <v>16753</v>
      </c>
      <c r="F4319" s="106">
        <v>7</v>
      </c>
      <c r="G4319" s="106">
        <v>3</v>
      </c>
      <c r="H4319" s="106">
        <v>0</v>
      </c>
      <c r="I4319" s="106">
        <v>0</v>
      </c>
      <c r="J4319" s="106">
        <v>0</v>
      </c>
      <c r="K4319" s="58" t="str">
        <f t="shared" si="377"/>
        <v>0</v>
      </c>
      <c r="L4319" s="4"/>
    </row>
    <row r="4320" spans="1:12" ht="15.75">
      <c r="A4320" s="28">
        <v>91</v>
      </c>
      <c r="B4320" s="25"/>
      <c r="C4320" s="32">
        <f t="shared" si="376"/>
        <v>1</v>
      </c>
      <c r="D4320" s="39" t="s">
        <v>4361</v>
      </c>
      <c r="E4320" s="124">
        <v>35590</v>
      </c>
      <c r="F4320" s="124">
        <v>14</v>
      </c>
      <c r="G4320" s="124">
        <v>4</v>
      </c>
      <c r="H4320" s="124">
        <v>0</v>
      </c>
      <c r="I4320" s="124">
        <v>0</v>
      </c>
      <c r="J4320" s="124">
        <v>0</v>
      </c>
      <c r="K4320" s="58" t="str">
        <f t="shared" si="377"/>
        <v>0</v>
      </c>
      <c r="L4320" s="4"/>
    </row>
    <row r="4321" spans="1:12" ht="15.75">
      <c r="A4321" s="28">
        <v>91</v>
      </c>
      <c r="B4321" s="25"/>
      <c r="C4321" s="32">
        <f t="shared" si="376"/>
        <v>1</v>
      </c>
      <c r="D4321" s="106" t="s">
        <v>4362</v>
      </c>
      <c r="E4321" s="106">
        <v>7800</v>
      </c>
      <c r="F4321" s="106">
        <v>10</v>
      </c>
      <c r="G4321" s="106">
        <v>2</v>
      </c>
      <c r="H4321" s="106">
        <v>0</v>
      </c>
      <c r="I4321" s="106">
        <v>0</v>
      </c>
      <c r="J4321" s="106">
        <v>0</v>
      </c>
      <c r="K4321" s="58" t="str">
        <f t="shared" si="377"/>
        <v>0</v>
      </c>
      <c r="L4321" s="4"/>
    </row>
    <row r="4322" spans="1:12" ht="15.75">
      <c r="A4322" s="28">
        <v>91</v>
      </c>
      <c r="B4322" s="25"/>
      <c r="C4322" s="32">
        <f t="shared" si="376"/>
        <v>1</v>
      </c>
      <c r="D4322" s="106" t="s">
        <v>4363</v>
      </c>
      <c r="E4322" s="106">
        <v>310</v>
      </c>
      <c r="F4322" s="106">
        <v>0</v>
      </c>
      <c r="G4322" s="106">
        <v>0</v>
      </c>
      <c r="H4322" s="106">
        <v>1</v>
      </c>
      <c r="I4322" s="106">
        <v>0</v>
      </c>
      <c r="J4322" s="106">
        <v>0</v>
      </c>
      <c r="K4322" s="58" t="str">
        <f t="shared" si="377"/>
        <v>0</v>
      </c>
      <c r="L4322" s="4"/>
    </row>
    <row r="4323" spans="1:12" ht="15.75">
      <c r="A4323" s="28">
        <v>91</v>
      </c>
      <c r="B4323" s="25"/>
      <c r="C4323" s="32">
        <f t="shared" si="376"/>
        <v>1</v>
      </c>
      <c r="D4323" s="77" t="s">
        <v>4364</v>
      </c>
      <c r="E4323" s="106">
        <v>8780</v>
      </c>
      <c r="F4323" s="106">
        <v>2</v>
      </c>
      <c r="G4323" s="106">
        <v>0</v>
      </c>
      <c r="H4323" s="106">
        <v>0</v>
      </c>
      <c r="I4323" s="106">
        <v>0</v>
      </c>
      <c r="J4323" s="106">
        <v>0</v>
      </c>
      <c r="K4323" s="58" t="str">
        <f t="shared" si="377"/>
        <v>0</v>
      </c>
      <c r="L4323" s="4"/>
    </row>
    <row r="4324" spans="1:12" ht="15.75">
      <c r="A4324" s="28">
        <v>91</v>
      </c>
      <c r="B4324" s="25"/>
      <c r="C4324" s="32">
        <f t="shared" si="376"/>
        <v>1</v>
      </c>
      <c r="D4324" s="124" t="s">
        <v>4365</v>
      </c>
      <c r="E4324" s="124">
        <v>30775</v>
      </c>
      <c r="F4324" s="124">
        <v>14</v>
      </c>
      <c r="G4324" s="124">
        <v>6</v>
      </c>
      <c r="H4324" s="124">
        <v>0</v>
      </c>
      <c r="I4324" s="124">
        <v>2</v>
      </c>
      <c r="J4324" s="124">
        <v>2</v>
      </c>
      <c r="K4324" s="58" t="str">
        <f t="shared" si="377"/>
        <v>1</v>
      </c>
      <c r="L4324" s="4"/>
    </row>
    <row r="4325" spans="1:12" ht="15.75">
      <c r="A4325" s="28">
        <v>91</v>
      </c>
      <c r="B4325" s="25"/>
      <c r="C4325" s="32">
        <f t="shared" si="376"/>
        <v>1</v>
      </c>
      <c r="D4325" s="106" t="s">
        <v>4366</v>
      </c>
      <c r="E4325" s="106">
        <v>4000</v>
      </c>
      <c r="F4325" s="106">
        <v>2</v>
      </c>
      <c r="G4325" s="106">
        <v>0</v>
      </c>
      <c r="H4325" s="106">
        <v>0</v>
      </c>
      <c r="I4325" s="106">
        <v>0</v>
      </c>
      <c r="J4325" s="106">
        <v>0</v>
      </c>
      <c r="K4325" s="58" t="str">
        <f t="shared" si="377"/>
        <v>0</v>
      </c>
      <c r="L4325" s="4"/>
    </row>
    <row r="4326" spans="1:12" ht="15.75">
      <c r="A4326" s="28">
        <v>91</v>
      </c>
      <c r="B4326" s="25"/>
      <c r="C4326" s="32">
        <f t="shared" si="376"/>
        <v>1</v>
      </c>
      <c r="D4326" s="106" t="s">
        <v>4367</v>
      </c>
      <c r="E4326" s="106">
        <v>5300</v>
      </c>
      <c r="F4326" s="106">
        <v>2</v>
      </c>
      <c r="G4326" s="106">
        <v>0</v>
      </c>
      <c r="H4326" s="106">
        <v>0</v>
      </c>
      <c r="I4326" s="106">
        <v>0</v>
      </c>
      <c r="J4326" s="106">
        <v>0</v>
      </c>
      <c r="K4326" s="58" t="str">
        <f t="shared" si="377"/>
        <v>0</v>
      </c>
      <c r="L4326" s="4"/>
    </row>
    <row r="4327" spans="1:12" ht="15.75">
      <c r="A4327" s="28">
        <v>91</v>
      </c>
      <c r="B4327" s="25"/>
      <c r="C4327" s="32">
        <f t="shared" si="376"/>
        <v>1</v>
      </c>
      <c r="D4327" s="36" t="s">
        <v>4368</v>
      </c>
      <c r="E4327" s="106">
        <v>36140</v>
      </c>
      <c r="F4327" s="106">
        <v>4</v>
      </c>
      <c r="G4327" s="106">
        <v>0</v>
      </c>
      <c r="H4327" s="106">
        <v>0</v>
      </c>
      <c r="I4327" s="106">
        <v>0</v>
      </c>
      <c r="J4327" s="106">
        <v>0</v>
      </c>
      <c r="K4327" s="58" t="str">
        <f t="shared" si="377"/>
        <v>0</v>
      </c>
      <c r="L4327" s="4"/>
    </row>
    <row r="4328" spans="1:12" ht="15.75">
      <c r="A4328" s="28">
        <v>91</v>
      </c>
      <c r="B4328" s="25"/>
      <c r="C4328" s="32">
        <f t="shared" ref="C4328:C4347" si="378">IF(D4328="",0,1)</f>
        <v>1</v>
      </c>
      <c r="D4328" s="106" t="s">
        <v>4369</v>
      </c>
      <c r="E4328" s="106">
        <v>11000</v>
      </c>
      <c r="F4328" s="106">
        <v>1</v>
      </c>
      <c r="G4328" s="106">
        <v>0</v>
      </c>
      <c r="H4328" s="106">
        <v>0</v>
      </c>
      <c r="I4328" s="106">
        <v>1</v>
      </c>
      <c r="J4328" s="106">
        <v>1</v>
      </c>
      <c r="K4328" s="58" t="str">
        <f t="shared" ref="K4328:K4347" si="379">IF(OR(I4328="",I4328&lt;1),"0","1")</f>
        <v>1</v>
      </c>
      <c r="L4328" s="4"/>
    </row>
    <row r="4329" spans="1:12" ht="15.75">
      <c r="A4329" s="28">
        <v>91</v>
      </c>
      <c r="B4329" s="25"/>
      <c r="C4329" s="32">
        <f t="shared" si="378"/>
        <v>1</v>
      </c>
      <c r="D4329" s="106" t="s">
        <v>4370</v>
      </c>
      <c r="E4329" s="106">
        <v>7500</v>
      </c>
      <c r="F4329" s="106">
        <v>9</v>
      </c>
      <c r="G4329" s="106">
        <v>3</v>
      </c>
      <c r="H4329" s="106">
        <v>0</v>
      </c>
      <c r="I4329" s="106">
        <v>1</v>
      </c>
      <c r="J4329" s="106">
        <v>1</v>
      </c>
      <c r="K4329" s="58" t="str">
        <f t="shared" si="379"/>
        <v>1</v>
      </c>
      <c r="L4329" s="4"/>
    </row>
    <row r="4330" spans="1:12" ht="15.75">
      <c r="A4330" s="28">
        <v>91</v>
      </c>
      <c r="B4330" s="25"/>
      <c r="C4330" s="32">
        <f t="shared" si="378"/>
        <v>1</v>
      </c>
      <c r="D4330" s="106" t="s">
        <v>4371</v>
      </c>
      <c r="E4330" s="106">
        <v>20484</v>
      </c>
      <c r="F4330" s="106">
        <v>7</v>
      </c>
      <c r="G4330" s="106">
        <v>1</v>
      </c>
      <c r="H4330" s="106">
        <v>0</v>
      </c>
      <c r="I4330" s="106">
        <v>2</v>
      </c>
      <c r="J4330" s="106">
        <v>2</v>
      </c>
      <c r="K4330" s="58" t="str">
        <f t="shared" si="379"/>
        <v>1</v>
      </c>
      <c r="L4330" s="4"/>
    </row>
    <row r="4331" spans="1:12" ht="15.75">
      <c r="A4331" s="28">
        <v>91</v>
      </c>
      <c r="B4331" s="25"/>
      <c r="C4331" s="32">
        <f t="shared" si="378"/>
        <v>1</v>
      </c>
      <c r="D4331" s="36" t="s">
        <v>4372</v>
      </c>
      <c r="E4331" s="106">
        <v>11220</v>
      </c>
      <c r="F4331" s="106">
        <v>5</v>
      </c>
      <c r="G4331" s="106">
        <v>0</v>
      </c>
      <c r="H4331" s="106">
        <v>0</v>
      </c>
      <c r="I4331" s="106">
        <v>0</v>
      </c>
      <c r="J4331" s="106">
        <v>0</v>
      </c>
      <c r="K4331" s="58" t="str">
        <f t="shared" si="379"/>
        <v>0</v>
      </c>
      <c r="L4331" s="4"/>
    </row>
    <row r="4332" spans="1:12" ht="15.75">
      <c r="A4332" s="28">
        <v>91</v>
      </c>
      <c r="B4332" s="25"/>
      <c r="C4332" s="32">
        <f t="shared" si="378"/>
        <v>1</v>
      </c>
      <c r="D4332" s="106" t="s">
        <v>4373</v>
      </c>
      <c r="E4332" s="106">
        <v>3107</v>
      </c>
      <c r="F4332" s="106">
        <v>1</v>
      </c>
      <c r="G4332" s="106">
        <v>0</v>
      </c>
      <c r="H4332" s="106">
        <v>0</v>
      </c>
      <c r="I4332" s="106">
        <v>0</v>
      </c>
      <c r="J4332" s="106">
        <v>0</v>
      </c>
      <c r="K4332" s="58" t="str">
        <f t="shared" si="379"/>
        <v>0</v>
      </c>
      <c r="L4332" s="4"/>
    </row>
    <row r="4333" spans="1:12" ht="15.75">
      <c r="A4333" s="28">
        <v>91</v>
      </c>
      <c r="B4333" s="25"/>
      <c r="C4333" s="32">
        <f t="shared" si="378"/>
        <v>1</v>
      </c>
      <c r="D4333" s="106" t="s">
        <v>4374</v>
      </c>
      <c r="E4333" s="106">
        <v>5700</v>
      </c>
      <c r="F4333" s="106">
        <v>2</v>
      </c>
      <c r="G4333" s="106">
        <v>0</v>
      </c>
      <c r="H4333" s="106">
        <v>0</v>
      </c>
      <c r="I4333" s="106">
        <v>0</v>
      </c>
      <c r="J4333" s="106">
        <v>0</v>
      </c>
      <c r="K4333" s="58" t="str">
        <f t="shared" si="379"/>
        <v>0</v>
      </c>
      <c r="L4333" s="4"/>
    </row>
    <row r="4334" spans="1:12" ht="15.75">
      <c r="A4334" s="28">
        <v>91</v>
      </c>
      <c r="B4334" s="25"/>
      <c r="C4334" s="32">
        <f t="shared" si="378"/>
        <v>1</v>
      </c>
      <c r="D4334" s="39" t="s">
        <v>4375</v>
      </c>
      <c r="E4334" s="124">
        <v>5600</v>
      </c>
      <c r="F4334" s="124">
        <v>3</v>
      </c>
      <c r="G4334" s="124">
        <v>1</v>
      </c>
      <c r="H4334" s="124">
        <v>0</v>
      </c>
      <c r="I4334" s="124">
        <v>0</v>
      </c>
      <c r="J4334" s="124">
        <v>0</v>
      </c>
      <c r="K4334" s="58" t="str">
        <f t="shared" si="379"/>
        <v>0</v>
      </c>
      <c r="L4334" s="4"/>
    </row>
    <row r="4335" spans="1:12" ht="15.75">
      <c r="A4335" s="28">
        <v>91</v>
      </c>
      <c r="B4335" s="25"/>
      <c r="C4335" s="32">
        <f t="shared" si="378"/>
        <v>1</v>
      </c>
      <c r="D4335" s="106" t="s">
        <v>4376</v>
      </c>
      <c r="E4335" s="106">
        <v>36096</v>
      </c>
      <c r="F4335" s="106">
        <v>6</v>
      </c>
      <c r="G4335" s="106">
        <v>4</v>
      </c>
      <c r="H4335" s="106">
        <v>0</v>
      </c>
      <c r="I4335" s="106">
        <v>0</v>
      </c>
      <c r="J4335" s="106">
        <v>0</v>
      </c>
      <c r="K4335" s="58" t="str">
        <f t="shared" si="379"/>
        <v>0</v>
      </c>
      <c r="L4335" s="4"/>
    </row>
    <row r="4336" spans="1:12" ht="15.75">
      <c r="A4336" s="28">
        <v>91</v>
      </c>
      <c r="B4336" s="25"/>
      <c r="C4336" s="32">
        <f t="shared" si="378"/>
        <v>1</v>
      </c>
      <c r="D4336" s="124" t="s">
        <v>4377</v>
      </c>
      <c r="E4336" s="124">
        <v>7235</v>
      </c>
      <c r="F4336" s="124">
        <v>7</v>
      </c>
      <c r="G4336" s="124">
        <v>0</v>
      </c>
      <c r="H4336" s="124">
        <v>0</v>
      </c>
      <c r="I4336" s="124">
        <v>0</v>
      </c>
      <c r="J4336" s="124">
        <v>0</v>
      </c>
      <c r="K4336" s="58" t="str">
        <f t="shared" si="379"/>
        <v>0</v>
      </c>
      <c r="L4336" s="4"/>
    </row>
    <row r="4337" spans="1:57" ht="15.75">
      <c r="A4337" s="28">
        <v>91</v>
      </c>
      <c r="B4337" s="25"/>
      <c r="C4337" s="32">
        <f t="shared" si="378"/>
        <v>1</v>
      </c>
      <c r="D4337" s="106" t="s">
        <v>4378</v>
      </c>
      <c r="E4337" s="106">
        <v>4500</v>
      </c>
      <c r="F4337" s="106">
        <v>2</v>
      </c>
      <c r="G4337" s="106">
        <v>0</v>
      </c>
      <c r="H4337" s="106">
        <v>0</v>
      </c>
      <c r="I4337" s="36">
        <v>0</v>
      </c>
      <c r="J4337" s="106">
        <v>0</v>
      </c>
      <c r="K4337" s="58" t="str">
        <f t="shared" si="379"/>
        <v>0</v>
      </c>
      <c r="L4337" s="4"/>
    </row>
    <row r="4338" spans="1:57" ht="15.75">
      <c r="A4338" s="28">
        <v>91</v>
      </c>
      <c r="B4338" s="25"/>
      <c r="C4338" s="32">
        <f t="shared" si="378"/>
        <v>1</v>
      </c>
      <c r="D4338" s="106" t="s">
        <v>4379</v>
      </c>
      <c r="E4338" s="106">
        <v>2315</v>
      </c>
      <c r="F4338" s="106">
        <v>1</v>
      </c>
      <c r="G4338" s="106">
        <v>0</v>
      </c>
      <c r="H4338" s="106">
        <v>1</v>
      </c>
      <c r="I4338" s="106">
        <v>0</v>
      </c>
      <c r="J4338" s="106">
        <v>0</v>
      </c>
      <c r="K4338" s="58" t="str">
        <f t="shared" si="379"/>
        <v>0</v>
      </c>
      <c r="L4338" s="4"/>
    </row>
    <row r="4339" spans="1:57" ht="15.75">
      <c r="A4339" s="28">
        <v>91</v>
      </c>
      <c r="B4339" s="25"/>
      <c r="C4339" s="32">
        <f t="shared" si="378"/>
        <v>1</v>
      </c>
      <c r="D4339" s="106" t="s">
        <v>4380</v>
      </c>
      <c r="E4339" s="106">
        <v>15600</v>
      </c>
      <c r="F4339" s="106">
        <v>4</v>
      </c>
      <c r="G4339" s="106">
        <v>4</v>
      </c>
      <c r="H4339" s="106">
        <v>0</v>
      </c>
      <c r="I4339" s="106">
        <v>0</v>
      </c>
      <c r="J4339" s="106">
        <v>0</v>
      </c>
      <c r="K4339" s="58" t="str">
        <f t="shared" si="379"/>
        <v>0</v>
      </c>
      <c r="L4339" s="4"/>
    </row>
    <row r="4340" spans="1:57" ht="15.75">
      <c r="A4340" s="28">
        <v>91</v>
      </c>
      <c r="B4340" s="25"/>
      <c r="C4340" s="32">
        <f t="shared" si="378"/>
        <v>1</v>
      </c>
      <c r="D4340" s="106" t="s">
        <v>4381</v>
      </c>
      <c r="E4340" s="106">
        <v>2294</v>
      </c>
      <c r="F4340" s="106">
        <v>1</v>
      </c>
      <c r="G4340" s="106">
        <v>0</v>
      </c>
      <c r="H4340" s="106">
        <v>0</v>
      </c>
      <c r="I4340" s="106">
        <v>0</v>
      </c>
      <c r="J4340" s="106">
        <v>0</v>
      </c>
      <c r="K4340" s="58" t="str">
        <f t="shared" si="379"/>
        <v>0</v>
      </c>
      <c r="L4340" s="4"/>
    </row>
    <row r="4341" spans="1:57" ht="15.75">
      <c r="A4341" s="28">
        <v>91</v>
      </c>
      <c r="B4341" s="25"/>
      <c r="C4341" s="32">
        <f t="shared" si="378"/>
        <v>1</v>
      </c>
      <c r="D4341" s="106" t="s">
        <v>4382</v>
      </c>
      <c r="E4341" s="106">
        <v>34177</v>
      </c>
      <c r="F4341" s="106">
        <v>8</v>
      </c>
      <c r="G4341" s="106">
        <v>5</v>
      </c>
      <c r="H4341" s="106">
        <v>0</v>
      </c>
      <c r="I4341" s="106">
        <v>0</v>
      </c>
      <c r="J4341" s="106">
        <v>0</v>
      </c>
      <c r="K4341" s="58" t="str">
        <f t="shared" si="379"/>
        <v>0</v>
      </c>
      <c r="L4341" s="4"/>
    </row>
    <row r="4342" spans="1:57" ht="15.75">
      <c r="A4342" s="28">
        <v>91</v>
      </c>
      <c r="B4342" s="25"/>
      <c r="C4342" s="32">
        <f t="shared" si="378"/>
        <v>1</v>
      </c>
      <c r="D4342" s="106" t="s">
        <v>4383</v>
      </c>
      <c r="E4342" s="106">
        <v>5487</v>
      </c>
      <c r="F4342" s="106">
        <v>4</v>
      </c>
      <c r="G4342" s="106">
        <v>1</v>
      </c>
      <c r="H4342" s="106">
        <v>0</v>
      </c>
      <c r="I4342" s="106">
        <v>0</v>
      </c>
      <c r="J4342" s="106">
        <v>0</v>
      </c>
      <c r="K4342" s="58" t="str">
        <f t="shared" si="379"/>
        <v>0</v>
      </c>
      <c r="L4342" s="4"/>
    </row>
    <row r="4343" spans="1:57" ht="15.75">
      <c r="A4343" s="28">
        <v>91</v>
      </c>
      <c r="B4343" s="25"/>
      <c r="C4343" s="32">
        <f t="shared" si="378"/>
        <v>1</v>
      </c>
      <c r="D4343" s="106" t="s">
        <v>4384</v>
      </c>
      <c r="E4343" s="106">
        <v>10500</v>
      </c>
      <c r="F4343" s="106">
        <v>7</v>
      </c>
      <c r="G4343" s="106">
        <v>0</v>
      </c>
      <c r="H4343" s="106">
        <v>0</v>
      </c>
      <c r="I4343" s="106">
        <v>0</v>
      </c>
      <c r="J4343" s="106">
        <v>0</v>
      </c>
      <c r="K4343" s="58" t="str">
        <f t="shared" si="379"/>
        <v>0</v>
      </c>
      <c r="L4343" s="4"/>
    </row>
    <row r="4344" spans="1:57" ht="15.75">
      <c r="A4344" s="28">
        <v>91</v>
      </c>
      <c r="B4344" s="25"/>
      <c r="C4344" s="32">
        <f t="shared" si="378"/>
        <v>1</v>
      </c>
      <c r="D4344" s="106" t="s">
        <v>4385</v>
      </c>
      <c r="E4344" s="106">
        <v>2500</v>
      </c>
      <c r="F4344" s="106">
        <v>2</v>
      </c>
      <c r="G4344" s="106">
        <v>0</v>
      </c>
      <c r="H4344" s="106">
        <v>0</v>
      </c>
      <c r="I4344" s="106">
        <v>0</v>
      </c>
      <c r="J4344" s="106">
        <v>0</v>
      </c>
      <c r="K4344" s="58" t="str">
        <f t="shared" si="379"/>
        <v>0</v>
      </c>
      <c r="L4344" s="4"/>
    </row>
    <row r="4345" spans="1:57" ht="15.75">
      <c r="A4345" s="28">
        <v>91</v>
      </c>
      <c r="B4345" s="25"/>
      <c r="C4345" s="32">
        <f t="shared" si="378"/>
        <v>1</v>
      </c>
      <c r="D4345" s="106" t="s">
        <v>4386</v>
      </c>
      <c r="E4345" s="106">
        <v>30231</v>
      </c>
      <c r="F4345" s="106">
        <v>10</v>
      </c>
      <c r="G4345" s="106">
        <v>9</v>
      </c>
      <c r="H4345" s="106">
        <v>0</v>
      </c>
      <c r="I4345" s="36">
        <v>0</v>
      </c>
      <c r="J4345" s="106">
        <v>0</v>
      </c>
      <c r="K4345" s="58" t="str">
        <f t="shared" si="379"/>
        <v>0</v>
      </c>
      <c r="L4345" s="4"/>
    </row>
    <row r="4346" spans="1:57" ht="15.75">
      <c r="A4346" s="28">
        <v>91</v>
      </c>
      <c r="B4346" s="25"/>
      <c r="C4346" s="32">
        <f t="shared" si="378"/>
        <v>1</v>
      </c>
      <c r="D4346" s="106" t="s">
        <v>4387</v>
      </c>
      <c r="E4346" s="106">
        <v>7500</v>
      </c>
      <c r="F4346" s="106">
        <v>8</v>
      </c>
      <c r="G4346" s="106">
        <v>0</v>
      </c>
      <c r="H4346" s="106">
        <v>0</v>
      </c>
      <c r="I4346" s="106">
        <v>0</v>
      </c>
      <c r="J4346" s="106">
        <v>0</v>
      </c>
      <c r="K4346" s="58" t="str">
        <f t="shared" si="379"/>
        <v>0</v>
      </c>
      <c r="L4346" s="4"/>
    </row>
    <row r="4347" spans="1:57" ht="15.75">
      <c r="A4347" s="28">
        <v>91</v>
      </c>
      <c r="B4347" s="25"/>
      <c r="C4347" s="32">
        <f t="shared" si="378"/>
        <v>1</v>
      </c>
      <c r="D4347" s="106" t="s">
        <v>4388</v>
      </c>
      <c r="E4347" s="106">
        <v>29338</v>
      </c>
      <c r="F4347" s="106">
        <v>18</v>
      </c>
      <c r="G4347" s="106">
        <v>7</v>
      </c>
      <c r="H4347" s="106">
        <v>0</v>
      </c>
      <c r="I4347" s="106">
        <v>1</v>
      </c>
      <c r="J4347" s="106">
        <v>1</v>
      </c>
      <c r="K4347" s="58" t="str">
        <f t="shared" si="379"/>
        <v>1</v>
      </c>
      <c r="L4347" s="4"/>
    </row>
    <row r="4348" spans="1:57" ht="15">
      <c r="A4348" s="226" t="s">
        <v>4389</v>
      </c>
      <c r="B4348" s="226"/>
      <c r="C4348" s="226"/>
      <c r="D4348" s="44">
        <f>SUM(C4264:C4347)</f>
        <v>84</v>
      </c>
      <c r="E4348" s="111">
        <f t="shared" ref="E4348:J4348" si="380">SUM(E4264:E4347)</f>
        <v>1197522</v>
      </c>
      <c r="F4348" s="111">
        <f t="shared" si="380"/>
        <v>516</v>
      </c>
      <c r="G4348" s="111">
        <f t="shared" si="380"/>
        <v>196</v>
      </c>
      <c r="H4348" s="111">
        <f t="shared" si="380"/>
        <v>3</v>
      </c>
      <c r="I4348" s="111">
        <f t="shared" si="380"/>
        <v>22</v>
      </c>
      <c r="J4348" s="111">
        <f t="shared" si="380"/>
        <v>24</v>
      </c>
      <c r="K4348" s="45">
        <f>K4264+K4265+K4267+K4268+K4269+K4270+K4271+K4272+K4273+K4274+K4275+K4276+K4277+K4278+K4279+K4280+K4281+K4282+K4283+K4284+K4285+K4286+K4287+K4288+K4289+K4290+K4291+K4292+K4293+K4294+K4295+K4296+K4297+K4298+K4299+K4300+K4301+K4302+K4303+K4304+K4305+K4306+K4307+K4308+K4309+K4310+K4311+K4312+K4313+K4314+K4315+K4316+K4317+K4318+K4319+K4320+K4321+K4322+K4323+K4324+K4325+K4326+K4327+K4328+K4329+K4330+K4331+K4332+K4333+K4334+K4335+K4336+K4337+K4338+K4339+K4340+K4341+K4342+K4343+K4344+K4345+K4346+K4347</f>
        <v>11</v>
      </c>
      <c r="L4348" s="4"/>
      <c r="M4348" s="46"/>
      <c r="N4348" s="46"/>
      <c r="O4348" s="46"/>
      <c r="P4348" s="46"/>
      <c r="Q4348" s="46"/>
      <c r="R4348" s="46"/>
      <c r="S4348" s="46"/>
      <c r="T4348" s="46"/>
      <c r="U4348" s="46"/>
      <c r="V4348" s="46"/>
      <c r="W4348" s="46"/>
      <c r="X4348" s="46"/>
      <c r="Y4348" s="46"/>
      <c r="Z4348" s="46"/>
      <c r="AA4348" s="46"/>
      <c r="AB4348" s="46"/>
      <c r="AC4348" s="46"/>
      <c r="AD4348" s="46"/>
      <c r="AE4348" s="46"/>
      <c r="AF4348" s="46"/>
      <c r="AG4348" s="46"/>
      <c r="AH4348" s="46"/>
      <c r="AI4348" s="46"/>
      <c r="AJ4348" s="46"/>
      <c r="AK4348" s="46"/>
      <c r="AL4348" s="46"/>
      <c r="AM4348" s="46"/>
      <c r="AN4348" s="46"/>
      <c r="AO4348" s="46"/>
      <c r="AP4348" s="46"/>
      <c r="AQ4348" s="46"/>
      <c r="AR4348" s="46"/>
      <c r="AS4348" s="46"/>
      <c r="AT4348" s="46"/>
      <c r="AU4348" s="46"/>
      <c r="AV4348" s="46"/>
      <c r="AW4348" s="46"/>
      <c r="AX4348" s="46"/>
      <c r="AY4348" s="46"/>
      <c r="AZ4348" s="46"/>
      <c r="BA4348" s="46"/>
      <c r="BB4348" s="46"/>
      <c r="BC4348" s="46"/>
      <c r="BD4348" s="46"/>
      <c r="BE4348" s="46"/>
    </row>
    <row r="4349" spans="1:57" ht="15.75">
      <c r="A4349" s="28"/>
      <c r="B4349" s="225" t="s">
        <v>126</v>
      </c>
      <c r="C4349" s="225"/>
      <c r="D4349" s="47"/>
      <c r="E4349" s="112"/>
      <c r="F4349" s="47"/>
      <c r="G4349" s="112"/>
      <c r="H4349" s="112"/>
      <c r="I4349" s="112"/>
      <c r="J4349" s="113"/>
      <c r="K4349" s="31"/>
      <c r="L4349" s="4"/>
    </row>
    <row r="4350" spans="1:57" ht="15.75">
      <c r="A4350" s="28">
        <v>92</v>
      </c>
      <c r="B4350" s="25"/>
      <c r="C4350" s="32">
        <f t="shared" ref="C4350:C4380" si="381">IF(D4350="",0,1)</f>
        <v>1</v>
      </c>
      <c r="D4350" s="128" t="s">
        <v>4390</v>
      </c>
      <c r="E4350" s="49">
        <v>62800</v>
      </c>
      <c r="F4350" s="38">
        <v>7</v>
      </c>
      <c r="G4350" s="38">
        <v>4</v>
      </c>
      <c r="H4350" s="38">
        <v>0</v>
      </c>
      <c r="I4350" s="38">
        <v>0</v>
      </c>
      <c r="J4350" s="39">
        <v>0</v>
      </c>
      <c r="K4350" s="57" t="str">
        <f t="shared" ref="K4350:K4380" si="382">IF(OR(I4350="",I4350&lt;1),"0","1")</f>
        <v>0</v>
      </c>
      <c r="L4350" s="4"/>
    </row>
    <row r="4351" spans="1:57" ht="15.75">
      <c r="A4351" s="28">
        <v>92</v>
      </c>
      <c r="B4351" s="25"/>
      <c r="C4351" s="32">
        <f t="shared" si="381"/>
        <v>1</v>
      </c>
      <c r="D4351" s="128" t="s">
        <v>4391</v>
      </c>
      <c r="E4351" s="49">
        <v>87143</v>
      </c>
      <c r="F4351" s="38">
        <v>65</v>
      </c>
      <c r="G4351" s="38">
        <v>28</v>
      </c>
      <c r="H4351" s="38">
        <v>0</v>
      </c>
      <c r="I4351" s="38">
        <v>3</v>
      </c>
      <c r="J4351" s="39">
        <v>3</v>
      </c>
      <c r="K4351" s="57" t="str">
        <f t="shared" si="382"/>
        <v>1</v>
      </c>
      <c r="L4351" s="4"/>
    </row>
    <row r="4352" spans="1:57" ht="15.75">
      <c r="A4352" s="28">
        <v>92</v>
      </c>
      <c r="B4352" s="25"/>
      <c r="C4352" s="32">
        <f t="shared" si="381"/>
        <v>1</v>
      </c>
      <c r="D4352" s="128" t="s">
        <v>4392</v>
      </c>
      <c r="E4352" s="49">
        <v>41000</v>
      </c>
      <c r="F4352" s="38">
        <v>4</v>
      </c>
      <c r="G4352" s="38">
        <v>0</v>
      </c>
      <c r="H4352" s="38">
        <v>0</v>
      </c>
      <c r="I4352" s="38">
        <v>0</v>
      </c>
      <c r="J4352" s="39">
        <v>0</v>
      </c>
      <c r="K4352" s="57" t="str">
        <f t="shared" si="382"/>
        <v>0</v>
      </c>
      <c r="L4352" s="4"/>
    </row>
    <row r="4353" spans="1:12" ht="15.75">
      <c r="A4353" s="28">
        <v>92</v>
      </c>
      <c r="B4353" s="25"/>
      <c r="C4353" s="32">
        <f t="shared" si="381"/>
        <v>1</v>
      </c>
      <c r="D4353" s="128" t="s">
        <v>4393</v>
      </c>
      <c r="E4353" s="49">
        <v>35000</v>
      </c>
      <c r="F4353" s="38">
        <v>24</v>
      </c>
      <c r="G4353" s="38">
        <v>13</v>
      </c>
      <c r="H4353" s="38">
        <v>0</v>
      </c>
      <c r="I4353" s="38">
        <v>0</v>
      </c>
      <c r="J4353" s="39">
        <v>0</v>
      </c>
      <c r="K4353" s="57" t="str">
        <f t="shared" si="382"/>
        <v>0</v>
      </c>
      <c r="L4353" s="4"/>
    </row>
    <row r="4354" spans="1:12" ht="15.75">
      <c r="A4354" s="28">
        <v>92</v>
      </c>
      <c r="B4354" s="25"/>
      <c r="C4354" s="32">
        <f t="shared" si="381"/>
        <v>1</v>
      </c>
      <c r="D4354" s="128" t="s">
        <v>4394</v>
      </c>
      <c r="E4354" s="49">
        <v>117931</v>
      </c>
      <c r="F4354" s="38">
        <v>32</v>
      </c>
      <c r="G4354" s="38">
        <v>43</v>
      </c>
      <c r="H4354" s="38">
        <v>0</v>
      </c>
      <c r="I4354" s="38">
        <v>0</v>
      </c>
      <c r="J4354" s="39">
        <v>0</v>
      </c>
      <c r="K4354" s="57" t="str">
        <f t="shared" si="382"/>
        <v>0</v>
      </c>
      <c r="L4354" s="4"/>
    </row>
    <row r="4355" spans="1:12" ht="15.75">
      <c r="A4355" s="28">
        <v>92</v>
      </c>
      <c r="B4355" s="25"/>
      <c r="C4355" s="32">
        <f t="shared" si="381"/>
        <v>1</v>
      </c>
      <c r="D4355" s="128" t="s">
        <v>4395</v>
      </c>
      <c r="E4355" s="49">
        <v>20091</v>
      </c>
      <c r="F4355" s="38">
        <v>7</v>
      </c>
      <c r="G4355" s="38">
        <v>3</v>
      </c>
      <c r="H4355" s="38">
        <v>0</v>
      </c>
      <c r="I4355" s="38">
        <v>0</v>
      </c>
      <c r="J4355" s="39">
        <v>0</v>
      </c>
      <c r="K4355" s="57" t="str">
        <f t="shared" si="382"/>
        <v>0</v>
      </c>
      <c r="L4355" s="4"/>
    </row>
    <row r="4356" spans="1:12" ht="15.75">
      <c r="A4356" s="28">
        <v>92</v>
      </c>
      <c r="B4356" s="25"/>
      <c r="C4356" s="32">
        <f t="shared" si="381"/>
        <v>1</v>
      </c>
      <c r="D4356" s="128" t="s">
        <v>4396</v>
      </c>
      <c r="E4356" s="49">
        <v>34000</v>
      </c>
      <c r="F4356" s="38">
        <v>11</v>
      </c>
      <c r="G4356" s="38">
        <v>6</v>
      </c>
      <c r="H4356" s="38">
        <v>0</v>
      </c>
      <c r="I4356" s="38">
        <v>0</v>
      </c>
      <c r="J4356" s="39">
        <v>0</v>
      </c>
      <c r="K4356" s="57" t="str">
        <f t="shared" si="382"/>
        <v>0</v>
      </c>
      <c r="L4356" s="4"/>
    </row>
    <row r="4357" spans="1:12" ht="15.75">
      <c r="A4357" s="28">
        <v>92</v>
      </c>
      <c r="B4357" s="25"/>
      <c r="C4357" s="32">
        <f t="shared" si="381"/>
        <v>1</v>
      </c>
      <c r="D4357" s="128" t="s">
        <v>4397</v>
      </c>
      <c r="E4357" s="49">
        <v>37000</v>
      </c>
      <c r="F4357" s="38">
        <v>25</v>
      </c>
      <c r="G4357" s="38">
        <v>5</v>
      </c>
      <c r="H4357" s="38">
        <v>0</v>
      </c>
      <c r="I4357" s="38">
        <v>0</v>
      </c>
      <c r="J4357" s="39">
        <v>0</v>
      </c>
      <c r="K4357" s="57" t="str">
        <f t="shared" si="382"/>
        <v>0</v>
      </c>
      <c r="L4357" s="4"/>
    </row>
    <row r="4358" spans="1:12" ht="15.75">
      <c r="A4358" s="28">
        <v>92</v>
      </c>
      <c r="B4358" s="25"/>
      <c r="C4358" s="32">
        <f t="shared" si="381"/>
        <v>1</v>
      </c>
      <c r="D4358" s="128" t="s">
        <v>4398</v>
      </c>
      <c r="E4358" s="39">
        <v>21457</v>
      </c>
      <c r="F4358" s="39">
        <v>3</v>
      </c>
      <c r="G4358" s="39">
        <v>0</v>
      </c>
      <c r="H4358" s="39">
        <v>0</v>
      </c>
      <c r="I4358" s="39">
        <v>0</v>
      </c>
      <c r="J4358" s="39">
        <v>0</v>
      </c>
      <c r="K4358" s="57" t="str">
        <f t="shared" si="382"/>
        <v>0</v>
      </c>
      <c r="L4358" s="4"/>
    </row>
    <row r="4359" spans="1:12" ht="15.75">
      <c r="A4359" s="28">
        <v>92</v>
      </c>
      <c r="B4359" s="25"/>
      <c r="C4359" s="32">
        <f t="shared" si="381"/>
        <v>1</v>
      </c>
      <c r="D4359" s="128" t="s">
        <v>4399</v>
      </c>
      <c r="E4359" s="39">
        <v>53429</v>
      </c>
      <c r="F4359" s="39">
        <v>21</v>
      </c>
      <c r="G4359" s="39">
        <v>1</v>
      </c>
      <c r="H4359" s="39">
        <v>0</v>
      </c>
      <c r="I4359" s="39">
        <v>1</v>
      </c>
      <c r="J4359" s="39">
        <v>1</v>
      </c>
      <c r="K4359" s="57" t="str">
        <f t="shared" si="382"/>
        <v>1</v>
      </c>
      <c r="L4359" s="4"/>
    </row>
    <row r="4360" spans="1:12" ht="15.75">
      <c r="A4360" s="28">
        <v>92</v>
      </c>
      <c r="B4360" s="25"/>
      <c r="C4360" s="32">
        <f t="shared" si="381"/>
        <v>1</v>
      </c>
      <c r="D4360" s="128" t="s">
        <v>4400</v>
      </c>
      <c r="E4360" s="39">
        <v>62000</v>
      </c>
      <c r="F4360" s="39">
        <v>31</v>
      </c>
      <c r="G4360" s="39">
        <v>38</v>
      </c>
      <c r="H4360" s="39">
        <v>0</v>
      </c>
      <c r="I4360" s="39">
        <v>1</v>
      </c>
      <c r="J4360" s="39">
        <v>1</v>
      </c>
      <c r="K4360" s="57" t="str">
        <f t="shared" si="382"/>
        <v>1</v>
      </c>
      <c r="L4360" s="4"/>
    </row>
    <row r="4361" spans="1:12" ht="15.75">
      <c r="A4361" s="28">
        <v>92</v>
      </c>
      <c r="B4361" s="25"/>
      <c r="C4361" s="32">
        <f t="shared" si="381"/>
        <v>1</v>
      </c>
      <c r="D4361" s="128" t="s">
        <v>4401</v>
      </c>
      <c r="E4361" s="39">
        <v>85518</v>
      </c>
      <c r="F4361" s="39">
        <v>48</v>
      </c>
      <c r="G4361" s="39">
        <v>28</v>
      </c>
      <c r="H4361" s="39">
        <v>0</v>
      </c>
      <c r="I4361" s="39">
        <v>4</v>
      </c>
      <c r="J4361" s="39">
        <v>4</v>
      </c>
      <c r="K4361" s="57" t="str">
        <f t="shared" si="382"/>
        <v>1</v>
      </c>
      <c r="L4361" s="4"/>
    </row>
    <row r="4362" spans="1:12" ht="15.75">
      <c r="A4362" s="28">
        <v>92</v>
      </c>
      <c r="B4362" s="25"/>
      <c r="C4362" s="32">
        <f t="shared" si="381"/>
        <v>1</v>
      </c>
      <c r="D4362" s="128" t="s">
        <v>4402</v>
      </c>
      <c r="E4362" s="39">
        <v>81558</v>
      </c>
      <c r="F4362" s="39">
        <v>49</v>
      </c>
      <c r="G4362" s="39">
        <v>10</v>
      </c>
      <c r="H4362" s="39">
        <v>0</v>
      </c>
      <c r="I4362" s="39">
        <v>0</v>
      </c>
      <c r="J4362" s="39">
        <v>0</v>
      </c>
      <c r="K4362" s="57" t="str">
        <f t="shared" si="382"/>
        <v>0</v>
      </c>
      <c r="L4362" s="4"/>
    </row>
    <row r="4363" spans="1:12" ht="15.75">
      <c r="A4363" s="28">
        <v>92</v>
      </c>
      <c r="B4363" s="25"/>
      <c r="C4363" s="32">
        <f t="shared" si="381"/>
        <v>1</v>
      </c>
      <c r="D4363" s="128" t="s">
        <v>4403</v>
      </c>
      <c r="E4363" s="39">
        <v>25578</v>
      </c>
      <c r="F4363" s="39">
        <v>11</v>
      </c>
      <c r="G4363" s="39">
        <v>1</v>
      </c>
      <c r="H4363" s="39">
        <v>0</v>
      </c>
      <c r="I4363" s="39">
        <v>0</v>
      </c>
      <c r="J4363" s="39">
        <v>0</v>
      </c>
      <c r="K4363" s="57" t="str">
        <f t="shared" si="382"/>
        <v>0</v>
      </c>
      <c r="L4363" s="4"/>
    </row>
    <row r="4364" spans="1:12" ht="15.75">
      <c r="A4364" s="28">
        <v>92</v>
      </c>
      <c r="B4364" s="25"/>
      <c r="C4364" s="32">
        <f t="shared" si="381"/>
        <v>1</v>
      </c>
      <c r="D4364" s="128" t="s">
        <v>4404</v>
      </c>
      <c r="E4364" s="39">
        <v>44551</v>
      </c>
      <c r="F4364" s="39">
        <v>2</v>
      </c>
      <c r="G4364" s="39">
        <v>0</v>
      </c>
      <c r="H4364" s="39">
        <v>0</v>
      </c>
      <c r="I4364" s="39">
        <v>0</v>
      </c>
      <c r="J4364" s="39">
        <v>0</v>
      </c>
      <c r="K4364" s="57" t="str">
        <f t="shared" si="382"/>
        <v>0</v>
      </c>
      <c r="L4364" s="4"/>
    </row>
    <row r="4365" spans="1:12" ht="15.75">
      <c r="A4365" s="28">
        <v>92</v>
      </c>
      <c r="B4365" s="25"/>
      <c r="C4365" s="32">
        <f t="shared" si="381"/>
        <v>1</v>
      </c>
      <c r="D4365" s="128" t="s">
        <v>4405</v>
      </c>
      <c r="E4365" s="39">
        <v>29682</v>
      </c>
      <c r="F4365" s="39">
        <v>21</v>
      </c>
      <c r="G4365" s="39">
        <v>7</v>
      </c>
      <c r="H4365" s="39">
        <v>0</v>
      </c>
      <c r="I4365" s="39">
        <v>0</v>
      </c>
      <c r="J4365" s="39">
        <v>0</v>
      </c>
      <c r="K4365" s="57" t="str">
        <f t="shared" si="382"/>
        <v>0</v>
      </c>
      <c r="L4365" s="4"/>
    </row>
    <row r="4366" spans="1:12" ht="15.75">
      <c r="A4366" s="28">
        <v>92</v>
      </c>
      <c r="B4366" s="25"/>
      <c r="C4366" s="32">
        <f t="shared" si="381"/>
        <v>1</v>
      </c>
      <c r="D4366" s="128" t="s">
        <v>4406</v>
      </c>
      <c r="E4366" s="39">
        <v>30215</v>
      </c>
      <c r="F4366" s="39">
        <v>26</v>
      </c>
      <c r="G4366" s="39">
        <v>8</v>
      </c>
      <c r="H4366" s="39">
        <v>0</v>
      </c>
      <c r="I4366" s="39">
        <v>2</v>
      </c>
      <c r="J4366" s="39">
        <v>2</v>
      </c>
      <c r="K4366" s="57" t="str">
        <f t="shared" si="382"/>
        <v>1</v>
      </c>
      <c r="L4366" s="4"/>
    </row>
    <row r="4367" spans="1:12" ht="15.75">
      <c r="A4367" s="28">
        <v>92</v>
      </c>
      <c r="B4367" s="25"/>
      <c r="C4367" s="32">
        <f t="shared" si="381"/>
        <v>1</v>
      </c>
      <c r="D4367" s="128" t="s">
        <v>4407</v>
      </c>
      <c r="E4367" s="39">
        <v>65817</v>
      </c>
      <c r="F4367" s="39">
        <v>69</v>
      </c>
      <c r="G4367" s="39">
        <v>32</v>
      </c>
      <c r="H4367" s="39">
        <v>0</v>
      </c>
      <c r="I4367" s="39">
        <v>1</v>
      </c>
      <c r="J4367" s="39">
        <v>1</v>
      </c>
      <c r="K4367" s="57" t="str">
        <f t="shared" si="382"/>
        <v>1</v>
      </c>
      <c r="L4367" s="4"/>
    </row>
    <row r="4368" spans="1:12" ht="15.75">
      <c r="A4368" s="28">
        <v>92</v>
      </c>
      <c r="B4368" s="25"/>
      <c r="C4368" s="32">
        <f t="shared" si="381"/>
        <v>1</v>
      </c>
      <c r="D4368" s="128" t="s">
        <v>4408</v>
      </c>
      <c r="E4368" s="39">
        <v>31000</v>
      </c>
      <c r="F4368" s="39">
        <v>6</v>
      </c>
      <c r="G4368" s="39">
        <v>2</v>
      </c>
      <c r="H4368" s="39">
        <v>0</v>
      </c>
      <c r="I4368" s="39">
        <v>0</v>
      </c>
      <c r="J4368" s="39">
        <v>0</v>
      </c>
      <c r="K4368" s="57" t="str">
        <f t="shared" si="382"/>
        <v>0</v>
      </c>
      <c r="L4368" s="4"/>
    </row>
    <row r="4369" spans="1:57" ht="15.75">
      <c r="A4369" s="28">
        <v>92</v>
      </c>
      <c r="B4369" s="25"/>
      <c r="C4369" s="32">
        <f t="shared" si="381"/>
        <v>1</v>
      </c>
      <c r="D4369" s="128" t="s">
        <v>4409</v>
      </c>
      <c r="E4369" s="39">
        <v>46000</v>
      </c>
      <c r="F4369" s="39">
        <v>15</v>
      </c>
      <c r="G4369" s="39">
        <v>0</v>
      </c>
      <c r="H4369" s="39">
        <v>0</v>
      </c>
      <c r="I4369" s="39">
        <v>0</v>
      </c>
      <c r="J4369" s="39">
        <v>0</v>
      </c>
      <c r="K4369" s="57" t="str">
        <f t="shared" si="382"/>
        <v>0</v>
      </c>
      <c r="L4369" s="4"/>
    </row>
    <row r="4370" spans="1:57" ht="15.75">
      <c r="A4370" s="28">
        <v>92</v>
      </c>
      <c r="B4370" s="25"/>
      <c r="C4370" s="32">
        <f t="shared" si="381"/>
        <v>1</v>
      </c>
      <c r="D4370" s="128" t="s">
        <v>4410</v>
      </c>
      <c r="E4370" s="39">
        <v>50000</v>
      </c>
      <c r="F4370" s="39">
        <v>20</v>
      </c>
      <c r="G4370" s="39">
        <v>2</v>
      </c>
      <c r="H4370" s="39">
        <v>0</v>
      </c>
      <c r="I4370" s="39">
        <v>0</v>
      </c>
      <c r="J4370" s="39">
        <v>0</v>
      </c>
      <c r="K4370" s="57" t="str">
        <f t="shared" si="382"/>
        <v>0</v>
      </c>
      <c r="L4370" s="4"/>
    </row>
    <row r="4371" spans="1:57" ht="15.75">
      <c r="A4371" s="28">
        <v>92</v>
      </c>
      <c r="B4371" s="25"/>
      <c r="C4371" s="32">
        <f t="shared" si="381"/>
        <v>1</v>
      </c>
      <c r="D4371" s="128" t="s">
        <v>4411</v>
      </c>
      <c r="E4371" s="39">
        <v>96000</v>
      </c>
      <c r="F4371" s="39">
        <v>3</v>
      </c>
      <c r="G4371" s="39">
        <v>14</v>
      </c>
      <c r="H4371" s="39">
        <v>0</v>
      </c>
      <c r="I4371" s="39">
        <v>0</v>
      </c>
      <c r="J4371" s="39">
        <v>0</v>
      </c>
      <c r="K4371" s="57" t="str">
        <f t="shared" si="382"/>
        <v>0</v>
      </c>
      <c r="L4371" s="4"/>
    </row>
    <row r="4372" spans="1:57" ht="15.75">
      <c r="A4372" s="28">
        <v>92</v>
      </c>
      <c r="B4372" s="25"/>
      <c r="C4372" s="32">
        <f t="shared" si="381"/>
        <v>1</v>
      </c>
      <c r="D4372" s="128" t="s">
        <v>4412</v>
      </c>
      <c r="E4372" s="39">
        <v>61296</v>
      </c>
      <c r="F4372" s="39">
        <v>55</v>
      </c>
      <c r="G4372" s="39">
        <v>27</v>
      </c>
      <c r="H4372" s="39">
        <v>0</v>
      </c>
      <c r="I4372" s="39">
        <v>0</v>
      </c>
      <c r="J4372" s="39">
        <v>0</v>
      </c>
      <c r="K4372" s="57" t="str">
        <f t="shared" si="382"/>
        <v>0</v>
      </c>
      <c r="L4372" s="4"/>
    </row>
    <row r="4373" spans="1:57" ht="15.75">
      <c r="A4373" s="28">
        <v>92</v>
      </c>
      <c r="B4373" s="25"/>
      <c r="C4373" s="32">
        <f t="shared" si="381"/>
        <v>1</v>
      </c>
      <c r="D4373" s="128" t="s">
        <v>4413</v>
      </c>
      <c r="E4373" s="39">
        <v>44465</v>
      </c>
      <c r="F4373" s="39">
        <v>58</v>
      </c>
      <c r="G4373" s="39">
        <v>36</v>
      </c>
      <c r="H4373" s="39">
        <v>0</v>
      </c>
      <c r="I4373" s="39">
        <v>1</v>
      </c>
      <c r="J4373" s="39">
        <v>1</v>
      </c>
      <c r="K4373" s="57" t="str">
        <f t="shared" si="382"/>
        <v>1</v>
      </c>
      <c r="L4373" s="4"/>
    </row>
    <row r="4374" spans="1:57" ht="15.75">
      <c r="A4374" s="28">
        <v>92</v>
      </c>
      <c r="B4374" s="25"/>
      <c r="C4374" s="32">
        <f t="shared" si="381"/>
        <v>1</v>
      </c>
      <c r="D4374" s="128" t="s">
        <v>4414</v>
      </c>
      <c r="E4374" s="39">
        <v>78794</v>
      </c>
      <c r="F4374" s="39">
        <v>47</v>
      </c>
      <c r="G4374" s="39">
        <v>14</v>
      </c>
      <c r="H4374" s="39">
        <v>1</v>
      </c>
      <c r="I4374" s="39">
        <v>1</v>
      </c>
      <c r="J4374" s="39">
        <v>1</v>
      </c>
      <c r="K4374" s="57" t="str">
        <f t="shared" si="382"/>
        <v>1</v>
      </c>
      <c r="L4374" s="4"/>
    </row>
    <row r="4375" spans="1:57" ht="15.75">
      <c r="A4375" s="28">
        <v>92</v>
      </c>
      <c r="B4375" s="25"/>
      <c r="C4375" s="32">
        <f t="shared" si="381"/>
        <v>1</v>
      </c>
      <c r="D4375" s="128" t="s">
        <v>4415</v>
      </c>
      <c r="E4375" s="39">
        <v>30000</v>
      </c>
      <c r="F4375" s="39">
        <v>5</v>
      </c>
      <c r="G4375" s="39">
        <v>6</v>
      </c>
      <c r="H4375" s="39">
        <v>0</v>
      </c>
      <c r="I4375" s="39">
        <v>0</v>
      </c>
      <c r="J4375" s="39">
        <v>0</v>
      </c>
      <c r="K4375" s="57" t="str">
        <f t="shared" si="382"/>
        <v>0</v>
      </c>
      <c r="L4375" s="4"/>
    </row>
    <row r="4376" spans="1:57" ht="15.75">
      <c r="A4376" s="28">
        <v>92</v>
      </c>
      <c r="B4376" s="25"/>
      <c r="C4376" s="32">
        <f t="shared" si="381"/>
        <v>1</v>
      </c>
      <c r="D4376" s="128" t="s">
        <v>4416</v>
      </c>
      <c r="E4376" s="39">
        <v>19975</v>
      </c>
      <c r="F4376" s="39">
        <v>7</v>
      </c>
      <c r="G4376" s="39">
        <v>7</v>
      </c>
      <c r="H4376" s="39">
        <v>0</v>
      </c>
      <c r="I4376" s="39">
        <v>0</v>
      </c>
      <c r="J4376" s="39">
        <v>0</v>
      </c>
      <c r="K4376" s="57" t="str">
        <f t="shared" si="382"/>
        <v>0</v>
      </c>
      <c r="L4376" s="4"/>
    </row>
    <row r="4377" spans="1:57" ht="15.75">
      <c r="A4377" s="28">
        <v>92</v>
      </c>
      <c r="B4377" s="25"/>
      <c r="C4377" s="32">
        <f t="shared" si="381"/>
        <v>1</v>
      </c>
      <c r="D4377" s="128" t="s">
        <v>4417</v>
      </c>
      <c r="E4377" s="39">
        <v>23000</v>
      </c>
      <c r="F4377" s="39">
        <v>2</v>
      </c>
      <c r="G4377" s="39">
        <v>0</v>
      </c>
      <c r="H4377" s="39">
        <v>0</v>
      </c>
      <c r="I4377" s="39">
        <v>0</v>
      </c>
      <c r="J4377" s="39">
        <v>0</v>
      </c>
      <c r="K4377" s="57" t="str">
        <f t="shared" si="382"/>
        <v>0</v>
      </c>
      <c r="L4377" s="4"/>
    </row>
    <row r="4378" spans="1:57" ht="15.75">
      <c r="A4378" s="28">
        <v>92</v>
      </c>
      <c r="B4378" s="25"/>
      <c r="C4378" s="32">
        <f t="shared" si="381"/>
        <v>1</v>
      </c>
      <c r="D4378" s="128" t="s">
        <v>4418</v>
      </c>
      <c r="E4378" s="39">
        <v>49630</v>
      </c>
      <c r="F4378" s="39">
        <v>25</v>
      </c>
      <c r="G4378" s="39">
        <v>0</v>
      </c>
      <c r="H4378" s="39">
        <v>0</v>
      </c>
      <c r="I4378" s="39">
        <v>0</v>
      </c>
      <c r="J4378" s="39">
        <v>0</v>
      </c>
      <c r="K4378" s="57" t="str">
        <f t="shared" si="382"/>
        <v>0</v>
      </c>
      <c r="L4378" s="4"/>
    </row>
    <row r="4379" spans="1:57" ht="15.75">
      <c r="A4379" s="28">
        <v>92</v>
      </c>
      <c r="B4379" s="25"/>
      <c r="C4379" s="32">
        <f t="shared" si="381"/>
        <v>1</v>
      </c>
      <c r="D4379" s="128" t="s">
        <v>4419</v>
      </c>
      <c r="E4379" s="39">
        <v>28205</v>
      </c>
      <c r="F4379" s="39">
        <v>6</v>
      </c>
      <c r="G4379" s="39">
        <v>0</v>
      </c>
      <c r="H4379" s="39">
        <v>0</v>
      </c>
      <c r="I4379" s="39">
        <v>0</v>
      </c>
      <c r="J4379" s="39">
        <v>0</v>
      </c>
      <c r="K4379" s="57" t="str">
        <f t="shared" si="382"/>
        <v>0</v>
      </c>
      <c r="L4379" s="4"/>
    </row>
    <row r="4380" spans="1:57" ht="15.75">
      <c r="A4380" s="28">
        <v>92</v>
      </c>
      <c r="B4380" s="25"/>
      <c r="C4380" s="32">
        <f t="shared" si="381"/>
        <v>1</v>
      </c>
      <c r="D4380" s="128" t="s">
        <v>4420</v>
      </c>
      <c r="E4380" s="39">
        <v>24000</v>
      </c>
      <c r="F4380" s="39">
        <v>6</v>
      </c>
      <c r="G4380" s="39">
        <v>1</v>
      </c>
      <c r="H4380" s="39">
        <v>0</v>
      </c>
      <c r="I4380" s="39">
        <v>0</v>
      </c>
      <c r="J4380" s="39">
        <v>0</v>
      </c>
      <c r="K4380" s="57" t="str">
        <f t="shared" si="382"/>
        <v>0</v>
      </c>
      <c r="L4380" s="4"/>
    </row>
    <row r="4381" spans="1:57" ht="15">
      <c r="A4381" s="226" t="s">
        <v>4421</v>
      </c>
      <c r="B4381" s="226"/>
      <c r="C4381" s="226"/>
      <c r="D4381" s="44">
        <f>SUM(C4350:C4380)</f>
        <v>31</v>
      </c>
      <c r="E4381" s="111">
        <f t="shared" ref="E4381:J4381" si="383">SUM(E4350:E4380)</f>
        <v>1517135</v>
      </c>
      <c r="F4381" s="111">
        <f t="shared" si="383"/>
        <v>711</v>
      </c>
      <c r="G4381" s="111">
        <f t="shared" si="383"/>
        <v>336</v>
      </c>
      <c r="H4381" s="111">
        <f t="shared" si="383"/>
        <v>1</v>
      </c>
      <c r="I4381" s="111">
        <f t="shared" si="383"/>
        <v>14</v>
      </c>
      <c r="J4381" s="111">
        <f t="shared" si="383"/>
        <v>14</v>
      </c>
      <c r="K4381" s="45">
        <f>K4350+K4351+K4352+K4353+K4354+K4355+K4356+K4357+K4358+K4359+K4360+K4361+K4362+K4363+K4364+K4365+K4366+K4367+K4368+K4369+K4370+K4371+K4372+K4373+K4374+K4375+K4376+K4377+K4380</f>
        <v>8</v>
      </c>
      <c r="L4381" s="4"/>
      <c r="M4381" s="46"/>
      <c r="N4381" s="46"/>
      <c r="O4381" s="46"/>
      <c r="P4381" s="46"/>
      <c r="Q4381" s="46"/>
      <c r="R4381" s="46"/>
      <c r="S4381" s="46"/>
      <c r="T4381" s="46"/>
      <c r="U4381" s="46"/>
      <c r="V4381" s="46"/>
      <c r="W4381" s="46"/>
      <c r="X4381" s="46"/>
      <c r="Y4381" s="46"/>
      <c r="Z4381" s="46"/>
      <c r="AA4381" s="46"/>
      <c r="AB4381" s="46"/>
      <c r="AC4381" s="46"/>
      <c r="AD4381" s="46"/>
      <c r="AE4381" s="46"/>
      <c r="AF4381" s="46"/>
      <c r="AG4381" s="46"/>
      <c r="AH4381" s="46"/>
      <c r="AI4381" s="46"/>
      <c r="AJ4381" s="46"/>
      <c r="AK4381" s="46"/>
      <c r="AL4381" s="46"/>
      <c r="AM4381" s="46"/>
      <c r="AN4381" s="46"/>
      <c r="AO4381" s="46"/>
      <c r="AP4381" s="46"/>
      <c r="AQ4381" s="46"/>
      <c r="AR4381" s="46"/>
      <c r="AS4381" s="46"/>
      <c r="AT4381" s="46"/>
      <c r="AU4381" s="46"/>
      <c r="AV4381" s="46"/>
      <c r="AW4381" s="46"/>
      <c r="AX4381" s="46"/>
      <c r="AY4381" s="46"/>
      <c r="AZ4381" s="46"/>
      <c r="BA4381" s="46"/>
      <c r="BB4381" s="46"/>
      <c r="BC4381" s="46"/>
      <c r="BD4381" s="46"/>
      <c r="BE4381" s="46"/>
    </row>
    <row r="4382" spans="1:57" ht="15.75">
      <c r="A4382" s="28"/>
      <c r="B4382" s="225" t="s">
        <v>127</v>
      </c>
      <c r="C4382" s="225"/>
      <c r="D4382" s="47"/>
      <c r="E4382" s="112"/>
      <c r="F4382" s="47"/>
      <c r="G4382" s="112"/>
      <c r="H4382" s="112"/>
      <c r="I4382" s="112"/>
      <c r="J4382" s="113"/>
      <c r="K4382" s="31"/>
      <c r="L4382" s="4"/>
    </row>
    <row r="4383" spans="1:57" ht="15.75">
      <c r="A4383" s="28">
        <v>93</v>
      </c>
      <c r="B4383" s="25"/>
      <c r="C4383" s="32">
        <f t="shared" ref="C4383:C4422" si="384">IF(D4383="",0,1)</f>
        <v>1</v>
      </c>
      <c r="D4383" s="40" t="s">
        <v>4422</v>
      </c>
      <c r="E4383" s="40">
        <v>90000</v>
      </c>
      <c r="F4383" s="41">
        <v>27</v>
      </c>
      <c r="G4383" s="41">
        <v>11</v>
      </c>
      <c r="H4383" s="41">
        <v>0</v>
      </c>
      <c r="I4383" s="41">
        <v>1</v>
      </c>
      <c r="J4383" s="42">
        <v>1</v>
      </c>
      <c r="K4383" s="57" t="str">
        <f t="shared" ref="K4383:K4422" si="385">IF(OR(I4383="",I4383&lt;1),"0","1")</f>
        <v>1</v>
      </c>
      <c r="L4383" s="4"/>
    </row>
    <row r="4384" spans="1:57" ht="15.75">
      <c r="A4384" s="28">
        <v>93</v>
      </c>
      <c r="B4384" s="25"/>
      <c r="C4384" s="32">
        <f t="shared" si="384"/>
        <v>1</v>
      </c>
      <c r="D4384" s="40" t="s">
        <v>4423</v>
      </c>
      <c r="E4384" s="40">
        <v>85740</v>
      </c>
      <c r="F4384" s="41">
        <v>82</v>
      </c>
      <c r="G4384" s="41">
        <v>6</v>
      </c>
      <c r="H4384" s="41">
        <v>0</v>
      </c>
      <c r="I4384" s="41">
        <v>4</v>
      </c>
      <c r="J4384" s="42">
        <v>5</v>
      </c>
      <c r="K4384" s="57" t="str">
        <f t="shared" si="385"/>
        <v>1</v>
      </c>
      <c r="L4384" s="4"/>
    </row>
    <row r="4385" spans="1:12" ht="15.75">
      <c r="A4385" s="28">
        <v>93</v>
      </c>
      <c r="B4385" s="25"/>
      <c r="C4385" s="32">
        <f t="shared" si="384"/>
        <v>1</v>
      </c>
      <c r="D4385" s="40" t="s">
        <v>4424</v>
      </c>
      <c r="E4385" s="40">
        <v>35881</v>
      </c>
      <c r="F4385" s="41">
        <v>0</v>
      </c>
      <c r="G4385" s="41">
        <v>8</v>
      </c>
      <c r="H4385" s="41">
        <v>0</v>
      </c>
      <c r="I4385" s="41">
        <v>0</v>
      </c>
      <c r="J4385" s="42">
        <v>0</v>
      </c>
      <c r="K4385" s="57" t="str">
        <f t="shared" si="385"/>
        <v>0</v>
      </c>
      <c r="L4385" s="4"/>
    </row>
    <row r="4386" spans="1:12" ht="15.75">
      <c r="A4386" s="28">
        <v>93</v>
      </c>
      <c r="B4386" s="25"/>
      <c r="C4386" s="32">
        <f t="shared" si="384"/>
        <v>1</v>
      </c>
      <c r="D4386" s="40" t="s">
        <v>4425</v>
      </c>
      <c r="E4386" s="40">
        <v>54272</v>
      </c>
      <c r="F4386" s="41">
        <v>25</v>
      </c>
      <c r="G4386" s="41">
        <v>8</v>
      </c>
      <c r="H4386" s="41">
        <v>0</v>
      </c>
      <c r="I4386" s="41">
        <v>0</v>
      </c>
      <c r="J4386" s="42">
        <v>0</v>
      </c>
      <c r="K4386" s="57" t="str">
        <f t="shared" si="385"/>
        <v>0</v>
      </c>
      <c r="L4386" s="4"/>
    </row>
    <row r="4387" spans="1:12" ht="15.75">
      <c r="A4387" s="28">
        <v>93</v>
      </c>
      <c r="B4387" s="25"/>
      <c r="C4387" s="32">
        <f t="shared" si="384"/>
        <v>1</v>
      </c>
      <c r="D4387" s="40" t="s">
        <v>4426</v>
      </c>
      <c r="E4387" s="40">
        <v>54000</v>
      </c>
      <c r="F4387" s="41">
        <v>18</v>
      </c>
      <c r="G4387" s="41">
        <v>8</v>
      </c>
      <c r="H4387" s="41">
        <v>0</v>
      </c>
      <c r="I4387" s="41">
        <v>0</v>
      </c>
      <c r="J4387" s="42">
        <v>0</v>
      </c>
      <c r="K4387" s="57" t="str">
        <f t="shared" si="385"/>
        <v>0</v>
      </c>
      <c r="L4387" s="4"/>
    </row>
    <row r="4388" spans="1:12" ht="15.75">
      <c r="A4388" s="28">
        <v>93</v>
      </c>
      <c r="B4388" s="25"/>
      <c r="C4388" s="32">
        <f t="shared" si="384"/>
        <v>1</v>
      </c>
      <c r="D4388" s="40" t="s">
        <v>4427</v>
      </c>
      <c r="E4388" s="40">
        <v>30082</v>
      </c>
      <c r="F4388" s="41">
        <v>4</v>
      </c>
      <c r="G4388" s="41">
        <v>6</v>
      </c>
      <c r="H4388" s="41">
        <v>0</v>
      </c>
      <c r="I4388" s="41">
        <v>0</v>
      </c>
      <c r="J4388" s="42">
        <v>0</v>
      </c>
      <c r="K4388" s="57" t="str">
        <f t="shared" si="385"/>
        <v>0</v>
      </c>
      <c r="L4388" s="4"/>
    </row>
    <row r="4389" spans="1:12" ht="15.75">
      <c r="A4389" s="28">
        <v>93</v>
      </c>
      <c r="B4389" s="25"/>
      <c r="C4389" s="32">
        <f t="shared" si="384"/>
        <v>1</v>
      </c>
      <c r="D4389" s="40" t="s">
        <v>4428</v>
      </c>
      <c r="E4389" s="40">
        <v>4907</v>
      </c>
      <c r="F4389" s="41">
        <v>2</v>
      </c>
      <c r="G4389" s="41">
        <v>2</v>
      </c>
      <c r="H4389" s="41">
        <v>0</v>
      </c>
      <c r="I4389" s="41">
        <v>0</v>
      </c>
      <c r="J4389" s="42">
        <v>0</v>
      </c>
      <c r="K4389" s="57" t="str">
        <f t="shared" si="385"/>
        <v>0</v>
      </c>
      <c r="L4389" s="4"/>
    </row>
    <row r="4390" spans="1:12" ht="15.75">
      <c r="A4390" s="28">
        <v>93</v>
      </c>
      <c r="B4390" s="25"/>
      <c r="C4390" s="32">
        <f t="shared" si="384"/>
        <v>1</v>
      </c>
      <c r="D4390" s="42" t="s">
        <v>4429</v>
      </c>
      <c r="E4390" s="42">
        <v>72391</v>
      </c>
      <c r="F4390" s="42">
        <v>24</v>
      </c>
      <c r="G4390" s="42">
        <v>10</v>
      </c>
      <c r="H4390" s="42">
        <v>0</v>
      </c>
      <c r="I4390" s="42">
        <v>0</v>
      </c>
      <c r="J4390" s="42">
        <v>0</v>
      </c>
      <c r="K4390" s="57" t="str">
        <f t="shared" si="385"/>
        <v>0</v>
      </c>
      <c r="L4390" s="4"/>
    </row>
    <row r="4391" spans="1:12" ht="15.75">
      <c r="A4391" s="28">
        <v>93</v>
      </c>
      <c r="B4391" s="25"/>
      <c r="C4391" s="32">
        <f t="shared" si="384"/>
        <v>1</v>
      </c>
      <c r="D4391" s="42" t="s">
        <v>4430</v>
      </c>
      <c r="E4391" s="42">
        <v>10757</v>
      </c>
      <c r="F4391" s="42">
        <v>4</v>
      </c>
      <c r="G4391" s="42">
        <v>4</v>
      </c>
      <c r="H4391" s="42">
        <v>0</v>
      </c>
      <c r="I4391" s="42">
        <v>0</v>
      </c>
      <c r="J4391" s="42">
        <v>0</v>
      </c>
      <c r="K4391" s="57" t="str">
        <f t="shared" si="385"/>
        <v>0</v>
      </c>
      <c r="L4391" s="4"/>
    </row>
    <row r="4392" spans="1:12" ht="15.75">
      <c r="A4392" s="28">
        <v>93</v>
      </c>
      <c r="B4392" s="25"/>
      <c r="C4392" s="32">
        <f t="shared" si="384"/>
        <v>1</v>
      </c>
      <c r="D4392" s="42" t="s">
        <v>4431</v>
      </c>
      <c r="E4392" s="42">
        <v>56000</v>
      </c>
      <c r="F4392" s="42">
        <v>19</v>
      </c>
      <c r="G4392" s="42">
        <v>8</v>
      </c>
      <c r="H4392" s="42">
        <v>0</v>
      </c>
      <c r="I4392" s="42">
        <v>3</v>
      </c>
      <c r="J4392" s="42">
        <v>5</v>
      </c>
      <c r="K4392" s="57" t="str">
        <f t="shared" si="385"/>
        <v>1</v>
      </c>
      <c r="L4392" s="4"/>
    </row>
    <row r="4393" spans="1:12" ht="15.75">
      <c r="A4393" s="28">
        <v>93</v>
      </c>
      <c r="B4393" s="25"/>
      <c r="C4393" s="32">
        <f t="shared" si="384"/>
        <v>1</v>
      </c>
      <c r="D4393" s="42" t="s">
        <v>4432</v>
      </c>
      <c r="E4393" s="42">
        <v>39800</v>
      </c>
      <c r="F4393" s="42">
        <v>8</v>
      </c>
      <c r="G4393" s="42">
        <v>3</v>
      </c>
      <c r="H4393" s="42">
        <v>0</v>
      </c>
      <c r="I4393" s="42">
        <v>1</v>
      </c>
      <c r="J4393" s="42">
        <v>1</v>
      </c>
      <c r="K4393" s="57" t="str">
        <f t="shared" si="385"/>
        <v>1</v>
      </c>
      <c r="L4393" s="4"/>
    </row>
    <row r="4394" spans="1:12" ht="15.75">
      <c r="A4394" s="28">
        <v>93</v>
      </c>
      <c r="B4394" s="25"/>
      <c r="C4394" s="32">
        <f t="shared" si="384"/>
        <v>1</v>
      </c>
      <c r="D4394" s="42" t="s">
        <v>4433</v>
      </c>
      <c r="E4394" s="42">
        <v>6878</v>
      </c>
      <c r="F4394" s="42">
        <v>5</v>
      </c>
      <c r="G4394" s="42">
        <v>5</v>
      </c>
      <c r="H4394" s="42">
        <v>0</v>
      </c>
      <c r="I4394" s="42">
        <v>0</v>
      </c>
      <c r="J4394" s="42">
        <v>0</v>
      </c>
      <c r="K4394" s="57" t="str">
        <f t="shared" si="385"/>
        <v>0</v>
      </c>
      <c r="L4394" s="4"/>
    </row>
    <row r="4395" spans="1:12" ht="15.75">
      <c r="A4395" s="28">
        <v>93</v>
      </c>
      <c r="B4395" s="25"/>
      <c r="C4395" s="32">
        <f t="shared" si="384"/>
        <v>1</v>
      </c>
      <c r="D4395" s="42" t="s">
        <v>4434</v>
      </c>
      <c r="E4395" s="42">
        <v>43000</v>
      </c>
      <c r="F4395" s="42">
        <v>20</v>
      </c>
      <c r="G4395" s="42">
        <v>21</v>
      </c>
      <c r="H4395" s="42">
        <v>0</v>
      </c>
      <c r="I4395" s="42">
        <v>0</v>
      </c>
      <c r="J4395" s="42">
        <v>0</v>
      </c>
      <c r="K4395" s="57" t="str">
        <f t="shared" si="385"/>
        <v>0</v>
      </c>
      <c r="L4395" s="4"/>
    </row>
    <row r="4396" spans="1:12" ht="15.75">
      <c r="A4396" s="28">
        <v>93</v>
      </c>
      <c r="B4396" s="25"/>
      <c r="C4396" s="32">
        <f t="shared" si="384"/>
        <v>1</v>
      </c>
      <c r="D4396" s="42" t="s">
        <v>4435</v>
      </c>
      <c r="E4396" s="42">
        <v>55000</v>
      </c>
      <c r="F4396" s="42">
        <v>32</v>
      </c>
      <c r="G4396" s="42">
        <v>28</v>
      </c>
      <c r="H4396" s="42">
        <v>0</v>
      </c>
      <c r="I4396" s="42">
        <v>1</v>
      </c>
      <c r="J4396" s="42">
        <v>2</v>
      </c>
      <c r="K4396" s="57" t="str">
        <f t="shared" si="385"/>
        <v>1</v>
      </c>
      <c r="L4396" s="4"/>
    </row>
    <row r="4397" spans="1:12" ht="15.75">
      <c r="A4397" s="28">
        <v>93</v>
      </c>
      <c r="B4397" s="25"/>
      <c r="C4397" s="32">
        <f t="shared" si="384"/>
        <v>1</v>
      </c>
      <c r="D4397" s="42" t="s">
        <v>4436</v>
      </c>
      <c r="E4397" s="42">
        <v>17000</v>
      </c>
      <c r="F4397" s="42">
        <v>14</v>
      </c>
      <c r="G4397" s="42">
        <v>6</v>
      </c>
      <c r="H4397" s="42">
        <v>0</v>
      </c>
      <c r="I4397" s="42">
        <v>0</v>
      </c>
      <c r="J4397" s="42">
        <v>0</v>
      </c>
      <c r="K4397" s="57" t="str">
        <f t="shared" si="385"/>
        <v>0</v>
      </c>
      <c r="L4397" s="4"/>
    </row>
    <row r="4398" spans="1:12" ht="15.75">
      <c r="A4398" s="28">
        <v>93</v>
      </c>
      <c r="B4398" s="25"/>
      <c r="C4398" s="32">
        <f t="shared" si="384"/>
        <v>1</v>
      </c>
      <c r="D4398" s="42" t="s">
        <v>4437</v>
      </c>
      <c r="E4398" s="42">
        <v>19500</v>
      </c>
      <c r="F4398" s="42">
        <v>8</v>
      </c>
      <c r="G4398" s="42">
        <v>5</v>
      </c>
      <c r="H4398" s="42">
        <v>0</v>
      </c>
      <c r="I4398" s="42">
        <v>0</v>
      </c>
      <c r="J4398" s="42">
        <v>0</v>
      </c>
      <c r="K4398" s="57" t="str">
        <f t="shared" si="385"/>
        <v>0</v>
      </c>
      <c r="L4398" s="4"/>
    </row>
    <row r="4399" spans="1:12" ht="15.75">
      <c r="A4399" s="28">
        <v>93</v>
      </c>
      <c r="B4399" s="25"/>
      <c r="C4399" s="32">
        <f t="shared" si="384"/>
        <v>1</v>
      </c>
      <c r="D4399" s="42" t="s">
        <v>4438</v>
      </c>
      <c r="E4399" s="42">
        <v>23294</v>
      </c>
      <c r="F4399" s="42">
        <v>9</v>
      </c>
      <c r="G4399" s="42">
        <v>9</v>
      </c>
      <c r="H4399" s="42">
        <v>0</v>
      </c>
      <c r="I4399" s="42">
        <v>0</v>
      </c>
      <c r="J4399" s="42">
        <v>0</v>
      </c>
      <c r="K4399" s="57" t="str">
        <f t="shared" si="385"/>
        <v>0</v>
      </c>
      <c r="L4399" s="4"/>
    </row>
    <row r="4400" spans="1:12" ht="15.75">
      <c r="A4400" s="28">
        <v>93</v>
      </c>
      <c r="B4400" s="25"/>
      <c r="C4400" s="32">
        <f t="shared" si="384"/>
        <v>1</v>
      </c>
      <c r="D4400" s="42" t="s">
        <v>4439</v>
      </c>
      <c r="E4400" s="42">
        <v>14900</v>
      </c>
      <c r="F4400" s="42">
        <v>9</v>
      </c>
      <c r="G4400" s="42">
        <v>5</v>
      </c>
      <c r="H4400" s="42">
        <v>0</v>
      </c>
      <c r="I4400" s="42">
        <v>0</v>
      </c>
      <c r="J4400" s="42">
        <v>0</v>
      </c>
      <c r="K4400" s="57" t="str">
        <f t="shared" si="385"/>
        <v>0</v>
      </c>
      <c r="L4400" s="4"/>
    </row>
    <row r="4401" spans="1:12" ht="15.75">
      <c r="A4401" s="28">
        <v>93</v>
      </c>
      <c r="B4401" s="25"/>
      <c r="C4401" s="32">
        <f t="shared" si="384"/>
        <v>1</v>
      </c>
      <c r="D4401" s="42" t="s">
        <v>4440</v>
      </c>
      <c r="E4401" s="42">
        <v>7539</v>
      </c>
      <c r="F4401" s="42">
        <v>0</v>
      </c>
      <c r="G4401" s="42">
        <v>3</v>
      </c>
      <c r="H4401" s="42">
        <v>0</v>
      </c>
      <c r="I4401" s="42">
        <v>0</v>
      </c>
      <c r="J4401" s="42">
        <v>0</v>
      </c>
      <c r="K4401" s="57" t="str">
        <f t="shared" si="385"/>
        <v>0</v>
      </c>
      <c r="L4401" s="4"/>
    </row>
    <row r="4402" spans="1:12" ht="15.75">
      <c r="A4402" s="28">
        <v>93</v>
      </c>
      <c r="B4402" s="25"/>
      <c r="C4402" s="32">
        <f t="shared" si="384"/>
        <v>1</v>
      </c>
      <c r="D4402" s="42" t="s">
        <v>4441</v>
      </c>
      <c r="E4402" s="42">
        <v>43000</v>
      </c>
      <c r="F4402" s="42">
        <v>29</v>
      </c>
      <c r="G4402" s="42">
        <v>4</v>
      </c>
      <c r="H4402" s="42">
        <v>0</v>
      </c>
      <c r="I4402" s="42">
        <v>3</v>
      </c>
      <c r="J4402" s="42">
        <v>4</v>
      </c>
      <c r="K4402" s="57" t="str">
        <f t="shared" si="385"/>
        <v>1</v>
      </c>
      <c r="L4402" s="4"/>
    </row>
    <row r="4403" spans="1:12" ht="15.75">
      <c r="A4403" s="28">
        <v>93</v>
      </c>
      <c r="B4403" s="25"/>
      <c r="C4403" s="32">
        <f t="shared" si="384"/>
        <v>1</v>
      </c>
      <c r="D4403" s="42" t="s">
        <v>4442</v>
      </c>
      <c r="E4403" s="42">
        <v>26000</v>
      </c>
      <c r="F4403" s="42">
        <v>13</v>
      </c>
      <c r="G4403" s="42">
        <v>4</v>
      </c>
      <c r="H4403" s="42">
        <v>0</v>
      </c>
      <c r="I4403" s="42">
        <v>2</v>
      </c>
      <c r="J4403" s="42">
        <v>2</v>
      </c>
      <c r="K4403" s="57" t="str">
        <f t="shared" si="385"/>
        <v>1</v>
      </c>
      <c r="L4403" s="4"/>
    </row>
    <row r="4404" spans="1:12" ht="15.75">
      <c r="A4404" s="28">
        <v>93</v>
      </c>
      <c r="B4404" s="25"/>
      <c r="C4404" s="32">
        <f t="shared" si="384"/>
        <v>1</v>
      </c>
      <c r="D4404" s="42" t="s">
        <v>4443</v>
      </c>
      <c r="E4404" s="42">
        <v>106462</v>
      </c>
      <c r="F4404" s="42">
        <v>10</v>
      </c>
      <c r="G4404" s="42">
        <v>9</v>
      </c>
      <c r="H4404" s="42">
        <v>0</v>
      </c>
      <c r="I4404" s="42">
        <v>0</v>
      </c>
      <c r="J4404" s="42">
        <v>0</v>
      </c>
      <c r="K4404" s="57" t="str">
        <f t="shared" si="385"/>
        <v>0</v>
      </c>
      <c r="L4404" s="4"/>
    </row>
    <row r="4405" spans="1:12" ht="15.75">
      <c r="A4405" s="28">
        <v>93</v>
      </c>
      <c r="B4405" s="25"/>
      <c r="C4405" s="32">
        <f t="shared" si="384"/>
        <v>1</v>
      </c>
      <c r="D4405" s="42" t="s">
        <v>4444</v>
      </c>
      <c r="E4405" s="42">
        <v>21165</v>
      </c>
      <c r="F4405" s="42">
        <v>5</v>
      </c>
      <c r="G4405" s="42">
        <v>5</v>
      </c>
      <c r="H4405" s="42">
        <v>0</v>
      </c>
      <c r="I4405" s="42">
        <v>0</v>
      </c>
      <c r="J4405" s="42">
        <v>0</v>
      </c>
      <c r="K4405" s="57" t="str">
        <f t="shared" si="385"/>
        <v>0</v>
      </c>
      <c r="L4405" s="4"/>
    </row>
    <row r="4406" spans="1:12" ht="15.75">
      <c r="A4406" s="28">
        <v>93</v>
      </c>
      <c r="B4406" s="25"/>
      <c r="C4406" s="32">
        <f t="shared" si="384"/>
        <v>1</v>
      </c>
      <c r="D4406" s="42" t="s">
        <v>4445</v>
      </c>
      <c r="E4406" s="42">
        <v>35680</v>
      </c>
      <c r="F4406" s="42">
        <v>7</v>
      </c>
      <c r="G4406" s="42">
        <v>6</v>
      </c>
      <c r="H4406" s="42">
        <v>0</v>
      </c>
      <c r="I4406" s="42">
        <v>0</v>
      </c>
      <c r="J4406" s="42">
        <v>0</v>
      </c>
      <c r="K4406" s="57" t="str">
        <f t="shared" si="385"/>
        <v>0</v>
      </c>
      <c r="L4406" s="4"/>
    </row>
    <row r="4407" spans="1:12" ht="15.75">
      <c r="A4407" s="28">
        <v>93</v>
      </c>
      <c r="B4407" s="25"/>
      <c r="C4407" s="32">
        <f t="shared" si="384"/>
        <v>1</v>
      </c>
      <c r="D4407" s="42" t="s">
        <v>4446</v>
      </c>
      <c r="E4407" s="42">
        <v>70457</v>
      </c>
      <c r="F4407" s="42">
        <v>50</v>
      </c>
      <c r="G4407" s="42">
        <v>11</v>
      </c>
      <c r="H4407" s="42">
        <v>0</v>
      </c>
      <c r="I4407" s="42">
        <v>1</v>
      </c>
      <c r="J4407" s="42">
        <v>1</v>
      </c>
      <c r="K4407" s="57" t="str">
        <f t="shared" si="385"/>
        <v>1</v>
      </c>
      <c r="L4407" s="4"/>
    </row>
    <row r="4408" spans="1:12" ht="15.75">
      <c r="A4408" s="28">
        <v>93</v>
      </c>
      <c r="B4408" s="25"/>
      <c r="C4408" s="32">
        <f t="shared" si="384"/>
        <v>1</v>
      </c>
      <c r="D4408" s="42" t="s">
        <v>4447</v>
      </c>
      <c r="E4408" s="42">
        <v>43693</v>
      </c>
      <c r="F4408" s="42">
        <v>5</v>
      </c>
      <c r="G4408" s="42">
        <v>5</v>
      </c>
      <c r="H4408" s="42">
        <v>0</v>
      </c>
      <c r="I4408" s="42">
        <v>0</v>
      </c>
      <c r="J4408" s="42">
        <v>0</v>
      </c>
      <c r="K4408" s="57" t="str">
        <f t="shared" si="385"/>
        <v>0</v>
      </c>
      <c r="L4408" s="4"/>
    </row>
    <row r="4409" spans="1:12" ht="15.75">
      <c r="A4409" s="28">
        <v>93</v>
      </c>
      <c r="B4409" s="25"/>
      <c r="C4409" s="32">
        <f t="shared" si="384"/>
        <v>1</v>
      </c>
      <c r="D4409" s="42" t="s">
        <v>4448</v>
      </c>
      <c r="E4409" s="42">
        <v>56000</v>
      </c>
      <c r="F4409" s="42">
        <v>19</v>
      </c>
      <c r="G4409" s="42">
        <v>13</v>
      </c>
      <c r="H4409" s="42">
        <v>0</v>
      </c>
      <c r="I4409" s="42">
        <v>0</v>
      </c>
      <c r="J4409" s="42">
        <v>0</v>
      </c>
      <c r="K4409" s="57" t="str">
        <f t="shared" si="385"/>
        <v>0</v>
      </c>
      <c r="L4409" s="4"/>
    </row>
    <row r="4410" spans="1:12" ht="15.75">
      <c r="A4410" s="28">
        <v>93</v>
      </c>
      <c r="B4410" s="25"/>
      <c r="C4410" s="32">
        <f t="shared" si="384"/>
        <v>1</v>
      </c>
      <c r="D4410" s="42" t="s">
        <v>4449</v>
      </c>
      <c r="E4410" s="42">
        <v>24983</v>
      </c>
      <c r="F4410" s="42">
        <v>20</v>
      </c>
      <c r="G4410" s="42">
        <v>7</v>
      </c>
      <c r="H4410" s="42">
        <v>0</v>
      </c>
      <c r="I4410" s="42">
        <v>1</v>
      </c>
      <c r="J4410" s="42">
        <v>1</v>
      </c>
      <c r="K4410" s="57" t="str">
        <f t="shared" si="385"/>
        <v>1</v>
      </c>
      <c r="L4410" s="4"/>
    </row>
    <row r="4411" spans="1:12" ht="15.75">
      <c r="A4411" s="28">
        <v>93</v>
      </c>
      <c r="B4411" s="25"/>
      <c r="C4411" s="32">
        <f t="shared" si="384"/>
        <v>1</v>
      </c>
      <c r="D4411" s="42" t="s">
        <v>4450</v>
      </c>
      <c r="E4411" s="42">
        <v>29630</v>
      </c>
      <c r="F4411" s="42">
        <v>23</v>
      </c>
      <c r="G4411" s="42">
        <v>2</v>
      </c>
      <c r="H4411" s="42">
        <v>0</v>
      </c>
      <c r="I4411" s="42">
        <v>3</v>
      </c>
      <c r="J4411" s="42">
        <v>3</v>
      </c>
      <c r="K4411" s="57" t="str">
        <f t="shared" si="385"/>
        <v>1</v>
      </c>
      <c r="L4411" s="4"/>
    </row>
    <row r="4412" spans="1:12" ht="15.75">
      <c r="A4412" s="28">
        <v>93</v>
      </c>
      <c r="B4412" s="25"/>
      <c r="C4412" s="32">
        <f t="shared" si="384"/>
        <v>1</v>
      </c>
      <c r="D4412" s="42" t="s">
        <v>4451</v>
      </c>
      <c r="E4412" s="42">
        <v>28000</v>
      </c>
      <c r="F4412" s="42">
        <v>14</v>
      </c>
      <c r="G4412" s="42">
        <v>4</v>
      </c>
      <c r="H4412" s="42">
        <v>0</v>
      </c>
      <c r="I4412" s="42">
        <v>0</v>
      </c>
      <c r="J4412" s="42">
        <v>0</v>
      </c>
      <c r="K4412" s="57" t="str">
        <f t="shared" si="385"/>
        <v>0</v>
      </c>
      <c r="L4412" s="4"/>
    </row>
    <row r="4413" spans="1:12" ht="15.75">
      <c r="A4413" s="28">
        <v>93</v>
      </c>
      <c r="B4413" s="25"/>
      <c r="C4413" s="32">
        <f t="shared" si="384"/>
        <v>1</v>
      </c>
      <c r="D4413" s="42" t="s">
        <v>4452</v>
      </c>
      <c r="E4413" s="42">
        <v>46395</v>
      </c>
      <c r="F4413" s="42">
        <v>32</v>
      </c>
      <c r="G4413" s="42">
        <v>8</v>
      </c>
      <c r="H4413" s="42">
        <v>0</v>
      </c>
      <c r="I4413" s="42">
        <v>2</v>
      </c>
      <c r="J4413" s="42">
        <v>2</v>
      </c>
      <c r="K4413" s="57" t="str">
        <f t="shared" si="385"/>
        <v>1</v>
      </c>
      <c r="L4413" s="4"/>
    </row>
    <row r="4414" spans="1:12" ht="15.75">
      <c r="A4414" s="28">
        <v>93</v>
      </c>
      <c r="B4414" s="25"/>
      <c r="C4414" s="32">
        <f t="shared" si="384"/>
        <v>1</v>
      </c>
      <c r="D4414" s="42" t="s">
        <v>4453</v>
      </c>
      <c r="E4414" s="42">
        <v>112091</v>
      </c>
      <c r="F4414" s="42">
        <v>64</v>
      </c>
      <c r="G4414" s="42">
        <v>8</v>
      </c>
      <c r="H4414" s="42">
        <v>0</v>
      </c>
      <c r="I4414" s="42">
        <v>5</v>
      </c>
      <c r="J4414" s="42">
        <v>5</v>
      </c>
      <c r="K4414" s="57" t="str">
        <f t="shared" si="385"/>
        <v>1</v>
      </c>
      <c r="L4414" s="4"/>
    </row>
    <row r="4415" spans="1:12" ht="15.75">
      <c r="A4415" s="28">
        <v>93</v>
      </c>
      <c r="B4415" s="25"/>
      <c r="C4415" s="32">
        <f t="shared" si="384"/>
        <v>1</v>
      </c>
      <c r="D4415" s="42" t="s">
        <v>4454</v>
      </c>
      <c r="E4415" s="42">
        <v>51268</v>
      </c>
      <c r="F4415" s="42">
        <v>20</v>
      </c>
      <c r="G4415" s="42">
        <v>13</v>
      </c>
      <c r="H4415" s="42">
        <v>0</v>
      </c>
      <c r="I4415" s="42">
        <v>1</v>
      </c>
      <c r="J4415" s="42">
        <v>1</v>
      </c>
      <c r="K4415" s="57" t="str">
        <f t="shared" si="385"/>
        <v>1</v>
      </c>
      <c r="L4415" s="4"/>
    </row>
    <row r="4416" spans="1:12" ht="15.75">
      <c r="A4416" s="28">
        <v>93</v>
      </c>
      <c r="B4416" s="25"/>
      <c r="C4416" s="32">
        <f t="shared" si="384"/>
        <v>1</v>
      </c>
      <c r="D4416" s="42" t="s">
        <v>4455</v>
      </c>
      <c r="E4416" s="42">
        <v>50840</v>
      </c>
      <c r="F4416" s="42">
        <v>7</v>
      </c>
      <c r="G4416" s="42">
        <v>8</v>
      </c>
      <c r="H4416" s="42">
        <v>0</v>
      </c>
      <c r="I4416" s="42">
        <v>0</v>
      </c>
      <c r="J4416" s="42">
        <v>0</v>
      </c>
      <c r="K4416" s="57" t="str">
        <f t="shared" si="385"/>
        <v>0</v>
      </c>
      <c r="L4416" s="4"/>
    </row>
    <row r="4417" spans="1:57" ht="15.75">
      <c r="A4417" s="28">
        <v>93</v>
      </c>
      <c r="B4417" s="25"/>
      <c r="C4417" s="32">
        <f t="shared" si="384"/>
        <v>1</v>
      </c>
      <c r="D4417" s="42" t="s">
        <v>4456</v>
      </c>
      <c r="E4417" s="42">
        <v>38720</v>
      </c>
      <c r="F4417" s="42">
        <v>11</v>
      </c>
      <c r="G4417" s="42">
        <v>4</v>
      </c>
      <c r="H4417" s="42">
        <v>0</v>
      </c>
      <c r="I4417" s="42">
        <v>0</v>
      </c>
      <c r="J4417" s="42">
        <v>0</v>
      </c>
      <c r="K4417" s="57" t="str">
        <f t="shared" si="385"/>
        <v>0</v>
      </c>
      <c r="L4417" s="4"/>
    </row>
    <row r="4418" spans="1:57" ht="15.75">
      <c r="A4418" s="28">
        <v>93</v>
      </c>
      <c r="B4418" s="25"/>
      <c r="C4418" s="32">
        <f t="shared" si="384"/>
        <v>1</v>
      </c>
      <c r="D4418" s="42" t="s">
        <v>4457</v>
      </c>
      <c r="E4418" s="42">
        <v>36389</v>
      </c>
      <c r="F4418" s="42">
        <v>25</v>
      </c>
      <c r="G4418" s="42">
        <v>10</v>
      </c>
      <c r="H4418" s="42">
        <v>0</v>
      </c>
      <c r="I4418" s="42">
        <v>0</v>
      </c>
      <c r="J4418" s="42">
        <v>0</v>
      </c>
      <c r="K4418" s="57" t="str">
        <f t="shared" si="385"/>
        <v>0</v>
      </c>
      <c r="L4418" s="4"/>
    </row>
    <row r="4419" spans="1:57" ht="15.75">
      <c r="A4419" s="28">
        <v>93</v>
      </c>
      <c r="B4419" s="25"/>
      <c r="C4419" s="32">
        <f t="shared" si="384"/>
        <v>1</v>
      </c>
      <c r="D4419" s="42" t="s">
        <v>4458</v>
      </c>
      <c r="E4419" s="42">
        <v>7500</v>
      </c>
      <c r="F4419" s="42">
        <v>8</v>
      </c>
      <c r="G4419" s="42">
        <v>3</v>
      </c>
      <c r="H4419" s="42">
        <v>0</v>
      </c>
      <c r="I4419" s="42">
        <v>0</v>
      </c>
      <c r="J4419" s="42">
        <v>0</v>
      </c>
      <c r="K4419" s="57" t="str">
        <f t="shared" si="385"/>
        <v>0</v>
      </c>
      <c r="L4419" s="4"/>
    </row>
    <row r="4420" spans="1:57" ht="15.75">
      <c r="A4420" s="28">
        <v>93</v>
      </c>
      <c r="B4420" s="25"/>
      <c r="C4420" s="32">
        <f t="shared" si="384"/>
        <v>1</v>
      </c>
      <c r="D4420" s="42" t="s">
        <v>4459</v>
      </c>
      <c r="E4420" s="42">
        <v>30152</v>
      </c>
      <c r="F4420" s="42">
        <v>15</v>
      </c>
      <c r="G4420" s="42">
        <v>7</v>
      </c>
      <c r="H4420" s="42">
        <v>0</v>
      </c>
      <c r="I4420" s="42">
        <v>1</v>
      </c>
      <c r="J4420" s="42">
        <v>1</v>
      </c>
      <c r="K4420" s="57" t="str">
        <f t="shared" si="385"/>
        <v>1</v>
      </c>
      <c r="L4420" s="4"/>
    </row>
    <row r="4421" spans="1:57" ht="15.75">
      <c r="A4421" s="28">
        <v>93</v>
      </c>
      <c r="B4421" s="25"/>
      <c r="C4421" s="32">
        <f t="shared" si="384"/>
        <v>1</v>
      </c>
      <c r="D4421" s="42" t="s">
        <v>4460</v>
      </c>
      <c r="E4421" s="42">
        <v>36830</v>
      </c>
      <c r="F4421" s="42">
        <v>25</v>
      </c>
      <c r="G4421" s="42">
        <v>4</v>
      </c>
      <c r="H4421" s="42">
        <v>0</v>
      </c>
      <c r="I4421" s="42">
        <v>0</v>
      </c>
      <c r="J4421" s="42">
        <v>0</v>
      </c>
      <c r="K4421" s="57" t="str">
        <f t="shared" si="385"/>
        <v>0</v>
      </c>
      <c r="L4421" s="4"/>
    </row>
    <row r="4422" spans="1:57" ht="15.75">
      <c r="A4422" s="28">
        <v>93</v>
      </c>
      <c r="B4422" s="25"/>
      <c r="C4422" s="32">
        <f t="shared" si="384"/>
        <v>1</v>
      </c>
      <c r="D4422" s="42" t="s">
        <v>4461</v>
      </c>
      <c r="E4422" s="42">
        <v>12658</v>
      </c>
      <c r="F4422" s="42">
        <v>0</v>
      </c>
      <c r="G4422" s="42">
        <v>2</v>
      </c>
      <c r="H4422" s="42">
        <v>0</v>
      </c>
      <c r="I4422" s="42">
        <v>0</v>
      </c>
      <c r="J4422" s="42">
        <v>0</v>
      </c>
      <c r="K4422" s="57" t="str">
        <f t="shared" si="385"/>
        <v>0</v>
      </c>
      <c r="L4422" s="4"/>
    </row>
    <row r="4423" spans="1:57" ht="15">
      <c r="A4423" s="226" t="s">
        <v>4462</v>
      </c>
      <c r="B4423" s="226"/>
      <c r="C4423" s="226"/>
      <c r="D4423" s="44">
        <f>SUM(C4383:C4422)</f>
        <v>40</v>
      </c>
      <c r="E4423" s="111">
        <f t="shared" ref="E4423:J4423" si="386">SUM(E4383:E4422)</f>
        <v>1628854</v>
      </c>
      <c r="F4423" s="111">
        <f t="shared" si="386"/>
        <v>712</v>
      </c>
      <c r="G4423" s="111">
        <f t="shared" si="386"/>
        <v>293</v>
      </c>
      <c r="H4423" s="111">
        <f t="shared" si="386"/>
        <v>0</v>
      </c>
      <c r="I4423" s="111">
        <f t="shared" si="386"/>
        <v>29</v>
      </c>
      <c r="J4423" s="111">
        <f t="shared" si="386"/>
        <v>34</v>
      </c>
      <c r="K4423" s="45">
        <f>K4383+K4384+K4385+K4386+K4387+K4388+K4389+K4390+K4391+K4392+K4393+K4394+K4395+K4396+K4397+K4398+K4399+K4400+K4401+K4402+K4403+K4404+K4405+K4406+K4407+K4408+K4409+K4410+K4411+K4412+K4413+K4414+K4415+K4416+K4417+K4418+K4419+K4420+K4421+K4422</f>
        <v>14</v>
      </c>
      <c r="L4423" s="4"/>
      <c r="M4423" s="46"/>
      <c r="N4423" s="46"/>
      <c r="O4423" s="46"/>
      <c r="P4423" s="46"/>
      <c r="Q4423" s="46"/>
      <c r="R4423" s="46"/>
      <c r="S4423" s="46"/>
      <c r="T4423" s="46"/>
      <c r="U4423" s="46"/>
      <c r="V4423" s="46"/>
      <c r="W4423" s="46"/>
      <c r="X4423" s="46"/>
      <c r="Y4423" s="46"/>
      <c r="Z4423" s="46"/>
      <c r="AA4423" s="46"/>
      <c r="AB4423" s="46"/>
      <c r="AC4423" s="46"/>
      <c r="AD4423" s="46"/>
      <c r="AE4423" s="46"/>
      <c r="AF4423" s="46"/>
      <c r="AG4423" s="46"/>
      <c r="AH4423" s="46"/>
      <c r="AI4423" s="46"/>
      <c r="AJ4423" s="46"/>
      <c r="AK4423" s="46"/>
      <c r="AL4423" s="46"/>
      <c r="AM4423" s="46"/>
      <c r="AN4423" s="46"/>
      <c r="AO4423" s="46"/>
      <c r="AP4423" s="46"/>
      <c r="AQ4423" s="46"/>
      <c r="AR4423" s="46"/>
      <c r="AS4423" s="46"/>
      <c r="AT4423" s="46"/>
      <c r="AU4423" s="46"/>
      <c r="AV4423" s="46"/>
      <c r="AW4423" s="46"/>
      <c r="AX4423" s="46"/>
      <c r="AY4423" s="46"/>
      <c r="AZ4423" s="46"/>
      <c r="BA4423" s="46"/>
      <c r="BB4423" s="46"/>
      <c r="BC4423" s="46"/>
      <c r="BD4423" s="46"/>
      <c r="BE4423" s="46"/>
    </row>
    <row r="4424" spans="1:57" ht="15.75">
      <c r="A4424" s="28"/>
      <c r="B4424" s="225" t="s">
        <v>128</v>
      </c>
      <c r="C4424" s="225"/>
      <c r="D4424" s="47"/>
      <c r="E4424" s="112"/>
      <c r="F4424" s="47"/>
      <c r="G4424" s="112"/>
      <c r="H4424" s="112"/>
      <c r="I4424" s="112"/>
      <c r="J4424" s="113"/>
      <c r="K4424" s="31"/>
      <c r="L4424" s="4"/>
    </row>
    <row r="4425" spans="1:57" ht="15.75">
      <c r="A4425" s="28">
        <v>94</v>
      </c>
      <c r="B4425" s="25"/>
      <c r="C4425" s="32">
        <f t="shared" ref="C4425:C4466" si="387">IF(D4425="",0,1)</f>
        <v>1</v>
      </c>
      <c r="D4425" s="34" t="s">
        <v>4463</v>
      </c>
      <c r="E4425" s="34">
        <v>31110</v>
      </c>
      <c r="F4425" s="35">
        <v>21</v>
      </c>
      <c r="G4425" s="35">
        <v>11</v>
      </c>
      <c r="H4425" s="35">
        <v>0</v>
      </c>
      <c r="I4425" s="35">
        <v>0</v>
      </c>
      <c r="J4425" s="36">
        <v>0</v>
      </c>
      <c r="K4425" s="57" t="str">
        <f t="shared" ref="K4425:K4466" si="388">IF(OR(I4425="",I4425&lt;1),"0","1")</f>
        <v>0</v>
      </c>
      <c r="L4425" s="4"/>
    </row>
    <row r="4426" spans="1:57" ht="15.75">
      <c r="A4426" s="28">
        <v>94</v>
      </c>
      <c r="B4426" s="25"/>
      <c r="C4426" s="32">
        <f t="shared" si="387"/>
        <v>1</v>
      </c>
      <c r="D4426" s="34" t="s">
        <v>4464</v>
      </c>
      <c r="E4426" s="34">
        <v>32000</v>
      </c>
      <c r="F4426" s="35">
        <v>6</v>
      </c>
      <c r="G4426" s="35">
        <v>4</v>
      </c>
      <c r="H4426" s="35">
        <v>0</v>
      </c>
      <c r="I4426" s="35">
        <v>0</v>
      </c>
      <c r="J4426" s="36">
        <v>0</v>
      </c>
      <c r="K4426" s="57" t="str">
        <f t="shared" si="388"/>
        <v>0</v>
      </c>
      <c r="L4426" s="4"/>
    </row>
    <row r="4427" spans="1:57" ht="15.75">
      <c r="A4427" s="28">
        <v>94</v>
      </c>
      <c r="B4427" s="25"/>
      <c r="C4427" s="32">
        <f t="shared" si="387"/>
        <v>1</v>
      </c>
      <c r="D4427" s="34" t="s">
        <v>4465</v>
      </c>
      <c r="E4427" s="34">
        <v>33970</v>
      </c>
      <c r="F4427" s="35">
        <v>21</v>
      </c>
      <c r="G4427" s="35">
        <v>6</v>
      </c>
      <c r="H4427" s="35">
        <v>0</v>
      </c>
      <c r="I4427" s="35">
        <v>0</v>
      </c>
      <c r="J4427" s="36">
        <v>0</v>
      </c>
      <c r="K4427" s="57" t="str">
        <f t="shared" si="388"/>
        <v>0</v>
      </c>
      <c r="L4427" s="4"/>
    </row>
    <row r="4428" spans="1:57" ht="15.75">
      <c r="A4428" s="28">
        <v>94</v>
      </c>
      <c r="B4428" s="25"/>
      <c r="C4428" s="32">
        <f t="shared" si="387"/>
        <v>1</v>
      </c>
      <c r="D4428" s="34" t="s">
        <v>4466</v>
      </c>
      <c r="E4428" s="34">
        <v>27965</v>
      </c>
      <c r="F4428" s="35">
        <v>13</v>
      </c>
      <c r="G4428" s="35">
        <v>4</v>
      </c>
      <c r="H4428" s="35">
        <v>0</v>
      </c>
      <c r="I4428" s="35">
        <v>1</v>
      </c>
      <c r="J4428" s="36">
        <v>1</v>
      </c>
      <c r="K4428" s="57" t="str">
        <f t="shared" si="388"/>
        <v>1</v>
      </c>
      <c r="L4428" s="4"/>
    </row>
    <row r="4429" spans="1:57" ht="15.75">
      <c r="A4429" s="28">
        <v>94</v>
      </c>
      <c r="B4429" s="25"/>
      <c r="C4429" s="32">
        <f t="shared" si="387"/>
        <v>1</v>
      </c>
      <c r="D4429" s="129" t="s">
        <v>4467</v>
      </c>
      <c r="E4429" s="34">
        <v>50230</v>
      </c>
      <c r="F4429" s="35">
        <v>16</v>
      </c>
      <c r="G4429" s="35">
        <v>5</v>
      </c>
      <c r="H4429" s="35">
        <v>0</v>
      </c>
      <c r="I4429" s="35">
        <v>0</v>
      </c>
      <c r="J4429" s="36">
        <v>0</v>
      </c>
      <c r="K4429" s="57" t="str">
        <f t="shared" si="388"/>
        <v>0</v>
      </c>
      <c r="L4429" s="4"/>
    </row>
    <row r="4430" spans="1:57" ht="15.75">
      <c r="A4430" s="28">
        <v>94</v>
      </c>
      <c r="B4430" s="25"/>
      <c r="C4430" s="32">
        <f t="shared" si="387"/>
        <v>1</v>
      </c>
      <c r="D4430" s="34" t="s">
        <v>4468</v>
      </c>
      <c r="E4430" s="54">
        <v>16000</v>
      </c>
      <c r="F4430" s="35">
        <v>5</v>
      </c>
      <c r="G4430" s="35">
        <v>3</v>
      </c>
      <c r="H4430" s="35">
        <v>0</v>
      </c>
      <c r="I4430" s="35">
        <v>0</v>
      </c>
      <c r="J4430" s="36">
        <v>0</v>
      </c>
      <c r="K4430" s="57" t="str">
        <f t="shared" si="388"/>
        <v>0</v>
      </c>
      <c r="L4430" s="4"/>
    </row>
    <row r="4431" spans="1:57" ht="15.75">
      <c r="A4431" s="28">
        <v>94</v>
      </c>
      <c r="B4431" s="25"/>
      <c r="C4431" s="32">
        <f t="shared" si="387"/>
        <v>1</v>
      </c>
      <c r="D4431" s="34" t="s">
        <v>4469</v>
      </c>
      <c r="E4431" s="34">
        <v>56483</v>
      </c>
      <c r="F4431" s="35">
        <v>8</v>
      </c>
      <c r="G4431" s="35">
        <v>8</v>
      </c>
      <c r="H4431" s="35">
        <v>0</v>
      </c>
      <c r="I4431" s="35">
        <v>1</v>
      </c>
      <c r="J4431" s="36">
        <v>1</v>
      </c>
      <c r="K4431" s="57" t="str">
        <f t="shared" si="388"/>
        <v>1</v>
      </c>
      <c r="L4431" s="4"/>
    </row>
    <row r="4432" spans="1:57" ht="15.75">
      <c r="A4432" s="28">
        <v>94</v>
      </c>
      <c r="B4432" s="25"/>
      <c r="C4432" s="32">
        <f t="shared" si="387"/>
        <v>1</v>
      </c>
      <c r="D4432" s="129" t="s">
        <v>4470</v>
      </c>
      <c r="E4432" s="34">
        <v>46150</v>
      </c>
      <c r="F4432" s="35">
        <v>20</v>
      </c>
      <c r="G4432" s="35">
        <v>10</v>
      </c>
      <c r="H4432" s="35">
        <v>0</v>
      </c>
      <c r="I4432" s="35">
        <v>2</v>
      </c>
      <c r="J4432" s="36">
        <v>2</v>
      </c>
      <c r="K4432" s="57" t="str">
        <f t="shared" si="388"/>
        <v>1</v>
      </c>
      <c r="L4432" s="4"/>
    </row>
    <row r="4433" spans="1:12" ht="15.75">
      <c r="A4433" s="28">
        <v>94</v>
      </c>
      <c r="B4433" s="25"/>
      <c r="C4433" s="32">
        <f t="shared" si="387"/>
        <v>1</v>
      </c>
      <c r="D4433" s="34" t="s">
        <v>4471</v>
      </c>
      <c r="E4433" s="34">
        <v>45000</v>
      </c>
      <c r="F4433" s="35">
        <v>16</v>
      </c>
      <c r="G4433" s="35">
        <v>10</v>
      </c>
      <c r="H4433" s="35">
        <v>0</v>
      </c>
      <c r="I4433" s="35">
        <v>0</v>
      </c>
      <c r="J4433" s="36">
        <v>0</v>
      </c>
      <c r="K4433" s="57" t="str">
        <f t="shared" si="388"/>
        <v>0</v>
      </c>
      <c r="L4433" s="4"/>
    </row>
    <row r="4434" spans="1:12" ht="15.75">
      <c r="A4434" s="28">
        <v>94</v>
      </c>
      <c r="B4434" s="25"/>
      <c r="C4434" s="32">
        <f t="shared" si="387"/>
        <v>1</v>
      </c>
      <c r="D4434" s="34" t="s">
        <v>4472</v>
      </c>
      <c r="E4434" s="34">
        <v>27000</v>
      </c>
      <c r="F4434" s="35">
        <v>9</v>
      </c>
      <c r="G4434" s="35">
        <v>7</v>
      </c>
      <c r="H4434" s="35">
        <v>0</v>
      </c>
      <c r="I4434" s="35">
        <v>0</v>
      </c>
      <c r="J4434" s="36">
        <v>0</v>
      </c>
      <c r="K4434" s="57" t="str">
        <f t="shared" si="388"/>
        <v>0</v>
      </c>
      <c r="L4434" s="4"/>
    </row>
    <row r="4435" spans="1:12" ht="15.75">
      <c r="A4435" s="28">
        <v>94</v>
      </c>
      <c r="B4435" s="25"/>
      <c r="C4435" s="32">
        <f t="shared" si="387"/>
        <v>1</v>
      </c>
      <c r="D4435" s="34" t="s">
        <v>4473</v>
      </c>
      <c r="E4435" s="34">
        <v>20000</v>
      </c>
      <c r="F4435" s="35">
        <v>16</v>
      </c>
      <c r="G4435" s="35">
        <v>3</v>
      </c>
      <c r="H4435" s="35">
        <v>0</v>
      </c>
      <c r="I4435" s="35">
        <v>0</v>
      </c>
      <c r="J4435" s="36">
        <v>0</v>
      </c>
      <c r="K4435" s="57" t="str">
        <f t="shared" si="388"/>
        <v>0</v>
      </c>
      <c r="L4435" s="4"/>
    </row>
    <row r="4436" spans="1:12" ht="15.75">
      <c r="A4436" s="28">
        <v>94</v>
      </c>
      <c r="B4436" s="25"/>
      <c r="C4436" s="32">
        <f t="shared" si="387"/>
        <v>1</v>
      </c>
      <c r="D4436" s="34" t="s">
        <v>4474</v>
      </c>
      <c r="E4436" s="34">
        <v>75168</v>
      </c>
      <c r="F4436" s="35">
        <v>26</v>
      </c>
      <c r="G4436" s="35">
        <v>7</v>
      </c>
      <c r="H4436" s="35">
        <v>0</v>
      </c>
      <c r="I4436" s="35">
        <v>0</v>
      </c>
      <c r="J4436" s="36">
        <v>0</v>
      </c>
      <c r="K4436" s="57" t="str">
        <f t="shared" si="388"/>
        <v>0</v>
      </c>
      <c r="L4436" s="4"/>
    </row>
    <row r="4437" spans="1:12" ht="15.75">
      <c r="A4437" s="28">
        <v>94</v>
      </c>
      <c r="B4437" s="25"/>
      <c r="C4437" s="32">
        <f t="shared" si="387"/>
        <v>1</v>
      </c>
      <c r="D4437" s="34" t="s">
        <v>4475</v>
      </c>
      <c r="E4437" s="36">
        <v>11779</v>
      </c>
      <c r="F4437" s="36">
        <v>9</v>
      </c>
      <c r="G4437" s="36">
        <v>2</v>
      </c>
      <c r="H4437" s="36">
        <v>0</v>
      </c>
      <c r="I4437" s="36">
        <v>1</v>
      </c>
      <c r="J4437" s="36">
        <v>1</v>
      </c>
      <c r="K4437" s="57" t="str">
        <f t="shared" si="388"/>
        <v>1</v>
      </c>
      <c r="L4437" s="4"/>
    </row>
    <row r="4438" spans="1:12" ht="15.75">
      <c r="A4438" s="28">
        <v>94</v>
      </c>
      <c r="B4438" s="25"/>
      <c r="C4438" s="32">
        <f t="shared" si="387"/>
        <v>1</v>
      </c>
      <c r="D4438" s="34" t="s">
        <v>4476</v>
      </c>
      <c r="E4438" s="34">
        <v>21000</v>
      </c>
      <c r="F4438" s="35">
        <v>13</v>
      </c>
      <c r="G4438" s="35">
        <v>4</v>
      </c>
      <c r="H4438" s="35">
        <v>0</v>
      </c>
      <c r="I4438" s="35">
        <v>0</v>
      </c>
      <c r="J4438" s="36">
        <v>0</v>
      </c>
      <c r="K4438" s="57" t="str">
        <f t="shared" si="388"/>
        <v>0</v>
      </c>
      <c r="L4438" s="4"/>
    </row>
    <row r="4439" spans="1:12" ht="15.75">
      <c r="A4439" s="28">
        <v>94</v>
      </c>
      <c r="B4439" s="25"/>
      <c r="C4439" s="32">
        <f t="shared" si="387"/>
        <v>1</v>
      </c>
      <c r="D4439" s="129" t="s">
        <v>4477</v>
      </c>
      <c r="E4439" s="34">
        <v>92531</v>
      </c>
      <c r="F4439" s="35">
        <v>11</v>
      </c>
      <c r="G4439" s="35">
        <v>14</v>
      </c>
      <c r="H4439" s="35">
        <v>0</v>
      </c>
      <c r="I4439" s="35">
        <v>0</v>
      </c>
      <c r="J4439" s="36">
        <v>0</v>
      </c>
      <c r="K4439" s="57" t="str">
        <f t="shared" si="388"/>
        <v>0</v>
      </c>
      <c r="L4439" s="4"/>
    </row>
    <row r="4440" spans="1:12" ht="15.75">
      <c r="A4440" s="28">
        <v>94</v>
      </c>
      <c r="B4440" s="25"/>
      <c r="C4440" s="32">
        <f t="shared" si="387"/>
        <v>1</v>
      </c>
      <c r="D4440" s="34" t="s">
        <v>4478</v>
      </c>
      <c r="E4440" s="34">
        <v>19037</v>
      </c>
      <c r="F4440" s="35">
        <v>0</v>
      </c>
      <c r="G4440" s="35">
        <v>7</v>
      </c>
      <c r="H4440" s="35">
        <v>0</v>
      </c>
      <c r="I4440" s="35">
        <v>0</v>
      </c>
      <c r="J4440" s="36">
        <v>0</v>
      </c>
      <c r="K4440" s="57" t="str">
        <f t="shared" si="388"/>
        <v>0</v>
      </c>
      <c r="L4440" s="4"/>
    </row>
    <row r="4441" spans="1:12" ht="15.75">
      <c r="A4441" s="28">
        <v>94</v>
      </c>
      <c r="B4441" s="25"/>
      <c r="C4441" s="32">
        <f t="shared" si="387"/>
        <v>1</v>
      </c>
      <c r="D4441" s="34" t="s">
        <v>4479</v>
      </c>
      <c r="E4441" s="34">
        <v>22700</v>
      </c>
      <c r="F4441" s="35">
        <v>5</v>
      </c>
      <c r="G4441" s="35">
        <v>2</v>
      </c>
      <c r="H4441" s="35">
        <v>0</v>
      </c>
      <c r="I4441" s="35">
        <v>0</v>
      </c>
      <c r="J4441" s="36">
        <v>0</v>
      </c>
      <c r="K4441" s="57" t="str">
        <f t="shared" si="388"/>
        <v>0</v>
      </c>
      <c r="L4441" s="4"/>
    </row>
    <row r="4442" spans="1:12" ht="15.75">
      <c r="A4442" s="28">
        <v>94</v>
      </c>
      <c r="B4442" s="25"/>
      <c r="C4442" s="32">
        <f t="shared" si="387"/>
        <v>1</v>
      </c>
      <c r="D4442" s="34" t="s">
        <v>4480</v>
      </c>
      <c r="E4442" s="34">
        <v>17000</v>
      </c>
      <c r="F4442" s="35">
        <v>4</v>
      </c>
      <c r="G4442" s="35">
        <v>3</v>
      </c>
      <c r="H4442" s="35">
        <v>0</v>
      </c>
      <c r="I4442" s="35">
        <v>0</v>
      </c>
      <c r="J4442" s="36">
        <v>0</v>
      </c>
      <c r="K4442" s="57" t="str">
        <f t="shared" si="388"/>
        <v>0</v>
      </c>
      <c r="L4442" s="4"/>
    </row>
    <row r="4443" spans="1:12" ht="15.75">
      <c r="A4443" s="28">
        <v>94</v>
      </c>
      <c r="B4443" s="25"/>
      <c r="C4443" s="32">
        <f t="shared" si="387"/>
        <v>1</v>
      </c>
      <c r="D4443" s="34" t="s">
        <v>4481</v>
      </c>
      <c r="E4443" s="130">
        <v>17500</v>
      </c>
      <c r="F4443" s="93">
        <v>27</v>
      </c>
      <c r="G4443" s="93">
        <v>3</v>
      </c>
      <c r="H4443" s="93">
        <v>0</v>
      </c>
      <c r="I4443" s="93">
        <v>0</v>
      </c>
      <c r="J4443" s="94">
        <v>0</v>
      </c>
      <c r="K4443" s="57" t="str">
        <f t="shared" si="388"/>
        <v>0</v>
      </c>
      <c r="L4443" s="4"/>
    </row>
    <row r="4444" spans="1:12" ht="15.75">
      <c r="A4444" s="28">
        <v>94</v>
      </c>
      <c r="B4444" s="25"/>
      <c r="C4444" s="32">
        <f t="shared" si="387"/>
        <v>1</v>
      </c>
      <c r="D4444" s="34" t="s">
        <v>4482</v>
      </c>
      <c r="E4444" s="54">
        <v>12184</v>
      </c>
      <c r="F4444" s="35">
        <v>9</v>
      </c>
      <c r="G4444" s="35">
        <v>2</v>
      </c>
      <c r="H4444" s="35">
        <v>0</v>
      </c>
      <c r="I4444" s="35">
        <v>0</v>
      </c>
      <c r="J4444" s="36">
        <v>0</v>
      </c>
      <c r="K4444" s="57" t="str">
        <f t="shared" si="388"/>
        <v>0</v>
      </c>
      <c r="L4444" s="4"/>
    </row>
    <row r="4445" spans="1:12" ht="15.75">
      <c r="A4445" s="28">
        <v>94</v>
      </c>
      <c r="B4445" s="25"/>
      <c r="C4445" s="32">
        <f t="shared" si="387"/>
        <v>1</v>
      </c>
      <c r="D4445" s="34" t="s">
        <v>4483</v>
      </c>
      <c r="E4445" s="34">
        <v>31417</v>
      </c>
      <c r="F4445" s="35">
        <v>11</v>
      </c>
      <c r="G4445" s="35">
        <v>4</v>
      </c>
      <c r="H4445" s="35">
        <v>0</v>
      </c>
      <c r="I4445" s="35">
        <v>0</v>
      </c>
      <c r="J4445" s="36">
        <v>0</v>
      </c>
      <c r="K4445" s="57" t="str">
        <f t="shared" si="388"/>
        <v>0</v>
      </c>
      <c r="L4445" s="4"/>
    </row>
    <row r="4446" spans="1:12" ht="15.75">
      <c r="A4446" s="28">
        <v>94</v>
      </c>
      <c r="B4446" s="25"/>
      <c r="C4446" s="32">
        <f t="shared" si="387"/>
        <v>1</v>
      </c>
      <c r="D4446" s="34" t="s">
        <v>4484</v>
      </c>
      <c r="E4446" s="54">
        <v>27945</v>
      </c>
      <c r="F4446" s="35">
        <v>9</v>
      </c>
      <c r="G4446" s="35">
        <v>1</v>
      </c>
      <c r="H4446" s="35">
        <v>0</v>
      </c>
      <c r="I4446" s="35">
        <v>0</v>
      </c>
      <c r="J4446" s="36">
        <v>0</v>
      </c>
      <c r="K4446" s="57" t="str">
        <f t="shared" si="388"/>
        <v>0</v>
      </c>
      <c r="L4446" s="4"/>
    </row>
    <row r="4447" spans="1:12" ht="15.75">
      <c r="A4447" s="28">
        <v>94</v>
      </c>
      <c r="B4447" s="25"/>
      <c r="C4447" s="32">
        <f t="shared" si="387"/>
        <v>1</v>
      </c>
      <c r="D4447" s="34" t="s">
        <v>4485</v>
      </c>
      <c r="E4447" s="54">
        <v>34500</v>
      </c>
      <c r="F4447" s="35">
        <v>20</v>
      </c>
      <c r="G4447" s="35">
        <v>10</v>
      </c>
      <c r="H4447" s="35">
        <v>0</v>
      </c>
      <c r="I4447" s="35">
        <v>0</v>
      </c>
      <c r="J4447" s="36">
        <v>0</v>
      </c>
      <c r="K4447" s="57" t="str">
        <f t="shared" si="388"/>
        <v>0</v>
      </c>
      <c r="L4447" s="4"/>
    </row>
    <row r="4448" spans="1:12" ht="15.75">
      <c r="A4448" s="28">
        <v>94</v>
      </c>
      <c r="B4448" s="25"/>
      <c r="C4448" s="32">
        <f t="shared" si="387"/>
        <v>1</v>
      </c>
      <c r="D4448" s="34" t="s">
        <v>4486</v>
      </c>
      <c r="E4448" s="34">
        <v>10400</v>
      </c>
      <c r="F4448" s="35">
        <v>8</v>
      </c>
      <c r="G4448" s="35">
        <v>2</v>
      </c>
      <c r="H4448" s="35">
        <v>0</v>
      </c>
      <c r="I4448" s="35">
        <v>0</v>
      </c>
      <c r="J4448" s="36">
        <v>0</v>
      </c>
      <c r="K4448" s="57" t="str">
        <f t="shared" si="388"/>
        <v>0</v>
      </c>
      <c r="L4448" s="4"/>
    </row>
    <row r="4449" spans="1:12" ht="15.75">
      <c r="A4449" s="28">
        <v>94</v>
      </c>
      <c r="B4449" s="25"/>
      <c r="C4449" s="32">
        <f t="shared" si="387"/>
        <v>1</v>
      </c>
      <c r="D4449" s="34" t="s">
        <v>4487</v>
      </c>
      <c r="E4449" s="34">
        <v>4700</v>
      </c>
      <c r="F4449" s="35">
        <v>3</v>
      </c>
      <c r="G4449" s="35">
        <v>0</v>
      </c>
      <c r="H4449" s="35">
        <v>0</v>
      </c>
      <c r="I4449" s="35">
        <v>0</v>
      </c>
      <c r="J4449" s="36">
        <v>0</v>
      </c>
      <c r="K4449" s="57" t="str">
        <f t="shared" si="388"/>
        <v>0</v>
      </c>
      <c r="L4449" s="4"/>
    </row>
    <row r="4450" spans="1:12" ht="15.75">
      <c r="A4450" s="28">
        <v>94</v>
      </c>
      <c r="B4450" s="25"/>
      <c r="C4450" s="32">
        <f t="shared" si="387"/>
        <v>1</v>
      </c>
      <c r="D4450" s="34" t="s">
        <v>4488</v>
      </c>
      <c r="E4450" s="34">
        <v>23000</v>
      </c>
      <c r="F4450" s="35">
        <v>12</v>
      </c>
      <c r="G4450" s="35">
        <v>9</v>
      </c>
      <c r="H4450" s="35">
        <v>0</v>
      </c>
      <c r="I4450" s="35">
        <v>1</v>
      </c>
      <c r="J4450" s="36">
        <v>1</v>
      </c>
      <c r="K4450" s="57" t="str">
        <f t="shared" si="388"/>
        <v>1</v>
      </c>
      <c r="L4450" s="4"/>
    </row>
    <row r="4451" spans="1:12" ht="15.75">
      <c r="A4451" s="28">
        <v>94</v>
      </c>
      <c r="B4451" s="25"/>
      <c r="C4451" s="32">
        <f t="shared" si="387"/>
        <v>1</v>
      </c>
      <c r="D4451" s="34" t="s">
        <v>4489</v>
      </c>
      <c r="E4451" s="54">
        <v>15000</v>
      </c>
      <c r="F4451" s="35">
        <v>6</v>
      </c>
      <c r="G4451" s="35">
        <v>2</v>
      </c>
      <c r="H4451" s="35">
        <v>0</v>
      </c>
      <c r="I4451" s="35">
        <v>0</v>
      </c>
      <c r="J4451" s="36">
        <v>0</v>
      </c>
      <c r="K4451" s="57" t="str">
        <f t="shared" si="388"/>
        <v>0</v>
      </c>
      <c r="L4451" s="4"/>
    </row>
    <row r="4452" spans="1:12" ht="15.75">
      <c r="A4452" s="28">
        <v>94</v>
      </c>
      <c r="B4452" s="25"/>
      <c r="C4452" s="32">
        <f t="shared" si="387"/>
        <v>1</v>
      </c>
      <c r="D4452" s="34" t="s">
        <v>4490</v>
      </c>
      <c r="E4452" s="34">
        <v>14837</v>
      </c>
      <c r="F4452" s="35">
        <v>5</v>
      </c>
      <c r="G4452" s="35">
        <v>4</v>
      </c>
      <c r="H4452" s="35">
        <v>0</v>
      </c>
      <c r="I4452" s="35">
        <v>0</v>
      </c>
      <c r="J4452" s="36">
        <v>0</v>
      </c>
      <c r="K4452" s="57" t="str">
        <f t="shared" si="388"/>
        <v>0</v>
      </c>
      <c r="L4452" s="4"/>
    </row>
    <row r="4453" spans="1:12" ht="15.75">
      <c r="A4453" s="28">
        <v>94</v>
      </c>
      <c r="B4453" s="25"/>
      <c r="C4453" s="32">
        <f t="shared" si="387"/>
        <v>1</v>
      </c>
      <c r="D4453" s="34" t="s">
        <v>4491</v>
      </c>
      <c r="E4453" s="34">
        <v>19169</v>
      </c>
      <c r="F4453" s="35">
        <v>6</v>
      </c>
      <c r="G4453" s="35">
        <v>5</v>
      </c>
      <c r="H4453" s="35">
        <v>0</v>
      </c>
      <c r="I4453" s="35">
        <v>0</v>
      </c>
      <c r="J4453" s="36">
        <v>0</v>
      </c>
      <c r="K4453" s="57" t="str">
        <f t="shared" si="388"/>
        <v>0</v>
      </c>
      <c r="L4453" s="4"/>
    </row>
    <row r="4454" spans="1:12" ht="15.75">
      <c r="A4454" s="28">
        <v>94</v>
      </c>
      <c r="B4454" s="25"/>
      <c r="C4454" s="32">
        <f t="shared" si="387"/>
        <v>1</v>
      </c>
      <c r="D4454" s="34" t="s">
        <v>4492</v>
      </c>
      <c r="E4454" s="34">
        <v>18226</v>
      </c>
      <c r="F4454" s="35">
        <v>9</v>
      </c>
      <c r="G4454" s="35">
        <v>4</v>
      </c>
      <c r="H4454" s="35">
        <v>0</v>
      </c>
      <c r="I4454" s="35">
        <v>0</v>
      </c>
      <c r="J4454" s="36">
        <v>0</v>
      </c>
      <c r="K4454" s="57" t="str">
        <f t="shared" si="388"/>
        <v>0</v>
      </c>
      <c r="L4454" s="4"/>
    </row>
    <row r="4455" spans="1:12" ht="15.75">
      <c r="A4455" s="28">
        <v>94</v>
      </c>
      <c r="B4455" s="25"/>
      <c r="C4455" s="32">
        <f t="shared" si="387"/>
        <v>1</v>
      </c>
      <c r="D4455" s="34" t="s">
        <v>4493</v>
      </c>
      <c r="E4455" s="34">
        <v>26000</v>
      </c>
      <c r="F4455" s="35">
        <v>5</v>
      </c>
      <c r="G4455" s="35">
        <v>0</v>
      </c>
      <c r="H4455" s="35">
        <v>1</v>
      </c>
      <c r="I4455" s="35">
        <v>0</v>
      </c>
      <c r="J4455" s="36">
        <v>0</v>
      </c>
      <c r="K4455" s="57" t="str">
        <f t="shared" si="388"/>
        <v>0</v>
      </c>
      <c r="L4455" s="4"/>
    </row>
    <row r="4456" spans="1:12" ht="15.75">
      <c r="A4456" s="28">
        <v>94</v>
      </c>
      <c r="B4456" s="25"/>
      <c r="C4456" s="32">
        <f t="shared" si="387"/>
        <v>1</v>
      </c>
      <c r="D4456" s="34" t="s">
        <v>4494</v>
      </c>
      <c r="E4456" s="34">
        <v>28710</v>
      </c>
      <c r="F4456" s="35">
        <v>3</v>
      </c>
      <c r="G4456" s="35">
        <v>2</v>
      </c>
      <c r="H4456" s="35">
        <v>0</v>
      </c>
      <c r="I4456" s="35">
        <v>0</v>
      </c>
      <c r="J4456" s="36">
        <v>0</v>
      </c>
      <c r="K4456" s="57" t="str">
        <f t="shared" si="388"/>
        <v>0</v>
      </c>
      <c r="L4456" s="4"/>
    </row>
    <row r="4457" spans="1:12" ht="15.75">
      <c r="A4457" s="28">
        <v>94</v>
      </c>
      <c r="B4457" s="25"/>
      <c r="C4457" s="32">
        <f t="shared" si="387"/>
        <v>1</v>
      </c>
      <c r="D4457" s="34" t="s">
        <v>4495</v>
      </c>
      <c r="E4457" s="34">
        <v>56661</v>
      </c>
      <c r="F4457" s="35">
        <v>5</v>
      </c>
      <c r="G4457" s="35">
        <v>4</v>
      </c>
      <c r="H4457" s="35">
        <v>0</v>
      </c>
      <c r="I4457" s="35">
        <v>0</v>
      </c>
      <c r="J4457" s="34">
        <v>0</v>
      </c>
      <c r="K4457" s="57" t="str">
        <f t="shared" si="388"/>
        <v>0</v>
      </c>
      <c r="L4457" s="4"/>
    </row>
    <row r="4458" spans="1:12" ht="15.75">
      <c r="A4458" s="28">
        <v>94</v>
      </c>
      <c r="B4458" s="25"/>
      <c r="C4458" s="32">
        <f t="shared" si="387"/>
        <v>1</v>
      </c>
      <c r="D4458" s="34" t="s">
        <v>4496</v>
      </c>
      <c r="E4458" s="34">
        <v>31000</v>
      </c>
      <c r="F4458" s="35">
        <v>12</v>
      </c>
      <c r="G4458" s="35">
        <v>4</v>
      </c>
      <c r="H4458" s="35">
        <v>0</v>
      </c>
      <c r="I4458" s="35">
        <v>0</v>
      </c>
      <c r="J4458" s="36">
        <v>0</v>
      </c>
      <c r="K4458" s="57" t="str">
        <f t="shared" si="388"/>
        <v>0</v>
      </c>
      <c r="L4458" s="4"/>
    </row>
    <row r="4459" spans="1:12" ht="15.75">
      <c r="A4459" s="28">
        <v>94</v>
      </c>
      <c r="B4459" s="25"/>
      <c r="C4459" s="32">
        <f t="shared" si="387"/>
        <v>1</v>
      </c>
      <c r="D4459" s="34" t="s">
        <v>4497</v>
      </c>
      <c r="E4459" s="34">
        <v>15495</v>
      </c>
      <c r="F4459" s="35">
        <v>6</v>
      </c>
      <c r="G4459" s="35">
        <v>5</v>
      </c>
      <c r="H4459" s="35">
        <v>0</v>
      </c>
      <c r="I4459" s="35">
        <v>0</v>
      </c>
      <c r="J4459" s="34">
        <v>0</v>
      </c>
      <c r="K4459" s="57" t="str">
        <f t="shared" si="388"/>
        <v>0</v>
      </c>
      <c r="L4459" s="4"/>
    </row>
    <row r="4460" spans="1:12" ht="15.75">
      <c r="A4460" s="28">
        <v>94</v>
      </c>
      <c r="B4460" s="25"/>
      <c r="C4460" s="32">
        <f t="shared" si="387"/>
        <v>1</v>
      </c>
      <c r="D4460" s="34" t="s">
        <v>4498</v>
      </c>
      <c r="E4460" s="54">
        <v>54000</v>
      </c>
      <c r="F4460" s="35">
        <v>8</v>
      </c>
      <c r="G4460" s="35">
        <v>6</v>
      </c>
      <c r="H4460" s="35">
        <v>0</v>
      </c>
      <c r="I4460" s="35">
        <v>0</v>
      </c>
      <c r="J4460" s="36">
        <v>0</v>
      </c>
      <c r="K4460" s="57" t="str">
        <f t="shared" si="388"/>
        <v>0</v>
      </c>
      <c r="L4460" s="4"/>
    </row>
    <row r="4461" spans="1:12" ht="15.75">
      <c r="A4461" s="28">
        <v>94</v>
      </c>
      <c r="B4461" s="25"/>
      <c r="C4461" s="32">
        <f t="shared" si="387"/>
        <v>1</v>
      </c>
      <c r="D4461" s="34" t="s">
        <v>4499</v>
      </c>
      <c r="E4461" s="34">
        <v>5600</v>
      </c>
      <c r="F4461" s="35">
        <v>12</v>
      </c>
      <c r="G4461" s="35">
        <v>0</v>
      </c>
      <c r="H4461" s="35">
        <v>0</v>
      </c>
      <c r="I4461" s="35">
        <v>0</v>
      </c>
      <c r="J4461" s="36">
        <v>0</v>
      </c>
      <c r="K4461" s="57" t="str">
        <f t="shared" si="388"/>
        <v>0</v>
      </c>
      <c r="L4461" s="4"/>
    </row>
    <row r="4462" spans="1:12" ht="15.75">
      <c r="A4462" s="28">
        <v>94</v>
      </c>
      <c r="B4462" s="25"/>
      <c r="C4462" s="32">
        <f t="shared" si="387"/>
        <v>1</v>
      </c>
      <c r="D4462" s="34" t="s">
        <v>4500</v>
      </c>
      <c r="E4462" s="34">
        <v>28500</v>
      </c>
      <c r="F4462" s="35">
        <v>10</v>
      </c>
      <c r="G4462" s="35">
        <v>6</v>
      </c>
      <c r="H4462" s="35">
        <v>0</v>
      </c>
      <c r="I4462" s="35">
        <v>0</v>
      </c>
      <c r="J4462" s="36">
        <v>0</v>
      </c>
      <c r="K4462" s="57" t="str">
        <f t="shared" si="388"/>
        <v>0</v>
      </c>
      <c r="L4462" s="4"/>
    </row>
    <row r="4463" spans="1:12" ht="15.75">
      <c r="A4463" s="28">
        <v>94</v>
      </c>
      <c r="B4463" s="25"/>
      <c r="C4463" s="32">
        <f t="shared" si="387"/>
        <v>1</v>
      </c>
      <c r="D4463" s="34" t="s">
        <v>4501</v>
      </c>
      <c r="E4463" s="34">
        <v>76500</v>
      </c>
      <c r="F4463" s="35">
        <v>0</v>
      </c>
      <c r="G4463" s="35">
        <v>12</v>
      </c>
      <c r="H4463" s="35">
        <v>0</v>
      </c>
      <c r="I4463" s="35">
        <v>0</v>
      </c>
      <c r="J4463" s="36">
        <v>0</v>
      </c>
      <c r="K4463" s="57" t="str">
        <f t="shared" si="388"/>
        <v>0</v>
      </c>
      <c r="L4463" s="4"/>
    </row>
    <row r="4464" spans="1:12" ht="15.75">
      <c r="A4464" s="28">
        <v>94</v>
      </c>
      <c r="B4464" s="25"/>
      <c r="C4464" s="32">
        <f t="shared" si="387"/>
        <v>1</v>
      </c>
      <c r="D4464" s="34" t="s">
        <v>4502</v>
      </c>
      <c r="E4464" s="34">
        <v>23270</v>
      </c>
      <c r="F4464" s="35">
        <v>0</v>
      </c>
      <c r="G4464" s="35">
        <v>7</v>
      </c>
      <c r="H4464" s="35">
        <v>0</v>
      </c>
      <c r="I4464" s="35">
        <v>0</v>
      </c>
      <c r="J4464" s="36">
        <v>0</v>
      </c>
      <c r="K4464" s="57" t="str">
        <f t="shared" si="388"/>
        <v>0</v>
      </c>
      <c r="L4464" s="4"/>
    </row>
    <row r="4465" spans="1:57" ht="15.75">
      <c r="A4465" s="28">
        <v>94</v>
      </c>
      <c r="B4465" s="25"/>
      <c r="C4465" s="32">
        <f t="shared" si="387"/>
        <v>1</v>
      </c>
      <c r="D4465" s="34" t="s">
        <v>4503</v>
      </c>
      <c r="E4465" s="34">
        <v>59500</v>
      </c>
      <c r="F4465" s="35">
        <v>0</v>
      </c>
      <c r="G4465" s="35">
        <v>25</v>
      </c>
      <c r="H4465" s="35">
        <v>0</v>
      </c>
      <c r="I4465" s="35">
        <v>0</v>
      </c>
      <c r="J4465" s="36">
        <v>0</v>
      </c>
      <c r="K4465" s="57" t="str">
        <f t="shared" si="388"/>
        <v>0</v>
      </c>
      <c r="L4465" s="4"/>
    </row>
    <row r="4466" spans="1:57" ht="15.75">
      <c r="A4466" s="28">
        <v>94</v>
      </c>
      <c r="B4466" s="25"/>
      <c r="C4466" s="32">
        <f t="shared" si="387"/>
        <v>1</v>
      </c>
      <c r="D4466" s="131" t="s">
        <v>4504</v>
      </c>
      <c r="E4466" s="131">
        <v>90739</v>
      </c>
      <c r="F4466" s="132">
        <v>0</v>
      </c>
      <c r="G4466" s="132">
        <v>24</v>
      </c>
      <c r="H4466" s="132">
        <v>0</v>
      </c>
      <c r="I4466" s="131">
        <v>0</v>
      </c>
      <c r="J4466" s="131">
        <v>0</v>
      </c>
      <c r="K4466" s="57" t="str">
        <f t="shared" si="388"/>
        <v>0</v>
      </c>
      <c r="L4466" s="4"/>
    </row>
    <row r="4467" spans="1:57" ht="15">
      <c r="A4467" s="226" t="s">
        <v>4505</v>
      </c>
      <c r="B4467" s="226"/>
      <c r="C4467" s="226"/>
      <c r="D4467" s="44">
        <f>SUM(C4425:C4466)</f>
        <v>42</v>
      </c>
      <c r="E4467" s="111">
        <f t="shared" ref="E4467:J4467" si="389">SUM(E4425:E4466)</f>
        <v>1369976</v>
      </c>
      <c r="F4467" s="111">
        <f t="shared" si="389"/>
        <v>405</v>
      </c>
      <c r="G4467" s="111">
        <f t="shared" si="389"/>
        <v>251</v>
      </c>
      <c r="H4467" s="111">
        <f t="shared" si="389"/>
        <v>1</v>
      </c>
      <c r="I4467" s="111">
        <f t="shared" si="389"/>
        <v>6</v>
      </c>
      <c r="J4467" s="111">
        <f t="shared" si="389"/>
        <v>6</v>
      </c>
      <c r="K4467" s="45">
        <f>K4425+K4426+K4427+K4428+K4429+K4430+K4431+K4432+K4433+K4434+K4435+K4436+K4437+K4438+K4439+K4440+K4441+K4442+K4443+K4444+K4445+K4446+K4447+K4448+K4449+K4450+K4451+K4452+K4453+K4454+K4455+K4456+K4457+K4458+K4459+K4460+K4461+K4462+K4463+K4464+K4465+K4466</f>
        <v>5</v>
      </c>
      <c r="L4467" s="4"/>
      <c r="M4467" s="46"/>
      <c r="N4467" s="46"/>
      <c r="O4467" s="46"/>
      <c r="P4467" s="46"/>
      <c r="Q4467" s="46"/>
      <c r="R4467" s="46"/>
      <c r="S4467" s="46"/>
      <c r="T4467" s="46"/>
      <c r="U4467" s="46"/>
      <c r="V4467" s="46"/>
      <c r="W4467" s="46"/>
      <c r="X4467" s="46"/>
      <c r="Y4467" s="46"/>
      <c r="Z4467" s="46"/>
      <c r="AA4467" s="46"/>
      <c r="AB4467" s="46"/>
      <c r="AC4467" s="46"/>
      <c r="AD4467" s="46"/>
      <c r="AE4467" s="46"/>
      <c r="AF4467" s="46"/>
      <c r="AG4467" s="46"/>
      <c r="AH4467" s="46"/>
      <c r="AI4467" s="46"/>
      <c r="AJ4467" s="46"/>
      <c r="AK4467" s="46"/>
      <c r="AL4467" s="46"/>
      <c r="AM4467" s="46"/>
      <c r="AN4467" s="46"/>
      <c r="AO4467" s="46"/>
      <c r="AP4467" s="46"/>
      <c r="AQ4467" s="46"/>
      <c r="AR4467" s="46"/>
      <c r="AS4467" s="46"/>
      <c r="AT4467" s="46"/>
      <c r="AU4467" s="46"/>
      <c r="AV4467" s="46"/>
      <c r="AW4467" s="46"/>
      <c r="AX4467" s="46"/>
      <c r="AY4467" s="46"/>
      <c r="AZ4467" s="46"/>
      <c r="BA4467" s="46"/>
      <c r="BB4467" s="46"/>
      <c r="BC4467" s="46"/>
      <c r="BD4467" s="46"/>
      <c r="BE4467" s="46"/>
    </row>
    <row r="4468" spans="1:57" ht="15.75">
      <c r="A4468" s="28"/>
      <c r="B4468" s="225" t="s">
        <v>4506</v>
      </c>
      <c r="C4468" s="225"/>
      <c r="D4468" s="47"/>
      <c r="E4468" s="112"/>
      <c r="F4468" s="47"/>
      <c r="G4468" s="112"/>
      <c r="H4468" s="112"/>
      <c r="I4468" s="112"/>
      <c r="J4468" s="113"/>
      <c r="K4468" s="31"/>
      <c r="L4468" s="4"/>
    </row>
    <row r="4469" spans="1:57" ht="15.75">
      <c r="A4469" s="28">
        <v>95</v>
      </c>
      <c r="B4469" s="25"/>
      <c r="C4469" s="32">
        <f t="shared" ref="C4469:C4500" si="390">IF(D4469="",0,1)</f>
        <v>1</v>
      </c>
      <c r="D4469" s="133" t="s">
        <v>4507</v>
      </c>
      <c r="E4469" s="133">
        <v>5546</v>
      </c>
      <c r="F4469" s="134">
        <v>4</v>
      </c>
      <c r="G4469" s="134">
        <v>0</v>
      </c>
      <c r="H4469" s="134">
        <v>0</v>
      </c>
      <c r="I4469" s="134">
        <v>0</v>
      </c>
      <c r="J4469" s="135">
        <v>0</v>
      </c>
      <c r="K4469" s="57" t="str">
        <f t="shared" ref="K4469:K4500" si="391">IF(OR(I4469="",I4469&lt;1),"0","1")</f>
        <v>0</v>
      </c>
      <c r="L4469" s="4"/>
    </row>
    <row r="4470" spans="1:57" ht="15.75">
      <c r="A4470" s="28">
        <v>95</v>
      </c>
      <c r="B4470" s="25"/>
      <c r="C4470" s="32">
        <f t="shared" si="390"/>
        <v>1</v>
      </c>
      <c r="D4470" s="135" t="s">
        <v>4508</v>
      </c>
      <c r="E4470" s="135">
        <v>110388</v>
      </c>
      <c r="F4470" s="135">
        <v>21</v>
      </c>
      <c r="G4470" s="135">
        <v>0</v>
      </c>
      <c r="H4470" s="135">
        <v>0</v>
      </c>
      <c r="I4470" s="135">
        <v>1</v>
      </c>
      <c r="J4470" s="135">
        <v>1</v>
      </c>
      <c r="K4470" s="57" t="str">
        <f t="shared" si="391"/>
        <v>1</v>
      </c>
      <c r="L4470" s="4"/>
    </row>
    <row r="4471" spans="1:57" ht="15.75">
      <c r="A4471" s="28">
        <v>95</v>
      </c>
      <c r="B4471" s="25"/>
      <c r="C4471" s="32">
        <f t="shared" si="390"/>
        <v>1</v>
      </c>
      <c r="D4471" s="133" t="s">
        <v>4509</v>
      </c>
      <c r="E4471" s="133">
        <v>14200</v>
      </c>
      <c r="F4471" s="134">
        <v>7</v>
      </c>
      <c r="G4471" s="134">
        <v>3</v>
      </c>
      <c r="H4471" s="134">
        <v>0</v>
      </c>
      <c r="I4471" s="134">
        <v>0</v>
      </c>
      <c r="J4471" s="135">
        <v>0</v>
      </c>
      <c r="K4471" s="57" t="str">
        <f t="shared" si="391"/>
        <v>0</v>
      </c>
      <c r="L4471" s="4"/>
    </row>
    <row r="4472" spans="1:57" ht="15.75">
      <c r="A4472" s="28">
        <v>95</v>
      </c>
      <c r="B4472" s="25"/>
      <c r="C4472" s="32">
        <f t="shared" si="390"/>
        <v>1</v>
      </c>
      <c r="D4472" s="133" t="s">
        <v>4510</v>
      </c>
      <c r="E4472" s="133">
        <v>2976</v>
      </c>
      <c r="F4472" s="134">
        <v>0</v>
      </c>
      <c r="G4472" s="134">
        <v>1</v>
      </c>
      <c r="H4472" s="134">
        <v>0</v>
      </c>
      <c r="I4472" s="134">
        <v>0</v>
      </c>
      <c r="J4472" s="135">
        <v>0</v>
      </c>
      <c r="K4472" s="57" t="str">
        <f t="shared" si="391"/>
        <v>0</v>
      </c>
      <c r="L4472" s="4"/>
    </row>
    <row r="4473" spans="1:57" ht="15.75">
      <c r="A4473" s="28">
        <v>95</v>
      </c>
      <c r="B4473" s="25"/>
      <c r="C4473" s="32">
        <f t="shared" si="390"/>
        <v>1</v>
      </c>
      <c r="D4473" s="133" t="s">
        <v>4511</v>
      </c>
      <c r="E4473" s="133">
        <v>9521</v>
      </c>
      <c r="F4473" s="134">
        <v>3</v>
      </c>
      <c r="G4473" s="134">
        <v>0</v>
      </c>
      <c r="H4473" s="134">
        <v>0</v>
      </c>
      <c r="I4473" s="134">
        <v>0</v>
      </c>
      <c r="J4473" s="135">
        <v>0</v>
      </c>
      <c r="K4473" s="57" t="str">
        <f t="shared" si="391"/>
        <v>0</v>
      </c>
      <c r="L4473" s="4"/>
    </row>
    <row r="4474" spans="1:57" ht="15.75">
      <c r="A4474" s="28">
        <v>95</v>
      </c>
      <c r="B4474" s="25"/>
      <c r="C4474" s="32">
        <f t="shared" si="390"/>
        <v>1</v>
      </c>
      <c r="D4474" s="49" t="s">
        <v>4512</v>
      </c>
      <c r="E4474" s="49">
        <v>7000</v>
      </c>
      <c r="F4474" s="38">
        <v>0</v>
      </c>
      <c r="G4474" s="38">
        <v>1</v>
      </c>
      <c r="H4474" s="38">
        <v>0</v>
      </c>
      <c r="I4474" s="38">
        <v>0</v>
      </c>
      <c r="J4474" s="39">
        <v>0</v>
      </c>
      <c r="K4474" s="57" t="str">
        <f t="shared" si="391"/>
        <v>0</v>
      </c>
      <c r="L4474" s="4"/>
    </row>
    <row r="4475" spans="1:57" ht="15.75">
      <c r="A4475" s="28">
        <v>95</v>
      </c>
      <c r="B4475" s="25"/>
      <c r="C4475" s="32">
        <f t="shared" si="390"/>
        <v>1</v>
      </c>
      <c r="D4475" s="133" t="s">
        <v>4513</v>
      </c>
      <c r="E4475" s="133">
        <v>8934</v>
      </c>
      <c r="F4475" s="134">
        <v>3</v>
      </c>
      <c r="G4475" s="134">
        <v>2</v>
      </c>
      <c r="H4475" s="134">
        <v>0</v>
      </c>
      <c r="I4475" s="134">
        <v>0</v>
      </c>
      <c r="J4475" s="135">
        <v>0</v>
      </c>
      <c r="K4475" s="57" t="str">
        <f t="shared" si="391"/>
        <v>0</v>
      </c>
      <c r="L4475" s="4"/>
    </row>
    <row r="4476" spans="1:57" ht="15.75">
      <c r="A4476" s="28">
        <v>95</v>
      </c>
      <c r="B4476" s="25"/>
      <c r="C4476" s="32">
        <f t="shared" si="390"/>
        <v>1</v>
      </c>
      <c r="D4476" s="133" t="s">
        <v>4514</v>
      </c>
      <c r="E4476" s="133">
        <v>9567</v>
      </c>
      <c r="F4476" s="134">
        <v>1</v>
      </c>
      <c r="G4476" s="134">
        <v>0</v>
      </c>
      <c r="H4476" s="134">
        <v>0</v>
      </c>
      <c r="I4476" s="134">
        <v>0</v>
      </c>
      <c r="J4476" s="135">
        <v>0</v>
      </c>
      <c r="K4476" s="57" t="str">
        <f t="shared" si="391"/>
        <v>0</v>
      </c>
      <c r="L4476" s="4"/>
    </row>
    <row r="4477" spans="1:57" ht="15.75">
      <c r="A4477" s="28">
        <v>95</v>
      </c>
      <c r="B4477" s="25"/>
      <c r="C4477" s="32">
        <f t="shared" si="390"/>
        <v>1</v>
      </c>
      <c r="D4477" s="135" t="s">
        <v>4515</v>
      </c>
      <c r="E4477" s="135">
        <v>2212</v>
      </c>
      <c r="F4477" s="135">
        <v>1</v>
      </c>
      <c r="G4477" s="135">
        <v>0</v>
      </c>
      <c r="H4477" s="135">
        <v>0</v>
      </c>
      <c r="I4477" s="135">
        <v>0</v>
      </c>
      <c r="J4477" s="135">
        <v>0</v>
      </c>
      <c r="K4477" s="57" t="str">
        <f t="shared" si="391"/>
        <v>0</v>
      </c>
      <c r="L4477" s="4"/>
    </row>
    <row r="4478" spans="1:57" ht="15.75">
      <c r="A4478" s="28">
        <v>95</v>
      </c>
      <c r="B4478" s="25"/>
      <c r="C4478" s="32">
        <f t="shared" si="390"/>
        <v>1</v>
      </c>
      <c r="D4478" s="133" t="s">
        <v>4516</v>
      </c>
      <c r="E4478" s="133">
        <v>2700</v>
      </c>
      <c r="F4478" s="134">
        <v>2</v>
      </c>
      <c r="G4478" s="134">
        <v>0</v>
      </c>
      <c r="H4478" s="134">
        <v>0</v>
      </c>
      <c r="I4478" s="134">
        <v>0</v>
      </c>
      <c r="J4478" s="135">
        <v>0</v>
      </c>
      <c r="K4478" s="57" t="str">
        <f t="shared" si="391"/>
        <v>0</v>
      </c>
      <c r="L4478" s="4"/>
    </row>
    <row r="4479" spans="1:57" ht="15.75">
      <c r="A4479" s="28">
        <v>95</v>
      </c>
      <c r="B4479" s="25"/>
      <c r="C4479" s="32">
        <f t="shared" si="390"/>
        <v>1</v>
      </c>
      <c r="D4479" s="135" t="s">
        <v>4517</v>
      </c>
      <c r="E4479" s="135">
        <v>7528</v>
      </c>
      <c r="F4479" s="135">
        <v>3</v>
      </c>
      <c r="G4479" s="135">
        <v>2</v>
      </c>
      <c r="H4479" s="135">
        <v>0</v>
      </c>
      <c r="I4479" s="135">
        <v>0</v>
      </c>
      <c r="J4479" s="135">
        <v>0</v>
      </c>
      <c r="K4479" s="57" t="str">
        <f t="shared" si="391"/>
        <v>0</v>
      </c>
      <c r="L4479" s="4"/>
    </row>
    <row r="4480" spans="1:57" ht="15.75">
      <c r="A4480" s="28">
        <v>95</v>
      </c>
      <c r="B4480" s="25"/>
      <c r="C4480" s="32">
        <f t="shared" si="390"/>
        <v>1</v>
      </c>
      <c r="D4480" s="133" t="s">
        <v>4518</v>
      </c>
      <c r="E4480" s="133">
        <v>32000</v>
      </c>
      <c r="F4480" s="134">
        <v>10</v>
      </c>
      <c r="G4480" s="134">
        <v>10</v>
      </c>
      <c r="H4480" s="134">
        <v>0</v>
      </c>
      <c r="I4480" s="134">
        <v>0</v>
      </c>
      <c r="J4480" s="135">
        <v>0</v>
      </c>
      <c r="K4480" s="57" t="str">
        <f t="shared" si="391"/>
        <v>0</v>
      </c>
      <c r="L4480" s="4"/>
    </row>
    <row r="4481" spans="1:12" ht="15.75">
      <c r="A4481" s="28">
        <v>95</v>
      </c>
      <c r="B4481" s="25"/>
      <c r="C4481" s="32">
        <f t="shared" si="390"/>
        <v>1</v>
      </c>
      <c r="D4481" s="133" t="s">
        <v>4519</v>
      </c>
      <c r="E4481" s="133">
        <v>45000</v>
      </c>
      <c r="F4481" s="134">
        <v>2</v>
      </c>
      <c r="G4481" s="134">
        <v>2</v>
      </c>
      <c r="H4481" s="134">
        <v>0</v>
      </c>
      <c r="I4481" s="134">
        <v>0</v>
      </c>
      <c r="J4481" s="135">
        <v>0</v>
      </c>
      <c r="K4481" s="57" t="str">
        <f t="shared" si="391"/>
        <v>0</v>
      </c>
      <c r="L4481" s="4"/>
    </row>
    <row r="4482" spans="1:12" ht="15.75">
      <c r="A4482" s="28">
        <v>95</v>
      </c>
      <c r="B4482" s="25"/>
      <c r="C4482" s="32">
        <f t="shared" si="390"/>
        <v>1</v>
      </c>
      <c r="D4482" s="135" t="s">
        <v>4520</v>
      </c>
      <c r="E4482" s="135">
        <v>284369</v>
      </c>
      <c r="F4482" s="135">
        <v>33</v>
      </c>
      <c r="G4482" s="135">
        <v>0</v>
      </c>
      <c r="H4482" s="135">
        <v>0</v>
      </c>
      <c r="I4482" s="135">
        <v>3</v>
      </c>
      <c r="J4482" s="135">
        <v>3</v>
      </c>
      <c r="K4482" s="57" t="str">
        <f t="shared" si="391"/>
        <v>1</v>
      </c>
      <c r="L4482" s="4"/>
    </row>
    <row r="4483" spans="1:12" ht="15.75">
      <c r="A4483" s="28">
        <v>95</v>
      </c>
      <c r="B4483" s="25"/>
      <c r="C4483" s="32">
        <f t="shared" si="390"/>
        <v>1</v>
      </c>
      <c r="D4483" s="135" t="s">
        <v>4521</v>
      </c>
      <c r="E4483" s="136">
        <v>35431</v>
      </c>
      <c r="F4483" s="135">
        <v>31</v>
      </c>
      <c r="G4483" s="135">
        <v>1</v>
      </c>
      <c r="H4483" s="135">
        <v>0</v>
      </c>
      <c r="I4483" s="135">
        <v>2</v>
      </c>
      <c r="J4483" s="135">
        <v>2</v>
      </c>
      <c r="K4483" s="57" t="str">
        <f t="shared" si="391"/>
        <v>1</v>
      </c>
      <c r="L4483" s="4"/>
    </row>
    <row r="4484" spans="1:12" ht="15.75">
      <c r="A4484" s="28">
        <v>95</v>
      </c>
      <c r="B4484" s="25"/>
      <c r="C4484" s="32">
        <f t="shared" si="390"/>
        <v>1</v>
      </c>
      <c r="D4484" s="135" t="s">
        <v>4522</v>
      </c>
      <c r="E4484" s="137">
        <v>66429</v>
      </c>
      <c r="F4484" s="135">
        <v>38</v>
      </c>
      <c r="G4484" s="135">
        <v>8</v>
      </c>
      <c r="H4484" s="135">
        <v>0</v>
      </c>
      <c r="I4484" s="135">
        <v>0</v>
      </c>
      <c r="J4484" s="135">
        <v>0</v>
      </c>
      <c r="K4484" s="57" t="str">
        <f t="shared" si="391"/>
        <v>0</v>
      </c>
      <c r="L4484" s="4"/>
    </row>
    <row r="4485" spans="1:12" ht="15.75">
      <c r="A4485" s="28">
        <v>95</v>
      </c>
      <c r="B4485" s="25"/>
      <c r="C4485" s="32">
        <f t="shared" si="390"/>
        <v>1</v>
      </c>
      <c r="D4485" s="133" t="s">
        <v>4523</v>
      </c>
      <c r="E4485" s="133">
        <v>5025</v>
      </c>
      <c r="F4485" s="134">
        <v>4</v>
      </c>
      <c r="G4485" s="134">
        <v>1</v>
      </c>
      <c r="H4485" s="134">
        <v>0</v>
      </c>
      <c r="I4485" s="134">
        <v>0</v>
      </c>
      <c r="J4485" s="135">
        <v>0</v>
      </c>
      <c r="K4485" s="57" t="str">
        <f t="shared" si="391"/>
        <v>0</v>
      </c>
      <c r="L4485" s="4"/>
    </row>
    <row r="4486" spans="1:12" ht="15.75">
      <c r="A4486" s="28">
        <v>95</v>
      </c>
      <c r="B4486" s="25"/>
      <c r="C4486" s="32">
        <f t="shared" si="390"/>
        <v>1</v>
      </c>
      <c r="D4486" s="133" t="s">
        <v>4524</v>
      </c>
      <c r="E4486" s="133">
        <v>3251</v>
      </c>
      <c r="F4486" s="134">
        <v>6</v>
      </c>
      <c r="G4486" s="134">
        <v>0</v>
      </c>
      <c r="H4486" s="134">
        <v>0</v>
      </c>
      <c r="I4486" s="134">
        <v>1</v>
      </c>
      <c r="J4486" s="135">
        <v>1</v>
      </c>
      <c r="K4486" s="57" t="str">
        <f t="shared" si="391"/>
        <v>1</v>
      </c>
      <c r="L4486" s="4"/>
    </row>
    <row r="4487" spans="1:12" ht="15.75">
      <c r="A4487" s="28">
        <v>95</v>
      </c>
      <c r="B4487" s="25"/>
      <c r="C4487" s="32">
        <f t="shared" si="390"/>
        <v>1</v>
      </c>
      <c r="D4487" s="133" t="s">
        <v>4525</v>
      </c>
      <c r="E4487" s="133">
        <v>25620</v>
      </c>
      <c r="F4487" s="135">
        <v>24</v>
      </c>
      <c r="G4487" s="135">
        <v>5</v>
      </c>
      <c r="H4487" s="135">
        <v>0</v>
      </c>
      <c r="I4487" s="135">
        <v>3</v>
      </c>
      <c r="J4487" s="135">
        <v>3</v>
      </c>
      <c r="K4487" s="57" t="str">
        <f t="shared" si="391"/>
        <v>1</v>
      </c>
      <c r="L4487" s="4"/>
    </row>
    <row r="4488" spans="1:12" ht="15.75">
      <c r="A4488" s="28">
        <v>95</v>
      </c>
      <c r="B4488" s="25"/>
      <c r="C4488" s="32">
        <f t="shared" si="390"/>
        <v>1</v>
      </c>
      <c r="D4488" s="135" t="s">
        <v>4526</v>
      </c>
      <c r="E4488" s="135">
        <v>6800</v>
      </c>
      <c r="F4488" s="135">
        <v>4</v>
      </c>
      <c r="G4488" s="135">
        <v>2</v>
      </c>
      <c r="H4488" s="135">
        <v>0</v>
      </c>
      <c r="I4488" s="135">
        <v>0</v>
      </c>
      <c r="J4488" s="135">
        <v>0</v>
      </c>
      <c r="K4488" s="57" t="str">
        <f t="shared" si="391"/>
        <v>0</v>
      </c>
      <c r="L4488" s="4"/>
    </row>
    <row r="4489" spans="1:12" ht="15.75">
      <c r="A4489" s="28">
        <v>95</v>
      </c>
      <c r="B4489" s="25"/>
      <c r="C4489" s="32">
        <f t="shared" si="390"/>
        <v>1</v>
      </c>
      <c r="D4489" s="133" t="s">
        <v>4527</v>
      </c>
      <c r="E4489" s="133">
        <v>22346</v>
      </c>
      <c r="F4489" s="134">
        <v>14</v>
      </c>
      <c r="G4489" s="134">
        <v>3</v>
      </c>
      <c r="H4489" s="134">
        <v>1</v>
      </c>
      <c r="I4489" s="134">
        <v>1</v>
      </c>
      <c r="J4489" s="135">
        <v>2</v>
      </c>
      <c r="K4489" s="57" t="str">
        <f t="shared" si="391"/>
        <v>1</v>
      </c>
      <c r="L4489" s="4"/>
    </row>
    <row r="4490" spans="1:12" ht="15.75">
      <c r="A4490" s="28">
        <v>95</v>
      </c>
      <c r="B4490" s="25"/>
      <c r="C4490" s="32">
        <f t="shared" si="390"/>
        <v>1</v>
      </c>
      <c r="D4490" s="133" t="s">
        <v>4528</v>
      </c>
      <c r="E4490" s="133">
        <v>16463</v>
      </c>
      <c r="F4490" s="134">
        <v>10</v>
      </c>
      <c r="G4490" s="134">
        <v>3</v>
      </c>
      <c r="H4490" s="134">
        <v>0</v>
      </c>
      <c r="I4490" s="134">
        <v>0</v>
      </c>
      <c r="J4490" s="135">
        <v>0</v>
      </c>
      <c r="K4490" s="57" t="str">
        <f t="shared" si="391"/>
        <v>0</v>
      </c>
      <c r="L4490" s="4"/>
    </row>
    <row r="4491" spans="1:12" ht="15.75">
      <c r="A4491" s="28">
        <v>95</v>
      </c>
      <c r="B4491" s="25"/>
      <c r="C4491" s="32">
        <f t="shared" si="390"/>
        <v>1</v>
      </c>
      <c r="D4491" s="133" t="s">
        <v>4529</v>
      </c>
      <c r="E4491" s="133">
        <v>25807</v>
      </c>
      <c r="F4491" s="134">
        <v>10</v>
      </c>
      <c r="G4491" s="134">
        <v>3</v>
      </c>
      <c r="H4491" s="134">
        <v>0</v>
      </c>
      <c r="I4491" s="134">
        <v>0</v>
      </c>
      <c r="J4491" s="135">
        <v>0</v>
      </c>
      <c r="K4491" s="57" t="str">
        <f t="shared" si="391"/>
        <v>0</v>
      </c>
      <c r="L4491" s="4"/>
    </row>
    <row r="4492" spans="1:12" ht="15.75">
      <c r="A4492" s="28">
        <v>95</v>
      </c>
      <c r="B4492" s="25"/>
      <c r="C4492" s="32">
        <f t="shared" si="390"/>
        <v>1</v>
      </c>
      <c r="D4492" s="135" t="s">
        <v>4530</v>
      </c>
      <c r="E4492" s="135">
        <v>7300</v>
      </c>
      <c r="F4492" s="135">
        <v>0</v>
      </c>
      <c r="G4492" s="135">
        <v>1</v>
      </c>
      <c r="H4492" s="135">
        <v>0</v>
      </c>
      <c r="I4492" s="135">
        <v>0</v>
      </c>
      <c r="J4492" s="135">
        <v>0</v>
      </c>
      <c r="K4492" s="57" t="str">
        <f t="shared" si="391"/>
        <v>0</v>
      </c>
      <c r="L4492" s="4"/>
    </row>
    <row r="4493" spans="1:12" ht="15.75">
      <c r="A4493" s="28">
        <v>95</v>
      </c>
      <c r="B4493" s="25"/>
      <c r="C4493" s="32">
        <f t="shared" si="390"/>
        <v>1</v>
      </c>
      <c r="D4493" s="133" t="s">
        <v>4531</v>
      </c>
      <c r="E4493" s="133">
        <v>11413</v>
      </c>
      <c r="F4493" s="134">
        <v>30</v>
      </c>
      <c r="G4493" s="134">
        <v>9</v>
      </c>
      <c r="H4493" s="134">
        <v>0</v>
      </c>
      <c r="I4493" s="134">
        <v>2</v>
      </c>
      <c r="J4493" s="135">
        <v>2</v>
      </c>
      <c r="K4493" s="57" t="str">
        <f t="shared" si="391"/>
        <v>1</v>
      </c>
      <c r="L4493" s="4"/>
    </row>
    <row r="4494" spans="1:12" ht="15.75">
      <c r="A4494" s="28">
        <v>95</v>
      </c>
      <c r="B4494" s="25"/>
      <c r="C4494" s="32">
        <f t="shared" si="390"/>
        <v>1</v>
      </c>
      <c r="D4494" s="135" t="s">
        <v>4532</v>
      </c>
      <c r="E4494" s="135">
        <v>17424</v>
      </c>
      <c r="F4494" s="135">
        <v>15</v>
      </c>
      <c r="G4494" s="135">
        <v>1</v>
      </c>
      <c r="H4494" s="135">
        <v>0</v>
      </c>
      <c r="I4494" s="135">
        <v>1</v>
      </c>
      <c r="J4494" s="135">
        <v>1</v>
      </c>
      <c r="K4494" s="57" t="str">
        <f t="shared" si="391"/>
        <v>1</v>
      </c>
      <c r="L4494" s="4"/>
    </row>
    <row r="4495" spans="1:12" ht="15.75">
      <c r="A4495" s="28">
        <v>95</v>
      </c>
      <c r="B4495" s="25"/>
      <c r="C4495" s="32">
        <f t="shared" si="390"/>
        <v>1</v>
      </c>
      <c r="D4495" s="133" t="s">
        <v>4533</v>
      </c>
      <c r="E4495" s="133">
        <v>29108</v>
      </c>
      <c r="F4495" s="134">
        <v>7</v>
      </c>
      <c r="G4495" s="134">
        <v>5</v>
      </c>
      <c r="H4495" s="134">
        <v>0</v>
      </c>
      <c r="I4495" s="134">
        <v>0</v>
      </c>
      <c r="J4495" s="135">
        <v>0</v>
      </c>
      <c r="K4495" s="57" t="str">
        <f t="shared" si="391"/>
        <v>0</v>
      </c>
      <c r="L4495" s="4"/>
    </row>
    <row r="4496" spans="1:12" ht="15.75">
      <c r="A4496" s="28">
        <v>95</v>
      </c>
      <c r="B4496" s="25"/>
      <c r="C4496" s="32">
        <f t="shared" si="390"/>
        <v>1</v>
      </c>
      <c r="D4496" s="135" t="s">
        <v>4534</v>
      </c>
      <c r="E4496" s="135">
        <v>10000</v>
      </c>
      <c r="F4496" s="135">
        <v>3</v>
      </c>
      <c r="G4496" s="135">
        <v>1</v>
      </c>
      <c r="H4496" s="135">
        <v>1</v>
      </c>
      <c r="I4496" s="135">
        <v>0</v>
      </c>
      <c r="J4496" s="135">
        <v>0</v>
      </c>
      <c r="K4496" s="57" t="str">
        <f t="shared" si="391"/>
        <v>0</v>
      </c>
      <c r="L4496" s="4"/>
    </row>
    <row r="4497" spans="1:12" ht="15.75">
      <c r="A4497" s="28">
        <v>95</v>
      </c>
      <c r="B4497" s="25"/>
      <c r="C4497" s="32">
        <f t="shared" si="390"/>
        <v>1</v>
      </c>
      <c r="D4497" s="135" t="s">
        <v>4535</v>
      </c>
      <c r="E4497" s="135">
        <v>9566</v>
      </c>
      <c r="F4497" s="135">
        <v>1</v>
      </c>
      <c r="G4497" s="135">
        <v>2</v>
      </c>
      <c r="H4497" s="135">
        <v>0</v>
      </c>
      <c r="I4497" s="135">
        <v>0</v>
      </c>
      <c r="J4497" s="135">
        <v>0</v>
      </c>
      <c r="K4497" s="57" t="str">
        <f t="shared" si="391"/>
        <v>0</v>
      </c>
      <c r="L4497" s="4"/>
    </row>
    <row r="4498" spans="1:12" ht="15.75">
      <c r="A4498" s="28">
        <v>95</v>
      </c>
      <c r="B4498" s="25"/>
      <c r="C4498" s="32">
        <f t="shared" si="390"/>
        <v>1</v>
      </c>
      <c r="D4498" s="135" t="s">
        <v>4536</v>
      </c>
      <c r="E4498" s="135">
        <v>39018</v>
      </c>
      <c r="F4498" s="135">
        <v>31</v>
      </c>
      <c r="G4498" s="135">
        <v>8</v>
      </c>
      <c r="H4498" s="135">
        <v>0</v>
      </c>
      <c r="I4498" s="135">
        <v>0</v>
      </c>
      <c r="J4498" s="135">
        <v>0</v>
      </c>
      <c r="K4498" s="57" t="str">
        <f t="shared" si="391"/>
        <v>0</v>
      </c>
      <c r="L4498" s="4"/>
    </row>
    <row r="4499" spans="1:12" ht="15.75">
      <c r="A4499" s="28">
        <v>95</v>
      </c>
      <c r="B4499" s="25"/>
      <c r="C4499" s="32">
        <f t="shared" si="390"/>
        <v>1</v>
      </c>
      <c r="D4499" s="135" t="s">
        <v>4537</v>
      </c>
      <c r="E4499" s="135">
        <v>3386</v>
      </c>
      <c r="F4499" s="135">
        <v>1</v>
      </c>
      <c r="G4499" s="135">
        <v>0</v>
      </c>
      <c r="H4499" s="135">
        <v>0</v>
      </c>
      <c r="I4499" s="135">
        <v>0</v>
      </c>
      <c r="J4499" s="135">
        <v>0</v>
      </c>
      <c r="K4499" s="57" t="str">
        <f t="shared" si="391"/>
        <v>0</v>
      </c>
      <c r="L4499" s="4"/>
    </row>
    <row r="4500" spans="1:12" ht="15.75">
      <c r="A4500" s="28">
        <v>95</v>
      </c>
      <c r="B4500" s="25"/>
      <c r="C4500" s="32">
        <f t="shared" si="390"/>
        <v>1</v>
      </c>
      <c r="D4500" s="133" t="s">
        <v>4538</v>
      </c>
      <c r="E4500" s="133">
        <v>45171</v>
      </c>
      <c r="F4500" s="134">
        <v>8</v>
      </c>
      <c r="G4500" s="134">
        <v>5</v>
      </c>
      <c r="H4500" s="134">
        <v>0</v>
      </c>
      <c r="I4500" s="134">
        <v>0</v>
      </c>
      <c r="J4500" s="135">
        <v>0</v>
      </c>
      <c r="K4500" s="57" t="str">
        <f t="shared" si="391"/>
        <v>0</v>
      </c>
      <c r="L4500" s="4"/>
    </row>
    <row r="4501" spans="1:12" ht="15.75">
      <c r="A4501" s="28">
        <v>95</v>
      </c>
      <c r="B4501" s="25"/>
      <c r="C4501" s="32">
        <f t="shared" ref="C4501:C4532" si="392">IF(D4501="",0,1)</f>
        <v>1</v>
      </c>
      <c r="D4501" s="133" t="s">
        <v>4539</v>
      </c>
      <c r="E4501" s="133">
        <v>26142</v>
      </c>
      <c r="F4501" s="134">
        <v>10</v>
      </c>
      <c r="G4501" s="134">
        <v>8</v>
      </c>
      <c r="H4501" s="134">
        <v>0</v>
      </c>
      <c r="I4501" s="134">
        <v>0</v>
      </c>
      <c r="J4501" s="135">
        <v>0</v>
      </c>
      <c r="K4501" s="57" t="str">
        <f t="shared" ref="K4501:K4532" si="393">IF(OR(I4501="",I4501&lt;1),"0","1")</f>
        <v>0</v>
      </c>
      <c r="L4501" s="4"/>
    </row>
    <row r="4502" spans="1:12" ht="15.75">
      <c r="A4502" s="28">
        <v>95</v>
      </c>
      <c r="B4502" s="25"/>
      <c r="C4502" s="32">
        <f t="shared" si="392"/>
        <v>1</v>
      </c>
      <c r="D4502" s="133" t="s">
        <v>4540</v>
      </c>
      <c r="E4502" s="133">
        <v>31000</v>
      </c>
      <c r="F4502" s="134">
        <v>15</v>
      </c>
      <c r="G4502" s="134">
        <v>7</v>
      </c>
      <c r="H4502" s="134">
        <v>0</v>
      </c>
      <c r="I4502" s="134">
        <v>0</v>
      </c>
      <c r="J4502" s="135">
        <v>0</v>
      </c>
      <c r="K4502" s="57" t="str">
        <f t="shared" si="393"/>
        <v>0</v>
      </c>
      <c r="L4502" s="4"/>
    </row>
    <row r="4503" spans="1:12" ht="15.75">
      <c r="A4503" s="28">
        <v>95</v>
      </c>
      <c r="B4503" s="25"/>
      <c r="C4503" s="32">
        <f t="shared" si="392"/>
        <v>1</v>
      </c>
      <c r="D4503" s="133" t="s">
        <v>4541</v>
      </c>
      <c r="E4503" s="133">
        <v>8597</v>
      </c>
      <c r="F4503" s="134">
        <v>11</v>
      </c>
      <c r="G4503" s="134">
        <v>4</v>
      </c>
      <c r="H4503" s="134">
        <v>0</v>
      </c>
      <c r="I4503" s="134">
        <v>0</v>
      </c>
      <c r="J4503" s="135">
        <v>0</v>
      </c>
      <c r="K4503" s="57" t="str">
        <f t="shared" si="393"/>
        <v>0</v>
      </c>
      <c r="L4503" s="4"/>
    </row>
    <row r="4504" spans="1:12" ht="15.75">
      <c r="A4504" s="28">
        <v>95</v>
      </c>
      <c r="B4504" s="25"/>
      <c r="C4504" s="32">
        <f t="shared" si="392"/>
        <v>1</v>
      </c>
      <c r="D4504" s="133" t="s">
        <v>4542</v>
      </c>
      <c r="E4504" s="133">
        <v>30000</v>
      </c>
      <c r="F4504" s="134">
        <v>27</v>
      </c>
      <c r="G4504" s="134">
        <v>8</v>
      </c>
      <c r="H4504" s="134">
        <v>0</v>
      </c>
      <c r="I4504" s="134">
        <v>0</v>
      </c>
      <c r="J4504" s="135">
        <v>0</v>
      </c>
      <c r="K4504" s="57" t="str">
        <f t="shared" si="393"/>
        <v>0</v>
      </c>
      <c r="L4504" s="4"/>
    </row>
    <row r="4505" spans="1:12" ht="15.75">
      <c r="A4505" s="28">
        <v>95</v>
      </c>
      <c r="B4505" s="25"/>
      <c r="C4505" s="32">
        <f t="shared" si="392"/>
        <v>1</v>
      </c>
      <c r="D4505" s="133" t="s">
        <v>4543</v>
      </c>
      <c r="E4505" s="133">
        <v>15971</v>
      </c>
      <c r="F4505" s="134">
        <v>2</v>
      </c>
      <c r="G4505" s="134">
        <v>0</v>
      </c>
      <c r="H4505" s="134">
        <v>0</v>
      </c>
      <c r="I4505" s="134">
        <v>0</v>
      </c>
      <c r="J4505" s="135">
        <v>0</v>
      </c>
      <c r="K4505" s="57" t="str">
        <f t="shared" si="393"/>
        <v>0</v>
      </c>
      <c r="L4505" s="4"/>
    </row>
    <row r="4506" spans="1:12" ht="15.75">
      <c r="A4506" s="28">
        <v>95</v>
      </c>
      <c r="B4506" s="25"/>
      <c r="C4506" s="32">
        <f t="shared" si="392"/>
        <v>1</v>
      </c>
      <c r="D4506" s="135" t="s">
        <v>4544</v>
      </c>
      <c r="E4506" s="135">
        <v>4712</v>
      </c>
      <c r="F4506" s="135">
        <v>3</v>
      </c>
      <c r="G4506" s="135">
        <v>0</v>
      </c>
      <c r="H4506" s="135">
        <v>0</v>
      </c>
      <c r="I4506" s="135">
        <v>0</v>
      </c>
      <c r="J4506" s="135">
        <v>0</v>
      </c>
      <c r="K4506" s="57" t="str">
        <f t="shared" si="393"/>
        <v>0</v>
      </c>
      <c r="L4506" s="4"/>
    </row>
    <row r="4507" spans="1:12" ht="15.75">
      <c r="A4507" s="28">
        <v>95</v>
      </c>
      <c r="B4507" s="25"/>
      <c r="C4507" s="32">
        <f t="shared" si="392"/>
        <v>1</v>
      </c>
      <c r="D4507" s="133" t="s">
        <v>4545</v>
      </c>
      <c r="E4507" s="133">
        <v>935</v>
      </c>
      <c r="F4507" s="134">
        <v>0</v>
      </c>
      <c r="G4507" s="134">
        <v>1</v>
      </c>
      <c r="H4507" s="134">
        <v>0</v>
      </c>
      <c r="I4507" s="134">
        <v>0</v>
      </c>
      <c r="J4507" s="135">
        <v>0</v>
      </c>
      <c r="K4507" s="57" t="str">
        <f t="shared" si="393"/>
        <v>0</v>
      </c>
      <c r="L4507" s="4"/>
    </row>
    <row r="4508" spans="1:12" ht="15.75">
      <c r="A4508" s="28">
        <v>95</v>
      </c>
      <c r="B4508" s="25"/>
      <c r="C4508" s="32">
        <f t="shared" si="392"/>
        <v>1</v>
      </c>
      <c r="D4508" s="39" t="s">
        <v>4546</v>
      </c>
      <c r="E4508" s="39">
        <v>8500</v>
      </c>
      <c r="F4508" s="39">
        <v>3</v>
      </c>
      <c r="G4508" s="39">
        <v>0</v>
      </c>
      <c r="H4508" s="39">
        <v>0</v>
      </c>
      <c r="I4508" s="39">
        <v>0</v>
      </c>
      <c r="J4508" s="39">
        <v>0</v>
      </c>
      <c r="K4508" s="57" t="str">
        <f t="shared" si="393"/>
        <v>0</v>
      </c>
      <c r="L4508" s="4"/>
    </row>
    <row r="4509" spans="1:12" ht="15.75">
      <c r="A4509" s="28">
        <v>95</v>
      </c>
      <c r="B4509" s="25"/>
      <c r="C4509" s="32">
        <f t="shared" si="392"/>
        <v>1</v>
      </c>
      <c r="D4509" s="133" t="s">
        <v>4547</v>
      </c>
      <c r="E4509" s="133">
        <v>12250</v>
      </c>
      <c r="F4509" s="134">
        <v>12</v>
      </c>
      <c r="G4509" s="134">
        <v>2</v>
      </c>
      <c r="H4509" s="134">
        <v>0</v>
      </c>
      <c r="I4509" s="134">
        <v>0</v>
      </c>
      <c r="J4509" s="135">
        <v>0</v>
      </c>
      <c r="K4509" s="57" t="str">
        <f t="shared" si="393"/>
        <v>0</v>
      </c>
      <c r="L4509" s="4"/>
    </row>
    <row r="4510" spans="1:12" ht="15.75">
      <c r="A4510" s="28">
        <v>95</v>
      </c>
      <c r="B4510" s="25"/>
      <c r="C4510" s="32">
        <f t="shared" si="392"/>
        <v>1</v>
      </c>
      <c r="D4510" s="135" t="s">
        <v>4548</v>
      </c>
      <c r="E4510" s="135">
        <v>4800</v>
      </c>
      <c r="F4510" s="135">
        <v>2</v>
      </c>
      <c r="G4510" s="135">
        <v>0</v>
      </c>
      <c r="H4510" s="135">
        <v>0</v>
      </c>
      <c r="I4510" s="135">
        <v>0</v>
      </c>
      <c r="J4510" s="135">
        <v>0</v>
      </c>
      <c r="K4510" s="57" t="str">
        <f t="shared" si="393"/>
        <v>0</v>
      </c>
      <c r="L4510" s="4"/>
    </row>
    <row r="4511" spans="1:12" ht="15.75">
      <c r="A4511" s="28">
        <v>95</v>
      </c>
      <c r="B4511" s="25"/>
      <c r="C4511" s="32">
        <f t="shared" si="392"/>
        <v>1</v>
      </c>
      <c r="D4511" s="135" t="s">
        <v>4549</v>
      </c>
      <c r="E4511" s="135">
        <v>5600</v>
      </c>
      <c r="F4511" s="135">
        <v>2</v>
      </c>
      <c r="G4511" s="135">
        <v>1</v>
      </c>
      <c r="H4511" s="135">
        <v>0</v>
      </c>
      <c r="I4511" s="135">
        <v>0</v>
      </c>
      <c r="J4511" s="135">
        <v>0</v>
      </c>
      <c r="K4511" s="57" t="str">
        <f t="shared" si="393"/>
        <v>0</v>
      </c>
      <c r="L4511" s="4"/>
    </row>
    <row r="4512" spans="1:12" ht="15.75">
      <c r="A4512" s="28">
        <v>95</v>
      </c>
      <c r="B4512" s="25"/>
      <c r="C4512" s="32">
        <f t="shared" si="392"/>
        <v>1</v>
      </c>
      <c r="D4512" s="133" t="s">
        <v>4550</v>
      </c>
      <c r="E4512" s="133">
        <v>3457</v>
      </c>
      <c r="F4512" s="134">
        <v>1</v>
      </c>
      <c r="G4512" s="134">
        <v>0</v>
      </c>
      <c r="H4512" s="134">
        <v>0</v>
      </c>
      <c r="I4512" s="134">
        <v>0</v>
      </c>
      <c r="J4512" s="135">
        <v>0</v>
      </c>
      <c r="K4512" s="57" t="str">
        <f t="shared" si="393"/>
        <v>0</v>
      </c>
      <c r="L4512" s="4"/>
    </row>
    <row r="4513" spans="1:12" ht="15.75">
      <c r="A4513" s="28">
        <v>95</v>
      </c>
      <c r="B4513" s="25"/>
      <c r="C4513" s="32">
        <f t="shared" si="392"/>
        <v>1</v>
      </c>
      <c r="D4513" s="133" t="s">
        <v>4551</v>
      </c>
      <c r="E4513" s="133">
        <v>5706</v>
      </c>
      <c r="F4513" s="134">
        <v>1</v>
      </c>
      <c r="G4513" s="134">
        <v>1</v>
      </c>
      <c r="H4513" s="134">
        <v>0</v>
      </c>
      <c r="I4513" s="134">
        <v>0</v>
      </c>
      <c r="J4513" s="135">
        <v>0</v>
      </c>
      <c r="K4513" s="57" t="str">
        <f t="shared" si="393"/>
        <v>0</v>
      </c>
      <c r="L4513" s="4"/>
    </row>
    <row r="4514" spans="1:12" ht="15.75">
      <c r="A4514" s="28">
        <v>95</v>
      </c>
      <c r="B4514" s="25"/>
      <c r="C4514" s="32">
        <f t="shared" si="392"/>
        <v>1</v>
      </c>
      <c r="D4514" s="133" t="s">
        <v>4552</v>
      </c>
      <c r="E4514" s="133">
        <v>5982</v>
      </c>
      <c r="F4514" s="134">
        <v>3</v>
      </c>
      <c r="G4514" s="134">
        <v>0</v>
      </c>
      <c r="H4514" s="134">
        <v>0</v>
      </c>
      <c r="I4514" s="134">
        <v>0</v>
      </c>
      <c r="J4514" s="135">
        <v>0</v>
      </c>
      <c r="K4514" s="57" t="str">
        <f t="shared" si="393"/>
        <v>0</v>
      </c>
      <c r="L4514" s="4"/>
    </row>
    <row r="4515" spans="1:12" ht="15.75">
      <c r="A4515" s="28">
        <v>95</v>
      </c>
      <c r="B4515" s="25"/>
      <c r="C4515" s="32">
        <f t="shared" si="392"/>
        <v>1</v>
      </c>
      <c r="D4515" s="138" t="s">
        <v>4553</v>
      </c>
      <c r="E4515" s="135">
        <v>7500</v>
      </c>
      <c r="F4515" s="134">
        <v>4</v>
      </c>
      <c r="G4515" s="134">
        <v>0</v>
      </c>
      <c r="H4515" s="134">
        <v>0</v>
      </c>
      <c r="I4515" s="134">
        <v>0</v>
      </c>
      <c r="J4515" s="135">
        <v>0</v>
      </c>
      <c r="K4515" s="57" t="str">
        <f t="shared" si="393"/>
        <v>0</v>
      </c>
      <c r="L4515" s="4"/>
    </row>
    <row r="4516" spans="1:12" ht="15.75">
      <c r="A4516" s="28">
        <v>95</v>
      </c>
      <c r="B4516" s="25"/>
      <c r="C4516" s="32">
        <f t="shared" si="392"/>
        <v>1</v>
      </c>
      <c r="D4516" s="133" t="s">
        <v>4554</v>
      </c>
      <c r="E4516" s="133">
        <v>10000</v>
      </c>
      <c r="F4516" s="134">
        <v>4</v>
      </c>
      <c r="G4516" s="134">
        <v>0</v>
      </c>
      <c r="H4516" s="134">
        <v>0</v>
      </c>
      <c r="I4516" s="134">
        <v>0</v>
      </c>
      <c r="J4516" s="135">
        <v>0</v>
      </c>
      <c r="K4516" s="57" t="str">
        <f t="shared" si="393"/>
        <v>0</v>
      </c>
      <c r="L4516" s="4"/>
    </row>
    <row r="4517" spans="1:12" ht="15.75">
      <c r="A4517" s="28">
        <v>95</v>
      </c>
      <c r="B4517" s="25"/>
      <c r="C4517" s="32">
        <f t="shared" si="392"/>
        <v>1</v>
      </c>
      <c r="D4517" s="133" t="s">
        <v>4555</v>
      </c>
      <c r="E4517" s="133">
        <v>21200</v>
      </c>
      <c r="F4517" s="134">
        <v>7</v>
      </c>
      <c r="G4517" s="134">
        <v>1</v>
      </c>
      <c r="H4517" s="134">
        <v>0</v>
      </c>
      <c r="I4517" s="134">
        <v>0</v>
      </c>
      <c r="J4517" s="135">
        <v>0</v>
      </c>
      <c r="K4517" s="57" t="str">
        <f t="shared" si="393"/>
        <v>0</v>
      </c>
      <c r="L4517" s="4"/>
    </row>
    <row r="4518" spans="1:12" ht="15.75">
      <c r="A4518" s="28">
        <v>95</v>
      </c>
      <c r="B4518" s="25"/>
      <c r="C4518" s="32">
        <f t="shared" si="392"/>
        <v>1</v>
      </c>
      <c r="D4518" s="135" t="s">
        <v>4556</v>
      </c>
      <c r="E4518" s="135">
        <v>3038</v>
      </c>
      <c r="F4518" s="135">
        <v>3</v>
      </c>
      <c r="G4518" s="135">
        <v>0</v>
      </c>
      <c r="H4518" s="135">
        <v>0</v>
      </c>
      <c r="I4518" s="135">
        <v>0</v>
      </c>
      <c r="J4518" s="135">
        <v>0</v>
      </c>
      <c r="K4518" s="57" t="str">
        <f t="shared" si="393"/>
        <v>0</v>
      </c>
      <c r="L4518" s="4"/>
    </row>
    <row r="4519" spans="1:12" ht="15.75">
      <c r="A4519" s="28">
        <v>95</v>
      </c>
      <c r="B4519" s="25"/>
      <c r="C4519" s="32">
        <f t="shared" si="392"/>
        <v>1</v>
      </c>
      <c r="D4519" s="133" t="s">
        <v>4557</v>
      </c>
      <c r="E4519" s="133">
        <v>16000</v>
      </c>
      <c r="F4519" s="134">
        <v>9</v>
      </c>
      <c r="G4519" s="134">
        <v>0</v>
      </c>
      <c r="H4519" s="134">
        <v>0</v>
      </c>
      <c r="I4519" s="134">
        <v>0</v>
      </c>
      <c r="J4519" s="135">
        <v>0</v>
      </c>
      <c r="K4519" s="57" t="str">
        <f t="shared" si="393"/>
        <v>0</v>
      </c>
      <c r="L4519" s="4"/>
    </row>
    <row r="4520" spans="1:12" ht="15.75">
      <c r="A4520" s="28">
        <v>95</v>
      </c>
      <c r="B4520" s="25"/>
      <c r="C4520" s="32">
        <f t="shared" si="392"/>
        <v>1</v>
      </c>
      <c r="D4520" s="135" t="s">
        <v>4558</v>
      </c>
      <c r="E4520" s="135">
        <v>21897</v>
      </c>
      <c r="F4520" s="135">
        <v>14</v>
      </c>
      <c r="G4520" s="135">
        <v>2</v>
      </c>
      <c r="H4520" s="135">
        <v>0</v>
      </c>
      <c r="I4520" s="135">
        <v>0</v>
      </c>
      <c r="J4520" s="135">
        <v>0</v>
      </c>
      <c r="K4520" s="57" t="str">
        <f t="shared" si="393"/>
        <v>0</v>
      </c>
      <c r="L4520" s="4"/>
    </row>
    <row r="4521" spans="1:12" ht="15.75">
      <c r="A4521" s="28">
        <v>95</v>
      </c>
      <c r="B4521" s="25"/>
      <c r="C4521" s="32">
        <f t="shared" si="392"/>
        <v>1</v>
      </c>
      <c r="D4521" s="133" t="s">
        <v>4559</v>
      </c>
      <c r="E4521" s="133">
        <v>1854</v>
      </c>
      <c r="F4521" s="134">
        <v>1</v>
      </c>
      <c r="G4521" s="134">
        <v>0</v>
      </c>
      <c r="H4521" s="134">
        <v>0</v>
      </c>
      <c r="I4521" s="134">
        <v>0</v>
      </c>
      <c r="J4521" s="135">
        <v>0</v>
      </c>
      <c r="K4521" s="57" t="str">
        <f t="shared" si="393"/>
        <v>0</v>
      </c>
      <c r="L4521" s="4"/>
    </row>
    <row r="4522" spans="1:12" ht="15.75">
      <c r="A4522" s="28">
        <v>95</v>
      </c>
      <c r="B4522" s="25"/>
      <c r="C4522" s="32">
        <f t="shared" si="392"/>
        <v>1</v>
      </c>
      <c r="D4522" s="135" t="s">
        <v>4560</v>
      </c>
      <c r="E4522" s="135">
        <v>2075</v>
      </c>
      <c r="F4522" s="135">
        <v>0</v>
      </c>
      <c r="G4522" s="135">
        <v>2</v>
      </c>
      <c r="H4522" s="135">
        <v>0</v>
      </c>
      <c r="I4522" s="135">
        <v>0</v>
      </c>
      <c r="J4522" s="135">
        <v>0</v>
      </c>
      <c r="K4522" s="57" t="str">
        <f t="shared" si="393"/>
        <v>0</v>
      </c>
      <c r="L4522" s="4"/>
    </row>
    <row r="4523" spans="1:12" ht="15.75">
      <c r="A4523" s="28">
        <v>95</v>
      </c>
      <c r="B4523" s="25"/>
      <c r="C4523" s="32">
        <f t="shared" si="392"/>
        <v>1</v>
      </c>
      <c r="D4523" s="135" t="s">
        <v>4561</v>
      </c>
      <c r="E4523" s="133">
        <v>16910</v>
      </c>
      <c r="F4523" s="134">
        <v>7</v>
      </c>
      <c r="G4523" s="134">
        <v>0</v>
      </c>
      <c r="H4523" s="134">
        <v>0</v>
      </c>
      <c r="I4523" s="134">
        <v>0</v>
      </c>
      <c r="J4523" s="135">
        <v>0</v>
      </c>
      <c r="K4523" s="57" t="str">
        <f t="shared" si="393"/>
        <v>0</v>
      </c>
      <c r="L4523" s="4"/>
    </row>
    <row r="4524" spans="1:12" ht="15.75">
      <c r="A4524" s="28">
        <v>95</v>
      </c>
      <c r="B4524" s="25"/>
      <c r="C4524" s="32">
        <f t="shared" si="392"/>
        <v>1</v>
      </c>
      <c r="D4524" s="139" t="s">
        <v>4562</v>
      </c>
      <c r="E4524" s="139">
        <v>5701</v>
      </c>
      <c r="F4524" s="140">
        <v>2</v>
      </c>
      <c r="G4524" s="140">
        <v>0</v>
      </c>
      <c r="H4524" s="140">
        <v>0</v>
      </c>
      <c r="I4524" s="140">
        <v>0</v>
      </c>
      <c r="J4524" s="140">
        <v>0</v>
      </c>
      <c r="K4524" s="57" t="str">
        <f t="shared" si="393"/>
        <v>0</v>
      </c>
      <c r="L4524" s="4"/>
    </row>
    <row r="4525" spans="1:12" ht="15.75">
      <c r="A4525" s="28">
        <v>95</v>
      </c>
      <c r="B4525" s="25"/>
      <c r="C4525" s="32">
        <f t="shared" si="392"/>
        <v>1</v>
      </c>
      <c r="D4525" s="133" t="s">
        <v>4563</v>
      </c>
      <c r="E4525" s="133">
        <v>13386</v>
      </c>
      <c r="F4525" s="134">
        <v>8</v>
      </c>
      <c r="G4525" s="134">
        <v>2</v>
      </c>
      <c r="H4525" s="134">
        <v>0</v>
      </c>
      <c r="I4525" s="134">
        <v>0</v>
      </c>
      <c r="J4525" s="135">
        <v>0</v>
      </c>
      <c r="K4525" s="57" t="str">
        <f t="shared" si="393"/>
        <v>0</v>
      </c>
      <c r="L4525" s="4"/>
    </row>
    <row r="4526" spans="1:12" ht="15.75">
      <c r="A4526" s="28">
        <v>95</v>
      </c>
      <c r="B4526" s="25"/>
      <c r="C4526" s="32">
        <f t="shared" si="392"/>
        <v>1</v>
      </c>
      <c r="D4526" s="135" t="s">
        <v>4564</v>
      </c>
      <c r="E4526" s="135">
        <v>8500</v>
      </c>
      <c r="F4526" s="135">
        <v>2</v>
      </c>
      <c r="G4526" s="135">
        <v>0</v>
      </c>
      <c r="H4526" s="135">
        <v>0</v>
      </c>
      <c r="I4526" s="135">
        <v>0</v>
      </c>
      <c r="J4526" s="135">
        <v>0</v>
      </c>
      <c r="K4526" s="57" t="str">
        <f t="shared" si="393"/>
        <v>0</v>
      </c>
      <c r="L4526" s="4"/>
    </row>
    <row r="4527" spans="1:12" ht="15.75">
      <c r="A4527" s="28">
        <v>95</v>
      </c>
      <c r="B4527" s="25"/>
      <c r="C4527" s="32">
        <f t="shared" si="392"/>
        <v>1</v>
      </c>
      <c r="D4527" s="133" t="s">
        <v>4565</v>
      </c>
      <c r="E4527" s="133">
        <v>31387</v>
      </c>
      <c r="F4527" s="134">
        <v>19</v>
      </c>
      <c r="G4527" s="134">
        <v>4</v>
      </c>
      <c r="H4527" s="134">
        <v>0</v>
      </c>
      <c r="I4527" s="134">
        <v>2</v>
      </c>
      <c r="J4527" s="135">
        <v>2</v>
      </c>
      <c r="K4527" s="57" t="str">
        <f t="shared" si="393"/>
        <v>1</v>
      </c>
      <c r="L4527" s="4"/>
    </row>
    <row r="4528" spans="1:12" ht="15.75">
      <c r="A4528" s="28">
        <v>95</v>
      </c>
      <c r="B4528" s="25"/>
      <c r="C4528" s="32">
        <f t="shared" si="392"/>
        <v>1</v>
      </c>
      <c r="D4528" s="133" t="s">
        <v>4566</v>
      </c>
      <c r="E4528" s="133">
        <v>3771</v>
      </c>
      <c r="F4528" s="134">
        <v>2</v>
      </c>
      <c r="G4528" s="134">
        <v>0</v>
      </c>
      <c r="H4528" s="134">
        <v>0</v>
      </c>
      <c r="I4528" s="134">
        <v>0</v>
      </c>
      <c r="J4528" s="135">
        <v>0</v>
      </c>
      <c r="K4528" s="57" t="str">
        <f t="shared" si="393"/>
        <v>0</v>
      </c>
      <c r="L4528" s="4"/>
    </row>
    <row r="4529" spans="1:12" ht="15.75">
      <c r="A4529" s="28">
        <v>95</v>
      </c>
      <c r="B4529" s="25"/>
      <c r="C4529" s="32">
        <f t="shared" si="392"/>
        <v>1</v>
      </c>
      <c r="D4529" s="135" t="s">
        <v>4567</v>
      </c>
      <c r="E4529" s="135">
        <v>2900</v>
      </c>
      <c r="F4529" s="135">
        <v>4</v>
      </c>
      <c r="G4529" s="135">
        <v>2</v>
      </c>
      <c r="H4529" s="135">
        <v>0</v>
      </c>
      <c r="I4529" s="135">
        <v>0</v>
      </c>
      <c r="J4529" s="135">
        <v>0</v>
      </c>
      <c r="K4529" s="57" t="str">
        <f t="shared" si="393"/>
        <v>0</v>
      </c>
      <c r="L4529" s="4"/>
    </row>
    <row r="4530" spans="1:12" ht="15.75">
      <c r="A4530" s="28">
        <v>95</v>
      </c>
      <c r="B4530" s="25"/>
      <c r="C4530" s="32">
        <f t="shared" si="392"/>
        <v>1</v>
      </c>
      <c r="D4530" s="133" t="s">
        <v>4568</v>
      </c>
      <c r="E4530" s="133">
        <v>15000</v>
      </c>
      <c r="F4530" s="134">
        <v>7</v>
      </c>
      <c r="G4530" s="134">
        <v>0</v>
      </c>
      <c r="H4530" s="134">
        <v>0</v>
      </c>
      <c r="I4530" s="134">
        <v>0</v>
      </c>
      <c r="J4530" s="135">
        <v>0</v>
      </c>
      <c r="K4530" s="57" t="str">
        <f t="shared" si="393"/>
        <v>0</v>
      </c>
      <c r="L4530" s="4"/>
    </row>
    <row r="4531" spans="1:12" ht="15.75">
      <c r="A4531" s="28">
        <v>95</v>
      </c>
      <c r="B4531" s="25"/>
      <c r="C4531" s="32">
        <f t="shared" si="392"/>
        <v>1</v>
      </c>
      <c r="D4531" s="135" t="s">
        <v>4569</v>
      </c>
      <c r="E4531" s="136">
        <v>21000</v>
      </c>
      <c r="F4531" s="135">
        <v>13</v>
      </c>
      <c r="G4531" s="135">
        <v>4</v>
      </c>
      <c r="H4531" s="135">
        <v>0</v>
      </c>
      <c r="I4531" s="135">
        <v>0</v>
      </c>
      <c r="J4531" s="135">
        <v>0</v>
      </c>
      <c r="K4531" s="57" t="str">
        <f t="shared" si="393"/>
        <v>0</v>
      </c>
      <c r="L4531" s="4"/>
    </row>
    <row r="4532" spans="1:12" ht="15.75">
      <c r="A4532" s="28">
        <v>95</v>
      </c>
      <c r="B4532" s="25"/>
      <c r="C4532" s="32">
        <f t="shared" si="392"/>
        <v>1</v>
      </c>
      <c r="D4532" s="135" t="s">
        <v>4570</v>
      </c>
      <c r="E4532" s="135">
        <v>16500</v>
      </c>
      <c r="F4532" s="135">
        <v>5</v>
      </c>
      <c r="G4532" s="135">
        <v>2</v>
      </c>
      <c r="H4532" s="135">
        <v>0</v>
      </c>
      <c r="I4532" s="135">
        <v>1</v>
      </c>
      <c r="J4532" s="135">
        <v>1</v>
      </c>
      <c r="K4532" s="57" t="str">
        <f t="shared" si="393"/>
        <v>1</v>
      </c>
      <c r="L4532" s="4"/>
    </row>
    <row r="4533" spans="1:12" ht="15.75">
      <c r="A4533" s="28">
        <v>95</v>
      </c>
      <c r="B4533" s="25"/>
      <c r="C4533" s="32">
        <f t="shared" ref="C4533:C4544" si="394">IF(D4533="",0,1)</f>
        <v>1</v>
      </c>
      <c r="D4533" s="135" t="s">
        <v>4571</v>
      </c>
      <c r="E4533" s="135">
        <v>2700</v>
      </c>
      <c r="F4533" s="135">
        <v>1</v>
      </c>
      <c r="G4533" s="135">
        <v>1</v>
      </c>
      <c r="H4533" s="135">
        <v>0</v>
      </c>
      <c r="I4533" s="135">
        <v>0</v>
      </c>
      <c r="J4533" s="135">
        <v>0</v>
      </c>
      <c r="K4533" s="57" t="str">
        <f t="shared" ref="K4533:K4544" si="395">IF(OR(I4533="",I4533&lt;1),"0","1")</f>
        <v>0</v>
      </c>
      <c r="L4533" s="4"/>
    </row>
    <row r="4534" spans="1:12" ht="15.75">
      <c r="A4534" s="28">
        <v>95</v>
      </c>
      <c r="B4534" s="25"/>
      <c r="C4534" s="32">
        <f t="shared" si="394"/>
        <v>1</v>
      </c>
      <c r="D4534" s="135" t="s">
        <v>4572</v>
      </c>
      <c r="E4534" s="135">
        <v>24027</v>
      </c>
      <c r="F4534" s="135">
        <v>13</v>
      </c>
      <c r="G4534" s="135">
        <v>5</v>
      </c>
      <c r="H4534" s="135">
        <v>0</v>
      </c>
      <c r="I4534" s="135">
        <v>0</v>
      </c>
      <c r="J4534" s="135">
        <v>0</v>
      </c>
      <c r="K4534" s="57" t="str">
        <f t="shared" si="395"/>
        <v>0</v>
      </c>
      <c r="L4534" s="4"/>
    </row>
    <row r="4535" spans="1:12" ht="15.75">
      <c r="A4535" s="28">
        <v>95</v>
      </c>
      <c r="B4535" s="25"/>
      <c r="C4535" s="32">
        <f t="shared" si="394"/>
        <v>1</v>
      </c>
      <c r="D4535" s="135" t="s">
        <v>4573</v>
      </c>
      <c r="E4535" s="135">
        <v>7143</v>
      </c>
      <c r="F4535" s="135">
        <v>1</v>
      </c>
      <c r="G4535" s="135">
        <v>0</v>
      </c>
      <c r="H4535" s="135">
        <v>0</v>
      </c>
      <c r="I4535" s="135">
        <v>0</v>
      </c>
      <c r="J4535" s="135">
        <v>0</v>
      </c>
      <c r="K4535" s="57" t="str">
        <f t="shared" si="395"/>
        <v>0</v>
      </c>
      <c r="L4535" s="4"/>
    </row>
    <row r="4536" spans="1:12" ht="15.75">
      <c r="A4536" s="28">
        <v>95</v>
      </c>
      <c r="B4536" s="25"/>
      <c r="C4536" s="32">
        <f t="shared" si="394"/>
        <v>1</v>
      </c>
      <c r="D4536" s="135" t="s">
        <v>4574</v>
      </c>
      <c r="E4536" s="135">
        <v>2427</v>
      </c>
      <c r="F4536" s="135">
        <v>2</v>
      </c>
      <c r="G4536" s="135">
        <v>0</v>
      </c>
      <c r="H4536" s="135">
        <v>0</v>
      </c>
      <c r="I4536" s="135">
        <v>0</v>
      </c>
      <c r="J4536" s="135">
        <v>0</v>
      </c>
      <c r="K4536" s="57" t="str">
        <f t="shared" si="395"/>
        <v>0</v>
      </c>
      <c r="L4536" s="4"/>
    </row>
    <row r="4537" spans="1:12" ht="15.75">
      <c r="A4537" s="28">
        <v>95</v>
      </c>
      <c r="B4537" s="25"/>
      <c r="C4537" s="32">
        <f t="shared" si="394"/>
        <v>1</v>
      </c>
      <c r="D4537" s="135" t="s">
        <v>4575</v>
      </c>
      <c r="E4537" s="135">
        <v>26582</v>
      </c>
      <c r="F4537" s="135">
        <v>10</v>
      </c>
      <c r="G4537" s="135">
        <v>5</v>
      </c>
      <c r="H4537" s="135">
        <v>0</v>
      </c>
      <c r="I4537" s="135">
        <v>0</v>
      </c>
      <c r="J4537" s="135">
        <v>0</v>
      </c>
      <c r="K4537" s="57" t="str">
        <f t="shared" si="395"/>
        <v>0</v>
      </c>
      <c r="L4537" s="4"/>
    </row>
    <row r="4538" spans="1:12" ht="15.75">
      <c r="A4538" s="28">
        <v>95</v>
      </c>
      <c r="B4538" s="25"/>
      <c r="C4538" s="32">
        <f t="shared" si="394"/>
        <v>1</v>
      </c>
      <c r="D4538" s="135" t="s">
        <v>4576</v>
      </c>
      <c r="E4538" s="135">
        <v>63000</v>
      </c>
      <c r="F4538" s="135">
        <v>15</v>
      </c>
      <c r="G4538" s="135">
        <v>9</v>
      </c>
      <c r="H4538" s="135">
        <v>0</v>
      </c>
      <c r="I4538" s="135">
        <v>0</v>
      </c>
      <c r="J4538" s="135">
        <v>0</v>
      </c>
      <c r="K4538" s="57" t="str">
        <f t="shared" si="395"/>
        <v>0</v>
      </c>
      <c r="L4538" s="4"/>
    </row>
    <row r="4539" spans="1:12" ht="15.75">
      <c r="A4539" s="28">
        <v>95</v>
      </c>
      <c r="B4539" s="25"/>
      <c r="C4539" s="32">
        <f t="shared" si="394"/>
        <v>1</v>
      </c>
      <c r="D4539" s="135" t="s">
        <v>4577</v>
      </c>
      <c r="E4539" s="133">
        <v>18000</v>
      </c>
      <c r="F4539" s="134">
        <v>15</v>
      </c>
      <c r="G4539" s="134">
        <v>4</v>
      </c>
      <c r="H4539" s="134">
        <v>0</v>
      </c>
      <c r="I4539" s="134">
        <v>0</v>
      </c>
      <c r="J4539" s="135">
        <v>0</v>
      </c>
      <c r="K4539" s="57" t="str">
        <f t="shared" si="395"/>
        <v>0</v>
      </c>
      <c r="L4539" s="4"/>
    </row>
    <row r="4540" spans="1:12" ht="15.75">
      <c r="A4540" s="28">
        <v>95</v>
      </c>
      <c r="B4540" s="25"/>
      <c r="C4540" s="32">
        <f t="shared" si="394"/>
        <v>1</v>
      </c>
      <c r="D4540" s="135" t="s">
        <v>4578</v>
      </c>
      <c r="E4540" s="135">
        <v>4100</v>
      </c>
      <c r="F4540" s="135">
        <v>1</v>
      </c>
      <c r="G4540" s="135">
        <v>0</v>
      </c>
      <c r="H4540" s="135">
        <v>0</v>
      </c>
      <c r="I4540" s="135">
        <v>0</v>
      </c>
      <c r="J4540" s="135">
        <v>0</v>
      </c>
      <c r="K4540" s="57" t="str">
        <f t="shared" si="395"/>
        <v>0</v>
      </c>
      <c r="L4540" s="4"/>
    </row>
    <row r="4541" spans="1:12" ht="15.75">
      <c r="A4541" s="28">
        <v>95</v>
      </c>
      <c r="B4541" s="25"/>
      <c r="C4541" s="32">
        <f t="shared" si="394"/>
        <v>1</v>
      </c>
      <c r="D4541" s="135" t="s">
        <v>4579</v>
      </c>
      <c r="E4541" s="133">
        <v>26872</v>
      </c>
      <c r="F4541" s="135">
        <v>11</v>
      </c>
      <c r="G4541" s="135">
        <v>2</v>
      </c>
      <c r="H4541" s="135">
        <v>0</v>
      </c>
      <c r="I4541" s="135">
        <v>0</v>
      </c>
      <c r="J4541" s="135">
        <v>0</v>
      </c>
      <c r="K4541" s="57" t="str">
        <f t="shared" si="395"/>
        <v>0</v>
      </c>
      <c r="L4541" s="4"/>
    </row>
    <row r="4542" spans="1:12" ht="15.75">
      <c r="A4542" s="28">
        <v>95</v>
      </c>
      <c r="B4542" s="25"/>
      <c r="C4542" s="32">
        <f t="shared" si="394"/>
        <v>1</v>
      </c>
      <c r="D4542" s="135" t="s">
        <v>4580</v>
      </c>
      <c r="E4542" s="133">
        <v>16677</v>
      </c>
      <c r="F4542" s="134">
        <v>5</v>
      </c>
      <c r="G4542" s="134">
        <v>1</v>
      </c>
      <c r="H4542" s="134">
        <v>0</v>
      </c>
      <c r="I4542" s="134">
        <v>0</v>
      </c>
      <c r="J4542" s="135">
        <v>0</v>
      </c>
      <c r="K4542" s="57" t="str">
        <f t="shared" si="395"/>
        <v>0</v>
      </c>
      <c r="L4542" s="4"/>
    </row>
    <row r="4543" spans="1:12" ht="15.75">
      <c r="A4543" s="28">
        <v>95</v>
      </c>
      <c r="B4543" s="25"/>
      <c r="C4543" s="32">
        <f t="shared" si="394"/>
        <v>1</v>
      </c>
      <c r="D4543" s="135" t="s">
        <v>4581</v>
      </c>
      <c r="E4543" s="135">
        <v>5194</v>
      </c>
      <c r="F4543" s="135">
        <v>6</v>
      </c>
      <c r="G4543" s="135">
        <v>1</v>
      </c>
      <c r="H4543" s="135">
        <v>0</v>
      </c>
      <c r="I4543" s="135">
        <v>1</v>
      </c>
      <c r="J4543" s="135">
        <v>1</v>
      </c>
      <c r="K4543" s="57" t="str">
        <f t="shared" si="395"/>
        <v>1</v>
      </c>
      <c r="L4543" s="4"/>
    </row>
    <row r="4544" spans="1:12" ht="15.75">
      <c r="A4544" s="28">
        <v>95</v>
      </c>
      <c r="B4544" s="25"/>
      <c r="C4544" s="32">
        <f t="shared" si="394"/>
        <v>1</v>
      </c>
      <c r="D4544" s="133" t="s">
        <v>4582</v>
      </c>
      <c r="E4544" s="133">
        <v>28041</v>
      </c>
      <c r="F4544" s="134">
        <v>8</v>
      </c>
      <c r="G4544" s="134">
        <v>3</v>
      </c>
      <c r="H4544" s="134">
        <v>0</v>
      </c>
      <c r="I4544" s="134">
        <v>0</v>
      </c>
      <c r="J4544" s="135">
        <v>0</v>
      </c>
      <c r="K4544" s="57" t="str">
        <f t="shared" si="395"/>
        <v>0</v>
      </c>
      <c r="L4544" s="4"/>
    </row>
    <row r="4545" spans="1:57" ht="15">
      <c r="A4545" s="226" t="s">
        <v>4583</v>
      </c>
      <c r="B4545" s="226"/>
      <c r="C4545" s="226"/>
      <c r="D4545" s="44">
        <f>SUM(C4469:C4544)</f>
        <v>76</v>
      </c>
      <c r="E4545" s="111">
        <f t="shared" ref="E4545:J4545" si="396">SUM(E4469:E4544)</f>
        <v>1528533</v>
      </c>
      <c r="F4545" s="111">
        <f t="shared" si="396"/>
        <v>618</v>
      </c>
      <c r="G4545" s="111">
        <f t="shared" si="396"/>
        <v>161</v>
      </c>
      <c r="H4545" s="111">
        <f t="shared" si="396"/>
        <v>2</v>
      </c>
      <c r="I4545" s="111">
        <f t="shared" si="396"/>
        <v>18</v>
      </c>
      <c r="J4545" s="111">
        <f t="shared" si="396"/>
        <v>19</v>
      </c>
      <c r="K4545" s="45">
        <f>K4469+K4470+K4471+K4472+K4473+K4474+K4475+K4476+K4477+K4478+K4479+K4480+K4481+K4482+K4483+K4484+K4485+K4486+K4487+K4488+K4489+K4490+K4491+K4492+K4493+K4494+K4495+K4496+K4497+K4498+K4499+K4500+K4501+K4502+K4503+K4504+K4505+K4506+K4507+K4508+K4509+K4510+K4511+K4512+K4513+K4514+K4515+K4516+K4517+K4518+K4519+K4520+K4521+K4522+K4523+K4524+K4525+K4526+K4527+K4528+K4529+K4530+K4531+K4532+K4533+K4535+K4534+K4536+K4537+K4538+K4539+K4540+K4541+K4542+K4543+K4544</f>
        <v>11</v>
      </c>
      <c r="L4545" s="4"/>
      <c r="M4545" s="46"/>
      <c r="N4545" s="46"/>
      <c r="O4545" s="46"/>
      <c r="P4545" s="46"/>
      <c r="Q4545" s="46"/>
      <c r="R4545" s="46"/>
      <c r="S4545" s="46"/>
      <c r="T4545" s="46"/>
      <c r="U4545" s="46"/>
      <c r="V4545" s="46"/>
      <c r="W4545" s="46"/>
      <c r="X4545" s="46"/>
      <c r="Y4545" s="46"/>
      <c r="Z4545" s="46"/>
      <c r="AA4545" s="46"/>
      <c r="AB4545" s="46"/>
      <c r="AC4545" s="46"/>
      <c r="AD4545" s="46"/>
      <c r="AE4545" s="46"/>
      <c r="AF4545" s="46"/>
      <c r="AG4545" s="46"/>
      <c r="AH4545" s="46"/>
      <c r="AI4545" s="46"/>
      <c r="AJ4545" s="46"/>
      <c r="AK4545" s="46"/>
      <c r="AL4545" s="46"/>
      <c r="AM4545" s="46"/>
      <c r="AN4545" s="46"/>
      <c r="AO4545" s="46"/>
      <c r="AP4545" s="46"/>
      <c r="AQ4545" s="46"/>
      <c r="AR4545" s="46"/>
      <c r="AS4545" s="46"/>
      <c r="AT4545" s="46"/>
      <c r="AU4545" s="46"/>
      <c r="AV4545" s="46"/>
      <c r="AW4545" s="46"/>
      <c r="AX4545" s="46"/>
      <c r="AY4545" s="46"/>
      <c r="AZ4545" s="46"/>
      <c r="BA4545" s="46"/>
      <c r="BB4545" s="46"/>
      <c r="BC4545" s="46"/>
      <c r="BD4545" s="46"/>
      <c r="BE4545" s="46"/>
    </row>
    <row r="4546" spans="1:57" ht="15.75">
      <c r="A4546" s="28"/>
      <c r="B4546" s="225" t="s">
        <v>129</v>
      </c>
      <c r="C4546" s="225"/>
      <c r="D4546" s="47"/>
      <c r="E4546" s="112"/>
      <c r="F4546" s="47"/>
      <c r="G4546" s="112"/>
      <c r="H4546" s="112"/>
      <c r="I4546" s="112"/>
      <c r="J4546" s="113"/>
      <c r="K4546" s="31"/>
      <c r="L4546" s="4"/>
    </row>
    <row r="4547" spans="1:57" ht="15.75">
      <c r="A4547" s="28">
        <v>971</v>
      </c>
      <c r="B4547" s="25"/>
      <c r="C4547" s="32">
        <f t="shared" ref="C4547:C4578" si="397">IF(D4547="",0,1)</f>
        <v>1</v>
      </c>
      <c r="D4547" s="34" t="s">
        <v>4584</v>
      </c>
      <c r="E4547" s="34">
        <v>52532</v>
      </c>
      <c r="F4547" s="35">
        <v>56</v>
      </c>
      <c r="G4547" s="35">
        <v>14</v>
      </c>
      <c r="H4547" s="35">
        <v>0</v>
      </c>
      <c r="I4547" s="35">
        <v>0</v>
      </c>
      <c r="J4547" s="36">
        <v>0</v>
      </c>
      <c r="K4547" s="57" t="str">
        <f t="shared" ref="K4547:K4578" si="398">IF(OR(I4547="",I4547&lt;1),"0","1")</f>
        <v>0</v>
      </c>
      <c r="L4547" s="4"/>
    </row>
    <row r="4548" spans="1:57" ht="15.75">
      <c r="A4548" s="28">
        <v>971</v>
      </c>
      <c r="B4548" s="25"/>
      <c r="C4548" s="32">
        <f t="shared" si="397"/>
        <v>1</v>
      </c>
      <c r="D4548" s="34" t="s">
        <v>4585</v>
      </c>
      <c r="E4548" s="34">
        <v>4800</v>
      </c>
      <c r="F4548" s="35">
        <v>4</v>
      </c>
      <c r="G4548" s="35">
        <v>2</v>
      </c>
      <c r="H4548" s="35">
        <v>0</v>
      </c>
      <c r="I4548" s="35">
        <v>0</v>
      </c>
      <c r="J4548" s="36">
        <v>0</v>
      </c>
      <c r="K4548" s="57" t="str">
        <f t="shared" si="398"/>
        <v>0</v>
      </c>
      <c r="L4548" s="4"/>
    </row>
    <row r="4549" spans="1:57" ht="15.75">
      <c r="A4549" s="28">
        <v>971</v>
      </c>
      <c r="B4549" s="25"/>
      <c r="C4549" s="32">
        <f t="shared" si="397"/>
        <v>1</v>
      </c>
      <c r="D4549" s="34" t="s">
        <v>4586</v>
      </c>
      <c r="E4549" s="34">
        <v>31427</v>
      </c>
      <c r="F4549" s="35">
        <v>42</v>
      </c>
      <c r="G4549" s="35">
        <v>5</v>
      </c>
      <c r="H4549" s="35">
        <v>0</v>
      </c>
      <c r="I4549" s="35">
        <v>2</v>
      </c>
      <c r="J4549" s="36">
        <v>0</v>
      </c>
      <c r="K4549" s="57" t="str">
        <f t="shared" si="398"/>
        <v>1</v>
      </c>
      <c r="L4549" s="4"/>
    </row>
    <row r="4550" spans="1:57" ht="15.75">
      <c r="A4550" s="28">
        <v>971</v>
      </c>
      <c r="B4550" s="25"/>
      <c r="C4550" s="32">
        <f t="shared" si="397"/>
        <v>1</v>
      </c>
      <c r="D4550" s="34" t="s">
        <v>4587</v>
      </c>
      <c r="E4550" s="34">
        <v>5404</v>
      </c>
      <c r="F4550" s="35">
        <v>3</v>
      </c>
      <c r="G4550" s="35">
        <v>2</v>
      </c>
      <c r="H4550" s="35">
        <v>0</v>
      </c>
      <c r="I4550" s="35">
        <v>0</v>
      </c>
      <c r="J4550" s="36">
        <v>0</v>
      </c>
      <c r="K4550" s="57" t="str">
        <f t="shared" si="398"/>
        <v>0</v>
      </c>
      <c r="L4550" s="4"/>
    </row>
    <row r="4551" spans="1:57" ht="15.75">
      <c r="A4551" s="28">
        <v>971</v>
      </c>
      <c r="B4551" s="25"/>
      <c r="C4551" s="32">
        <f t="shared" si="397"/>
        <v>1</v>
      </c>
      <c r="D4551" s="34" t="s">
        <v>4588</v>
      </c>
      <c r="E4551" s="34">
        <v>10291</v>
      </c>
      <c r="F4551" s="35">
        <v>7</v>
      </c>
      <c r="G4551" s="35">
        <v>0</v>
      </c>
      <c r="H4551" s="35">
        <v>0</v>
      </c>
      <c r="I4551" s="35">
        <v>0</v>
      </c>
      <c r="J4551" s="36">
        <v>0</v>
      </c>
      <c r="K4551" s="57" t="str">
        <f t="shared" si="398"/>
        <v>0</v>
      </c>
      <c r="L4551" s="4"/>
    </row>
    <row r="4552" spans="1:57" ht="15.75">
      <c r="A4552" s="28">
        <v>971</v>
      </c>
      <c r="B4552" s="25"/>
      <c r="C4552" s="32">
        <f t="shared" si="397"/>
        <v>1</v>
      </c>
      <c r="D4552" s="34" t="s">
        <v>4589</v>
      </c>
      <c r="E4552" s="34">
        <v>6935</v>
      </c>
      <c r="F4552" s="35">
        <v>5</v>
      </c>
      <c r="G4552" s="35">
        <v>3</v>
      </c>
      <c r="H4552" s="35">
        <v>0</v>
      </c>
      <c r="I4552" s="35">
        <v>0</v>
      </c>
      <c r="J4552" s="36">
        <v>0</v>
      </c>
      <c r="K4552" s="57" t="str">
        <f t="shared" si="398"/>
        <v>0</v>
      </c>
      <c r="L4552" s="4"/>
    </row>
    <row r="4553" spans="1:57" ht="15.75">
      <c r="A4553" s="28">
        <v>971</v>
      </c>
      <c r="B4553" s="25"/>
      <c r="C4553" s="32">
        <f t="shared" si="397"/>
        <v>1</v>
      </c>
      <c r="D4553" s="34" t="s">
        <v>4590</v>
      </c>
      <c r="E4553" s="34">
        <v>19300</v>
      </c>
      <c r="F4553" s="35">
        <v>10</v>
      </c>
      <c r="G4553" s="35">
        <v>2</v>
      </c>
      <c r="H4553" s="35">
        <v>0</v>
      </c>
      <c r="I4553" s="35">
        <v>0</v>
      </c>
      <c r="J4553" s="36">
        <v>0</v>
      </c>
      <c r="K4553" s="57" t="str">
        <f t="shared" si="398"/>
        <v>0</v>
      </c>
      <c r="L4553" s="4"/>
    </row>
    <row r="4554" spans="1:57" ht="15.75">
      <c r="A4554" s="28">
        <v>971</v>
      </c>
      <c r="B4554" s="25"/>
      <c r="C4554" s="32">
        <f t="shared" si="397"/>
        <v>1</v>
      </c>
      <c r="D4554" s="34" t="s">
        <v>4591</v>
      </c>
      <c r="E4554" s="34">
        <v>3341</v>
      </c>
      <c r="F4554" s="35">
        <v>2</v>
      </c>
      <c r="G4554" s="35">
        <v>0</v>
      </c>
      <c r="H4554" s="35">
        <v>0</v>
      </c>
      <c r="I4554" s="35">
        <v>0</v>
      </c>
      <c r="J4554" s="36">
        <v>0</v>
      </c>
      <c r="K4554" s="57" t="str">
        <f t="shared" si="398"/>
        <v>0</v>
      </c>
      <c r="L4554" s="4"/>
    </row>
    <row r="4555" spans="1:57" ht="15.75">
      <c r="A4555" s="28">
        <v>971</v>
      </c>
      <c r="B4555" s="25"/>
      <c r="C4555" s="32">
        <f t="shared" si="397"/>
        <v>1</v>
      </c>
      <c r="D4555" s="36" t="s">
        <v>4592</v>
      </c>
      <c r="E4555" s="36">
        <v>4300</v>
      </c>
      <c r="F4555" s="36">
        <v>4</v>
      </c>
      <c r="G4555" s="36">
        <v>2</v>
      </c>
      <c r="H4555" s="36">
        <v>0</v>
      </c>
      <c r="I4555" s="36">
        <v>0</v>
      </c>
      <c r="J4555" s="36">
        <v>0</v>
      </c>
      <c r="K4555" s="57" t="str">
        <f t="shared" si="398"/>
        <v>0</v>
      </c>
      <c r="L4555" s="4"/>
    </row>
    <row r="4556" spans="1:57" ht="15.75">
      <c r="A4556" s="28">
        <v>971</v>
      </c>
      <c r="B4556" s="25"/>
      <c r="C4556" s="32">
        <f t="shared" si="397"/>
        <v>1</v>
      </c>
      <c r="D4556" s="36" t="s">
        <v>4593</v>
      </c>
      <c r="E4556" s="36">
        <v>1466</v>
      </c>
      <c r="F4556" s="36">
        <v>2</v>
      </c>
      <c r="G4556" s="36">
        <v>0</v>
      </c>
      <c r="H4556" s="36">
        <v>0</v>
      </c>
      <c r="I4556" s="36">
        <v>0</v>
      </c>
      <c r="J4556" s="36">
        <v>0</v>
      </c>
      <c r="K4556" s="57" t="str">
        <f t="shared" si="398"/>
        <v>0</v>
      </c>
      <c r="L4556" s="4"/>
    </row>
    <row r="4557" spans="1:57" ht="15.75">
      <c r="A4557" s="28">
        <v>971</v>
      </c>
      <c r="B4557" s="25"/>
      <c r="C4557" s="32">
        <f t="shared" si="397"/>
        <v>1</v>
      </c>
      <c r="D4557" s="36" t="s">
        <v>4594</v>
      </c>
      <c r="E4557" s="36">
        <v>27000</v>
      </c>
      <c r="F4557" s="36">
        <v>24</v>
      </c>
      <c r="G4557" s="36">
        <v>12</v>
      </c>
      <c r="H4557" s="36">
        <v>0</v>
      </c>
      <c r="I4557" s="36">
        <v>0</v>
      </c>
      <c r="J4557" s="36">
        <v>0</v>
      </c>
      <c r="K4557" s="57" t="str">
        <f t="shared" si="398"/>
        <v>0</v>
      </c>
      <c r="L4557" s="4"/>
    </row>
    <row r="4558" spans="1:57" ht="15.75">
      <c r="A4558" s="28">
        <v>971</v>
      </c>
      <c r="B4558" s="25"/>
      <c r="C4558" s="32">
        <f t="shared" si="397"/>
        <v>1</v>
      </c>
      <c r="D4558" s="36" t="s">
        <v>4595</v>
      </c>
      <c r="E4558" s="36">
        <v>7778</v>
      </c>
      <c r="F4558" s="36">
        <v>6</v>
      </c>
      <c r="G4558" s="36">
        <v>0</v>
      </c>
      <c r="H4558" s="36">
        <v>0</v>
      </c>
      <c r="I4558" s="36">
        <v>0</v>
      </c>
      <c r="J4558" s="36">
        <v>0</v>
      </c>
      <c r="K4558" s="57" t="str">
        <f t="shared" si="398"/>
        <v>0</v>
      </c>
      <c r="L4558" s="4"/>
    </row>
    <row r="4559" spans="1:57" ht="15.75">
      <c r="A4559" s="28">
        <v>971</v>
      </c>
      <c r="B4559" s="25"/>
      <c r="C4559" s="32">
        <f t="shared" si="397"/>
        <v>1</v>
      </c>
      <c r="D4559" s="36" t="s">
        <v>4596</v>
      </c>
      <c r="E4559" s="36">
        <v>7700</v>
      </c>
      <c r="F4559" s="36">
        <v>3</v>
      </c>
      <c r="G4559" s="36">
        <v>5</v>
      </c>
      <c r="H4559" s="36">
        <v>0</v>
      </c>
      <c r="I4559" s="36">
        <v>0</v>
      </c>
      <c r="J4559" s="36">
        <v>0</v>
      </c>
      <c r="K4559" s="57" t="str">
        <f t="shared" si="398"/>
        <v>0</v>
      </c>
      <c r="L4559" s="4"/>
    </row>
    <row r="4560" spans="1:57" ht="15.75">
      <c r="A4560" s="28">
        <v>971</v>
      </c>
      <c r="B4560" s="25"/>
      <c r="C4560" s="32">
        <f t="shared" si="397"/>
        <v>1</v>
      </c>
      <c r="D4560" s="36" t="s">
        <v>4597</v>
      </c>
      <c r="E4560" s="36">
        <v>5400</v>
      </c>
      <c r="F4560" s="36">
        <v>5</v>
      </c>
      <c r="G4560" s="36">
        <v>4</v>
      </c>
      <c r="H4560" s="36">
        <v>0</v>
      </c>
      <c r="I4560" s="36">
        <v>0</v>
      </c>
      <c r="J4560" s="36">
        <v>0</v>
      </c>
      <c r="K4560" s="57" t="str">
        <f t="shared" si="398"/>
        <v>0</v>
      </c>
      <c r="L4560" s="4"/>
    </row>
    <row r="4561" spans="1:12" ht="15.75">
      <c r="A4561" s="28">
        <v>971</v>
      </c>
      <c r="B4561" s="25"/>
      <c r="C4561" s="32">
        <f t="shared" si="397"/>
        <v>1</v>
      </c>
      <c r="D4561" s="36" t="s">
        <v>4598</v>
      </c>
      <c r="E4561" s="36">
        <v>16000</v>
      </c>
      <c r="F4561" s="36">
        <v>15</v>
      </c>
      <c r="G4561" s="36">
        <v>2</v>
      </c>
      <c r="H4561" s="36">
        <v>0</v>
      </c>
      <c r="I4561" s="36">
        <v>0</v>
      </c>
      <c r="J4561" s="36">
        <v>0</v>
      </c>
      <c r="K4561" s="57" t="str">
        <f t="shared" si="398"/>
        <v>0</v>
      </c>
      <c r="L4561" s="4"/>
    </row>
    <row r="4562" spans="1:12" ht="15.75">
      <c r="A4562" s="28">
        <v>971</v>
      </c>
      <c r="B4562" s="25"/>
      <c r="C4562" s="32">
        <f t="shared" si="397"/>
        <v>1</v>
      </c>
      <c r="D4562" s="36" t="s">
        <v>4599</v>
      </c>
      <c r="E4562" s="36">
        <v>16692</v>
      </c>
      <c r="F4562" s="36">
        <v>11</v>
      </c>
      <c r="G4562" s="36">
        <v>5</v>
      </c>
      <c r="H4562" s="36">
        <v>0</v>
      </c>
      <c r="I4562" s="36">
        <v>0</v>
      </c>
      <c r="J4562" s="36">
        <v>0</v>
      </c>
      <c r="K4562" s="57" t="str">
        <f t="shared" si="398"/>
        <v>0</v>
      </c>
      <c r="L4562" s="4"/>
    </row>
    <row r="4563" spans="1:12" ht="15.75">
      <c r="A4563" s="28">
        <v>971</v>
      </c>
      <c r="B4563" s="25"/>
      <c r="C4563" s="32">
        <f t="shared" si="397"/>
        <v>1</v>
      </c>
      <c r="D4563" s="36" t="s">
        <v>4600</v>
      </c>
      <c r="E4563" s="36">
        <v>22300</v>
      </c>
      <c r="F4563" s="36">
        <v>18</v>
      </c>
      <c r="G4563" s="36">
        <v>8</v>
      </c>
      <c r="H4563" s="36">
        <v>0</v>
      </c>
      <c r="I4563" s="36">
        <v>0</v>
      </c>
      <c r="J4563" s="36">
        <v>0</v>
      </c>
      <c r="K4563" s="57" t="str">
        <f t="shared" si="398"/>
        <v>0</v>
      </c>
      <c r="L4563" s="4"/>
    </row>
    <row r="4564" spans="1:12" ht="15.75">
      <c r="A4564" s="28">
        <v>971</v>
      </c>
      <c r="B4564" s="25"/>
      <c r="C4564" s="32">
        <f t="shared" si="397"/>
        <v>1</v>
      </c>
      <c r="D4564" s="36" t="s">
        <v>4601</v>
      </c>
      <c r="E4564" s="36">
        <v>24668</v>
      </c>
      <c r="F4564" s="36">
        <v>10</v>
      </c>
      <c r="G4564" s="36">
        <v>7</v>
      </c>
      <c r="H4564" s="36">
        <v>0</v>
      </c>
      <c r="I4564" s="36">
        <v>0</v>
      </c>
      <c r="J4564" s="36">
        <v>0</v>
      </c>
      <c r="K4564" s="57" t="str">
        <f t="shared" si="398"/>
        <v>0</v>
      </c>
      <c r="L4564" s="4"/>
    </row>
    <row r="4565" spans="1:12" ht="15.75">
      <c r="A4565" s="28">
        <v>971</v>
      </c>
      <c r="B4565" s="25"/>
      <c r="C4565" s="32">
        <f t="shared" si="397"/>
        <v>1</v>
      </c>
      <c r="D4565" s="36" t="s">
        <v>4602</v>
      </c>
      <c r="E4565" s="36">
        <v>8326</v>
      </c>
      <c r="F4565" s="36">
        <v>5</v>
      </c>
      <c r="G4565" s="36">
        <v>1</v>
      </c>
      <c r="H4565" s="36">
        <v>0</v>
      </c>
      <c r="I4565" s="36">
        <v>0</v>
      </c>
      <c r="J4565" s="36">
        <v>0</v>
      </c>
      <c r="K4565" s="57" t="str">
        <f t="shared" si="398"/>
        <v>0</v>
      </c>
      <c r="L4565" s="4"/>
    </row>
    <row r="4566" spans="1:12" ht="15.75">
      <c r="A4566" s="28">
        <v>971</v>
      </c>
      <c r="B4566" s="25"/>
      <c r="C4566" s="32">
        <f t="shared" si="397"/>
        <v>1</v>
      </c>
      <c r="D4566" s="36" t="s">
        <v>4603</v>
      </c>
      <c r="E4566" s="36">
        <v>16000</v>
      </c>
      <c r="F4566" s="36">
        <v>19</v>
      </c>
      <c r="G4566" s="36">
        <v>21</v>
      </c>
      <c r="H4566" s="36">
        <v>0</v>
      </c>
      <c r="I4566" s="36">
        <v>0</v>
      </c>
      <c r="J4566" s="36">
        <v>0</v>
      </c>
      <c r="K4566" s="57" t="str">
        <f t="shared" si="398"/>
        <v>0</v>
      </c>
      <c r="L4566" s="4"/>
    </row>
    <row r="4567" spans="1:12" ht="15.75">
      <c r="A4567" s="28">
        <v>971</v>
      </c>
      <c r="B4567" s="25"/>
      <c r="C4567" s="32">
        <f t="shared" si="397"/>
        <v>1</v>
      </c>
      <c r="D4567" s="36" t="s">
        <v>4604</v>
      </c>
      <c r="E4567" s="36">
        <v>6175</v>
      </c>
      <c r="F4567" s="36">
        <v>4</v>
      </c>
      <c r="G4567" s="36">
        <v>1</v>
      </c>
      <c r="H4567" s="36">
        <v>0</v>
      </c>
      <c r="I4567" s="36">
        <v>0</v>
      </c>
      <c r="J4567" s="36">
        <v>0</v>
      </c>
      <c r="K4567" s="57" t="str">
        <f t="shared" si="398"/>
        <v>0</v>
      </c>
      <c r="L4567" s="4"/>
    </row>
    <row r="4568" spans="1:12" ht="15.75">
      <c r="A4568" s="28">
        <v>971</v>
      </c>
      <c r="B4568" s="25"/>
      <c r="C4568" s="32">
        <f t="shared" si="397"/>
        <v>1</v>
      </c>
      <c r="D4568" s="36" t="s">
        <v>2513</v>
      </c>
      <c r="E4568" s="36">
        <v>5635</v>
      </c>
      <c r="F4568" s="36">
        <v>4</v>
      </c>
      <c r="G4568" s="36">
        <v>1</v>
      </c>
      <c r="H4568" s="36">
        <v>0</v>
      </c>
      <c r="I4568" s="36">
        <v>0</v>
      </c>
      <c r="J4568" s="36">
        <v>0</v>
      </c>
      <c r="K4568" s="57" t="str">
        <f t="shared" si="398"/>
        <v>0</v>
      </c>
      <c r="L4568" s="4"/>
    </row>
    <row r="4569" spans="1:12" ht="15.75">
      <c r="A4569" s="28">
        <v>971</v>
      </c>
      <c r="B4569" s="25"/>
      <c r="C4569" s="32">
        <f t="shared" si="397"/>
        <v>1</v>
      </c>
      <c r="D4569" s="36" t="s">
        <v>1937</v>
      </c>
      <c r="E4569" s="36">
        <v>10381</v>
      </c>
      <c r="F4569" s="36">
        <v>9</v>
      </c>
      <c r="G4569" s="36">
        <v>2</v>
      </c>
      <c r="H4569" s="36">
        <v>0</v>
      </c>
      <c r="I4569" s="36">
        <v>0</v>
      </c>
      <c r="J4569" s="36">
        <v>0</v>
      </c>
      <c r="K4569" s="57" t="str">
        <f t="shared" si="398"/>
        <v>0</v>
      </c>
      <c r="L4569" s="4"/>
    </row>
    <row r="4570" spans="1:12" ht="15.75">
      <c r="A4570" s="28">
        <v>971</v>
      </c>
      <c r="B4570" s="25"/>
      <c r="C4570" s="32">
        <f t="shared" si="397"/>
        <v>1</v>
      </c>
      <c r="D4570" s="36" t="s">
        <v>4605</v>
      </c>
      <c r="E4570" s="36">
        <v>12518</v>
      </c>
      <c r="F4570" s="36">
        <v>11</v>
      </c>
      <c r="G4570" s="36">
        <v>5</v>
      </c>
      <c r="H4570" s="36">
        <v>0</v>
      </c>
      <c r="I4570" s="36">
        <v>0</v>
      </c>
      <c r="J4570" s="36">
        <v>0</v>
      </c>
      <c r="K4570" s="57" t="str">
        <f t="shared" si="398"/>
        <v>0</v>
      </c>
      <c r="L4570" s="4"/>
    </row>
    <row r="4571" spans="1:12" ht="15.75">
      <c r="A4571" s="28">
        <v>971</v>
      </c>
      <c r="B4571" s="25"/>
      <c r="C4571" s="32">
        <f t="shared" si="397"/>
        <v>1</v>
      </c>
      <c r="D4571" s="36" t="s">
        <v>4606</v>
      </c>
      <c r="E4571" s="36">
        <v>2501</v>
      </c>
      <c r="F4571" s="36">
        <v>3</v>
      </c>
      <c r="G4571" s="36">
        <v>0</v>
      </c>
      <c r="H4571" s="36">
        <v>0</v>
      </c>
      <c r="I4571" s="36">
        <v>0</v>
      </c>
      <c r="J4571" s="36">
        <v>0</v>
      </c>
      <c r="K4571" s="57" t="str">
        <f t="shared" si="398"/>
        <v>0</v>
      </c>
      <c r="L4571" s="4"/>
    </row>
    <row r="4572" spans="1:12" ht="15.75">
      <c r="A4572" s="28">
        <v>971</v>
      </c>
      <c r="B4572" s="25"/>
      <c r="C4572" s="32">
        <f t="shared" si="397"/>
        <v>1</v>
      </c>
      <c r="D4572" s="36" t="s">
        <v>4607</v>
      </c>
      <c r="E4572" s="36">
        <v>23580</v>
      </c>
      <c r="F4572" s="36">
        <v>17</v>
      </c>
      <c r="G4572" s="36">
        <v>12</v>
      </c>
      <c r="H4572" s="36">
        <v>0</v>
      </c>
      <c r="I4572" s="36">
        <v>0</v>
      </c>
      <c r="J4572" s="36">
        <v>0</v>
      </c>
      <c r="K4572" s="57" t="str">
        <f t="shared" si="398"/>
        <v>0</v>
      </c>
      <c r="L4572" s="4"/>
    </row>
    <row r="4573" spans="1:12" ht="15.75">
      <c r="A4573" s="28">
        <v>971</v>
      </c>
      <c r="B4573" s="25"/>
      <c r="C4573" s="32">
        <f t="shared" si="397"/>
        <v>1</v>
      </c>
      <c r="D4573" s="36" t="s">
        <v>4608</v>
      </c>
      <c r="E4573" s="36">
        <v>19000</v>
      </c>
      <c r="F4573" s="36">
        <v>19</v>
      </c>
      <c r="G4573" s="36">
        <v>7</v>
      </c>
      <c r="H4573" s="36">
        <v>0</v>
      </c>
      <c r="I4573" s="36">
        <v>0</v>
      </c>
      <c r="J4573" s="36">
        <v>0</v>
      </c>
      <c r="K4573" s="57" t="str">
        <f t="shared" si="398"/>
        <v>0</v>
      </c>
      <c r="L4573" s="4"/>
    </row>
    <row r="4574" spans="1:12" ht="15.75">
      <c r="A4574" s="28">
        <v>971</v>
      </c>
      <c r="B4574" s="25"/>
      <c r="C4574" s="32">
        <f t="shared" si="397"/>
        <v>1</v>
      </c>
      <c r="D4574" s="36" t="s">
        <v>4609</v>
      </c>
      <c r="E4574" s="36">
        <v>1074</v>
      </c>
      <c r="F4574" s="36">
        <v>1</v>
      </c>
      <c r="G4574" s="36">
        <v>0</v>
      </c>
      <c r="H4574" s="36">
        <v>0</v>
      </c>
      <c r="I4574" s="36">
        <v>0</v>
      </c>
      <c r="J4574" s="36">
        <v>0</v>
      </c>
      <c r="K4574" s="57" t="str">
        <f t="shared" si="398"/>
        <v>0</v>
      </c>
      <c r="L4574" s="4"/>
    </row>
    <row r="4575" spans="1:12" ht="15.75">
      <c r="A4575" s="28">
        <v>971</v>
      </c>
      <c r="B4575" s="25"/>
      <c r="C4575" s="32">
        <f t="shared" si="397"/>
        <v>1</v>
      </c>
      <c r="D4575" s="36" t="s">
        <v>4610</v>
      </c>
      <c r="E4575" s="36">
        <v>1519</v>
      </c>
      <c r="F4575" s="36">
        <v>2</v>
      </c>
      <c r="G4575" s="36">
        <v>0</v>
      </c>
      <c r="H4575" s="36">
        <v>0</v>
      </c>
      <c r="I4575" s="36">
        <v>0</v>
      </c>
      <c r="J4575" s="36">
        <v>0</v>
      </c>
      <c r="K4575" s="57" t="str">
        <f t="shared" si="398"/>
        <v>0</v>
      </c>
      <c r="L4575" s="4"/>
    </row>
    <row r="4576" spans="1:12" ht="15.75">
      <c r="A4576" s="28">
        <v>971</v>
      </c>
      <c r="B4576" s="25"/>
      <c r="C4576" s="32">
        <f t="shared" si="397"/>
        <v>1</v>
      </c>
      <c r="D4576" s="36" t="s">
        <v>4611</v>
      </c>
      <c r="E4576" s="36">
        <v>8010</v>
      </c>
      <c r="F4576" s="36">
        <v>4</v>
      </c>
      <c r="G4576" s="36">
        <v>1</v>
      </c>
      <c r="H4576" s="36">
        <v>0</v>
      </c>
      <c r="I4576" s="36">
        <v>0</v>
      </c>
      <c r="J4576" s="36">
        <v>0</v>
      </c>
      <c r="K4576" s="57" t="str">
        <f t="shared" si="398"/>
        <v>0</v>
      </c>
      <c r="L4576" s="4"/>
    </row>
    <row r="4577" spans="1:57" ht="15.75">
      <c r="A4577" s="28">
        <v>971</v>
      </c>
      <c r="B4577" s="25"/>
      <c r="C4577" s="32">
        <f t="shared" si="397"/>
        <v>1</v>
      </c>
      <c r="D4577" s="36" t="s">
        <v>4612</v>
      </c>
      <c r="E4577" s="36">
        <v>1873</v>
      </c>
      <c r="F4577" s="36">
        <v>2</v>
      </c>
      <c r="G4577" s="36">
        <v>0</v>
      </c>
      <c r="H4577" s="36">
        <v>0</v>
      </c>
      <c r="I4577" s="36">
        <v>0</v>
      </c>
      <c r="J4577" s="36">
        <v>0</v>
      </c>
      <c r="K4577" s="57" t="str">
        <f t="shared" si="398"/>
        <v>0</v>
      </c>
      <c r="L4577" s="4"/>
    </row>
    <row r="4578" spans="1:57" ht="15.75">
      <c r="A4578" s="28">
        <v>971</v>
      </c>
      <c r="B4578" s="25"/>
      <c r="C4578" s="32">
        <f t="shared" si="397"/>
        <v>1</v>
      </c>
      <c r="D4578" s="36" t="s">
        <v>4613</v>
      </c>
      <c r="E4578" s="36">
        <v>7400</v>
      </c>
      <c r="F4578" s="36">
        <v>7</v>
      </c>
      <c r="G4578" s="36">
        <v>1</v>
      </c>
      <c r="H4578" s="36">
        <v>0</v>
      </c>
      <c r="I4578" s="36">
        <v>0</v>
      </c>
      <c r="J4578" s="36">
        <v>0</v>
      </c>
      <c r="K4578" s="57" t="str">
        <f t="shared" si="398"/>
        <v>0</v>
      </c>
      <c r="L4578" s="4"/>
    </row>
    <row r="4579" spans="1:57" ht="15">
      <c r="A4579" s="226" t="s">
        <v>4614</v>
      </c>
      <c r="B4579" s="226"/>
      <c r="C4579" s="226"/>
      <c r="D4579" s="44">
        <f>SUM(C4547:C4578)</f>
        <v>32</v>
      </c>
      <c r="E4579" s="111">
        <f t="shared" ref="E4579:J4579" si="399">SUM(E4547:E4578)</f>
        <v>391326</v>
      </c>
      <c r="F4579" s="111">
        <f t="shared" si="399"/>
        <v>334</v>
      </c>
      <c r="G4579" s="111">
        <f t="shared" si="399"/>
        <v>125</v>
      </c>
      <c r="H4579" s="111">
        <f t="shared" si="399"/>
        <v>0</v>
      </c>
      <c r="I4579" s="111">
        <f t="shared" si="399"/>
        <v>2</v>
      </c>
      <c r="J4579" s="111">
        <f t="shared" si="399"/>
        <v>0</v>
      </c>
      <c r="K4579" s="45">
        <f>K4547+K4548+K4549+K4550+K4551+K4552+K4553+K4554+K4555+K4556+K4557+K4558+K4559+K4560+K4561+K4562+K4563+K4564+K4565+K4566+K4567+K4568+K4569+K4570+K4571+K4572+K4573+K4574+K4575+K4576+K4577+K4578</f>
        <v>1</v>
      </c>
      <c r="L4579" s="4"/>
      <c r="M4579" s="46"/>
      <c r="N4579" s="46"/>
      <c r="O4579" s="46"/>
      <c r="P4579" s="46"/>
      <c r="Q4579" s="46"/>
      <c r="R4579" s="46"/>
      <c r="S4579" s="46"/>
      <c r="T4579" s="46"/>
      <c r="U4579" s="46"/>
      <c r="V4579" s="46"/>
      <c r="W4579" s="46"/>
      <c r="X4579" s="46"/>
      <c r="Y4579" s="46"/>
      <c r="Z4579" s="46"/>
      <c r="AA4579" s="46"/>
      <c r="AB4579" s="46"/>
      <c r="AC4579" s="46"/>
      <c r="AD4579" s="46"/>
      <c r="AE4579" s="46"/>
      <c r="AF4579" s="46"/>
      <c r="AG4579" s="46"/>
      <c r="AH4579" s="46"/>
      <c r="AI4579" s="46"/>
      <c r="AJ4579" s="46"/>
      <c r="AK4579" s="46"/>
      <c r="AL4579" s="46"/>
      <c r="AM4579" s="46"/>
      <c r="AN4579" s="46"/>
      <c r="AO4579" s="46"/>
      <c r="AP4579" s="46"/>
      <c r="AQ4579" s="46"/>
      <c r="AR4579" s="46"/>
      <c r="AS4579" s="46"/>
      <c r="AT4579" s="46"/>
      <c r="AU4579" s="46"/>
      <c r="AV4579" s="46"/>
      <c r="AW4579" s="46"/>
      <c r="AX4579" s="46"/>
      <c r="AY4579" s="46"/>
      <c r="AZ4579" s="46"/>
      <c r="BA4579" s="46"/>
      <c r="BB4579" s="46"/>
      <c r="BC4579" s="46"/>
      <c r="BD4579" s="46"/>
      <c r="BE4579" s="46"/>
    </row>
    <row r="4580" spans="1:57" ht="15.75">
      <c r="A4580" s="28"/>
      <c r="B4580" s="225" t="s">
        <v>130</v>
      </c>
      <c r="C4580" s="225"/>
      <c r="D4580" s="47"/>
      <c r="E4580" s="112"/>
      <c r="F4580" s="47"/>
      <c r="G4580" s="112"/>
      <c r="H4580" s="112"/>
      <c r="I4580" s="112"/>
      <c r="J4580" s="113"/>
      <c r="K4580" s="31"/>
      <c r="L4580" s="4"/>
    </row>
    <row r="4581" spans="1:57" ht="15.75">
      <c r="A4581" s="28">
        <v>972</v>
      </c>
      <c r="B4581" s="25"/>
      <c r="C4581" s="32">
        <f t="shared" ref="C4581:C4609" si="400">IF(D4581="",0,1)</f>
        <v>1</v>
      </c>
      <c r="D4581" s="34" t="s">
        <v>4615</v>
      </c>
      <c r="E4581" s="54">
        <v>3596</v>
      </c>
      <c r="F4581" s="36">
        <v>2</v>
      </c>
      <c r="G4581" s="36">
        <v>4</v>
      </c>
      <c r="H4581" s="36">
        <v>0</v>
      </c>
      <c r="I4581" s="36">
        <v>0</v>
      </c>
      <c r="J4581" s="36">
        <v>0</v>
      </c>
      <c r="K4581" s="57" t="str">
        <f t="shared" ref="K4581:K4609" si="401">IF(OR(I4581="",I4581&lt;1),"0","1")</f>
        <v>0</v>
      </c>
      <c r="L4581" s="4"/>
    </row>
    <row r="4582" spans="1:57" ht="15.75">
      <c r="A4582" s="28">
        <v>972</v>
      </c>
      <c r="B4582" s="25"/>
      <c r="C4582" s="32">
        <f t="shared" si="400"/>
        <v>1</v>
      </c>
      <c r="D4582" s="34" t="s">
        <v>4616</v>
      </c>
      <c r="E4582" s="34">
        <v>2865</v>
      </c>
      <c r="F4582" s="35">
        <v>2</v>
      </c>
      <c r="G4582" s="35">
        <v>0</v>
      </c>
      <c r="H4582" s="35">
        <v>0</v>
      </c>
      <c r="I4582" s="35">
        <v>0</v>
      </c>
      <c r="J4582" s="36">
        <v>0</v>
      </c>
      <c r="K4582" s="57" t="str">
        <f t="shared" si="401"/>
        <v>0</v>
      </c>
      <c r="L4582" s="4"/>
    </row>
    <row r="4583" spans="1:57" ht="15.75">
      <c r="A4583" s="28">
        <v>972</v>
      </c>
      <c r="B4583" s="25"/>
      <c r="C4583" s="32">
        <f t="shared" si="400"/>
        <v>1</v>
      </c>
      <c r="D4583" s="34" t="s">
        <v>4617</v>
      </c>
      <c r="E4583" s="34">
        <v>1900</v>
      </c>
      <c r="F4583" s="35">
        <v>1</v>
      </c>
      <c r="G4583" s="35">
        <v>0</v>
      </c>
      <c r="H4583" s="35">
        <v>0</v>
      </c>
      <c r="I4583" s="35">
        <v>0</v>
      </c>
      <c r="J4583" s="36">
        <v>0</v>
      </c>
      <c r="K4583" s="57" t="str">
        <f t="shared" si="401"/>
        <v>0</v>
      </c>
      <c r="L4583" s="4"/>
    </row>
    <row r="4584" spans="1:57" ht="15.75">
      <c r="A4584" s="28">
        <v>972</v>
      </c>
      <c r="B4584" s="25"/>
      <c r="C4584" s="32">
        <f t="shared" si="400"/>
        <v>1</v>
      </c>
      <c r="D4584" s="34" t="s">
        <v>4618</v>
      </c>
      <c r="E4584" s="34">
        <v>3423</v>
      </c>
      <c r="F4584" s="35">
        <v>2</v>
      </c>
      <c r="G4584" s="35">
        <v>0</v>
      </c>
      <c r="H4584" s="35">
        <v>0</v>
      </c>
      <c r="I4584" s="35">
        <v>0</v>
      </c>
      <c r="J4584" s="36">
        <v>0</v>
      </c>
      <c r="K4584" s="57" t="str">
        <f t="shared" si="401"/>
        <v>0</v>
      </c>
      <c r="L4584" s="4"/>
    </row>
    <row r="4585" spans="1:57" ht="15.75">
      <c r="A4585" s="28">
        <v>972</v>
      </c>
      <c r="B4585" s="25"/>
      <c r="C4585" s="32">
        <f t="shared" si="400"/>
        <v>1</v>
      </c>
      <c r="D4585" s="34" t="s">
        <v>4619</v>
      </c>
      <c r="E4585" s="34">
        <v>4454</v>
      </c>
      <c r="F4585" s="35">
        <v>3</v>
      </c>
      <c r="G4585" s="35">
        <v>2</v>
      </c>
      <c r="H4585" s="35">
        <v>0</v>
      </c>
      <c r="I4585" s="35">
        <v>0</v>
      </c>
      <c r="J4585" s="36">
        <v>0</v>
      </c>
      <c r="K4585" s="57" t="str">
        <f t="shared" si="401"/>
        <v>0</v>
      </c>
      <c r="L4585" s="4"/>
    </row>
    <row r="4586" spans="1:57" ht="15.75">
      <c r="A4586" s="28">
        <v>972</v>
      </c>
      <c r="B4586" s="25"/>
      <c r="C4586" s="32">
        <f t="shared" si="400"/>
        <v>1</v>
      </c>
      <c r="D4586" s="34" t="s">
        <v>4620</v>
      </c>
      <c r="E4586" s="34">
        <v>5650</v>
      </c>
      <c r="F4586" s="35">
        <v>4</v>
      </c>
      <c r="G4586" s="35">
        <v>3</v>
      </c>
      <c r="H4586" s="35">
        <v>0</v>
      </c>
      <c r="I4586" s="35">
        <v>0</v>
      </c>
      <c r="J4586" s="36">
        <v>0</v>
      </c>
      <c r="K4586" s="57" t="str">
        <f t="shared" si="401"/>
        <v>0</v>
      </c>
      <c r="L4586" s="4"/>
    </row>
    <row r="4587" spans="1:57" ht="15.75">
      <c r="A4587" s="28">
        <v>972</v>
      </c>
      <c r="B4587" s="25"/>
      <c r="C4587" s="32">
        <f t="shared" si="400"/>
        <v>1</v>
      </c>
      <c r="D4587" s="34" t="s">
        <v>4621</v>
      </c>
      <c r="E4587" s="40">
        <v>17542</v>
      </c>
      <c r="F4587" s="35">
        <v>10</v>
      </c>
      <c r="G4587" s="35">
        <v>3</v>
      </c>
      <c r="H4587" s="35">
        <v>0</v>
      </c>
      <c r="I4587" s="35">
        <v>0</v>
      </c>
      <c r="J4587" s="36">
        <v>0</v>
      </c>
      <c r="K4587" s="57" t="str">
        <f t="shared" si="401"/>
        <v>0</v>
      </c>
      <c r="L4587" s="4"/>
    </row>
    <row r="4588" spans="1:57" ht="15.75">
      <c r="A4588" s="28">
        <v>972</v>
      </c>
      <c r="B4588" s="25"/>
      <c r="C4588" s="32">
        <f t="shared" si="400"/>
        <v>1</v>
      </c>
      <c r="D4588" s="34" t="s">
        <v>4622</v>
      </c>
      <c r="E4588" s="34">
        <v>75652</v>
      </c>
      <c r="F4588" s="35">
        <v>53</v>
      </c>
      <c r="G4588" s="35">
        <v>28</v>
      </c>
      <c r="H4588" s="35">
        <v>0</v>
      </c>
      <c r="I4588" s="35">
        <v>0</v>
      </c>
      <c r="J4588" s="36">
        <v>0</v>
      </c>
      <c r="K4588" s="57" t="str">
        <f t="shared" si="401"/>
        <v>0</v>
      </c>
      <c r="L4588" s="4"/>
    </row>
    <row r="4589" spans="1:57" ht="15.75">
      <c r="A4589" s="28">
        <v>972</v>
      </c>
      <c r="B4589" s="25"/>
      <c r="C4589" s="32">
        <f t="shared" si="400"/>
        <v>1</v>
      </c>
      <c r="D4589" s="34" t="s">
        <v>4623</v>
      </c>
      <c r="E4589" s="54">
        <v>16650</v>
      </c>
      <c r="F4589" s="35">
        <v>11</v>
      </c>
      <c r="G4589" s="35">
        <v>3</v>
      </c>
      <c r="H4589" s="35">
        <v>0</v>
      </c>
      <c r="I4589" s="35">
        <v>0</v>
      </c>
      <c r="J4589" s="36">
        <v>0</v>
      </c>
      <c r="K4589" s="57" t="str">
        <f t="shared" si="401"/>
        <v>0</v>
      </c>
      <c r="L4589" s="4"/>
    </row>
    <row r="4590" spans="1:57" ht="15.75">
      <c r="A4590" s="28">
        <v>972</v>
      </c>
      <c r="B4590" s="25"/>
      <c r="C4590" s="32">
        <f t="shared" si="400"/>
        <v>1</v>
      </c>
      <c r="D4590" s="63" t="s">
        <v>4624</v>
      </c>
      <c r="E4590" s="63">
        <v>9777</v>
      </c>
      <c r="F4590" s="93">
        <v>7</v>
      </c>
      <c r="G4590" s="93">
        <v>1</v>
      </c>
      <c r="H4590" s="93">
        <v>0</v>
      </c>
      <c r="I4590" s="93">
        <v>0</v>
      </c>
      <c r="J4590" s="94">
        <v>0</v>
      </c>
      <c r="K4590" s="57" t="str">
        <f t="shared" si="401"/>
        <v>0</v>
      </c>
      <c r="L4590" s="4"/>
    </row>
    <row r="4591" spans="1:57" ht="15.75">
      <c r="A4591" s="28">
        <v>972</v>
      </c>
      <c r="B4591" s="25"/>
      <c r="C4591" s="32">
        <f t="shared" si="400"/>
        <v>1</v>
      </c>
      <c r="D4591" s="34" t="s">
        <v>4625</v>
      </c>
      <c r="E4591" s="54">
        <v>40450</v>
      </c>
      <c r="F4591" s="35">
        <v>24</v>
      </c>
      <c r="G4591" s="35">
        <v>7</v>
      </c>
      <c r="H4591" s="35">
        <v>0</v>
      </c>
      <c r="I4591" s="35">
        <v>0</v>
      </c>
      <c r="J4591" s="36">
        <v>0</v>
      </c>
      <c r="K4591" s="57" t="str">
        <f t="shared" si="401"/>
        <v>0</v>
      </c>
      <c r="L4591" s="4"/>
    </row>
    <row r="4592" spans="1:57" ht="15.75">
      <c r="A4592" s="28">
        <v>972</v>
      </c>
      <c r="B4592" s="25"/>
      <c r="C4592" s="32">
        <f t="shared" si="400"/>
        <v>1</v>
      </c>
      <c r="D4592" s="34" t="s">
        <v>4626</v>
      </c>
      <c r="E4592" s="34">
        <v>6844</v>
      </c>
      <c r="F4592" s="35">
        <v>5</v>
      </c>
      <c r="G4592" s="35">
        <v>3</v>
      </c>
      <c r="H4592" s="35">
        <v>0</v>
      </c>
      <c r="I4592" s="35">
        <v>0</v>
      </c>
      <c r="J4592" s="36">
        <v>0</v>
      </c>
      <c r="K4592" s="57" t="str">
        <f t="shared" si="401"/>
        <v>0</v>
      </c>
      <c r="L4592" s="4"/>
    </row>
    <row r="4593" spans="1:12" ht="15.75">
      <c r="A4593" s="28">
        <v>972</v>
      </c>
      <c r="B4593" s="25"/>
      <c r="C4593" s="32">
        <f t="shared" si="400"/>
        <v>1</v>
      </c>
      <c r="D4593" s="34" t="s">
        <v>4627</v>
      </c>
      <c r="E4593" s="54">
        <v>8915</v>
      </c>
      <c r="F4593" s="35">
        <v>5</v>
      </c>
      <c r="G4593" s="35">
        <v>1</v>
      </c>
      <c r="H4593" s="35">
        <v>0</v>
      </c>
      <c r="I4593" s="35">
        <v>0</v>
      </c>
      <c r="J4593" s="36">
        <v>0</v>
      </c>
      <c r="K4593" s="57" t="str">
        <f t="shared" si="401"/>
        <v>0</v>
      </c>
      <c r="L4593" s="4"/>
    </row>
    <row r="4594" spans="1:12" ht="15.75">
      <c r="A4594" s="28">
        <v>972</v>
      </c>
      <c r="B4594" s="25"/>
      <c r="C4594" s="32">
        <f t="shared" si="400"/>
        <v>1</v>
      </c>
      <c r="D4594" s="34" t="s">
        <v>4628</v>
      </c>
      <c r="E4594" s="34">
        <v>3166</v>
      </c>
      <c r="F4594" s="36">
        <v>3</v>
      </c>
      <c r="G4594" s="36">
        <v>0</v>
      </c>
      <c r="H4594" s="36">
        <v>0</v>
      </c>
      <c r="I4594" s="36">
        <v>0</v>
      </c>
      <c r="J4594" s="36">
        <v>0</v>
      </c>
      <c r="K4594" s="57" t="str">
        <f t="shared" si="401"/>
        <v>0</v>
      </c>
      <c r="L4594" s="4"/>
    </row>
    <row r="4595" spans="1:12" ht="15.75">
      <c r="A4595" s="28">
        <v>972</v>
      </c>
      <c r="B4595" s="25"/>
      <c r="C4595" s="32">
        <f t="shared" si="400"/>
        <v>1</v>
      </c>
      <c r="D4595" s="49" t="s">
        <v>4629</v>
      </c>
      <c r="E4595" s="49">
        <v>5155</v>
      </c>
      <c r="F4595" s="38">
        <v>1</v>
      </c>
      <c r="G4595" s="38">
        <v>2</v>
      </c>
      <c r="H4595" s="49">
        <v>0</v>
      </c>
      <c r="I4595" s="49">
        <v>0</v>
      </c>
      <c r="J4595" s="38">
        <v>0</v>
      </c>
      <c r="K4595" s="57" t="str">
        <f t="shared" si="401"/>
        <v>0</v>
      </c>
      <c r="L4595" s="4"/>
    </row>
    <row r="4596" spans="1:12" ht="15.75">
      <c r="A4596" s="28">
        <v>972</v>
      </c>
      <c r="B4596" s="25"/>
      <c r="C4596" s="32">
        <f t="shared" si="400"/>
        <v>1</v>
      </c>
      <c r="D4596" s="36" t="s">
        <v>4630</v>
      </c>
      <c r="E4596" s="36">
        <v>1819</v>
      </c>
      <c r="F4596" s="36">
        <v>1</v>
      </c>
      <c r="G4596" s="36">
        <v>0</v>
      </c>
      <c r="H4596" s="36">
        <v>0</v>
      </c>
      <c r="I4596" s="36">
        <v>0</v>
      </c>
      <c r="J4596" s="36">
        <v>0</v>
      </c>
      <c r="K4596" s="57" t="str">
        <f t="shared" si="401"/>
        <v>0</v>
      </c>
      <c r="L4596" s="4"/>
    </row>
    <row r="4597" spans="1:12" ht="15.75">
      <c r="A4597" s="28">
        <v>972</v>
      </c>
      <c r="B4597" s="25"/>
      <c r="C4597" s="32">
        <f t="shared" si="400"/>
        <v>1</v>
      </c>
      <c r="D4597" s="34" t="s">
        <v>4631</v>
      </c>
      <c r="E4597" s="34">
        <v>12115</v>
      </c>
      <c r="F4597" s="35">
        <v>4</v>
      </c>
      <c r="G4597" s="35">
        <v>4</v>
      </c>
      <c r="H4597" s="35">
        <v>0</v>
      </c>
      <c r="I4597" s="35">
        <v>0</v>
      </c>
      <c r="J4597" s="36">
        <v>0</v>
      </c>
      <c r="K4597" s="57" t="str">
        <f t="shared" si="401"/>
        <v>0</v>
      </c>
      <c r="L4597" s="4"/>
    </row>
    <row r="4598" spans="1:12" ht="15.75">
      <c r="A4598" s="28">
        <v>972</v>
      </c>
      <c r="B4598" s="25"/>
      <c r="C4598" s="32">
        <f t="shared" si="400"/>
        <v>1</v>
      </c>
      <c r="D4598" s="34" t="s">
        <v>4632</v>
      </c>
      <c r="E4598" s="34">
        <v>12094</v>
      </c>
      <c r="F4598" s="35">
        <v>8</v>
      </c>
      <c r="G4598" s="35">
        <v>0</v>
      </c>
      <c r="H4598" s="35">
        <v>0</v>
      </c>
      <c r="I4598" s="35">
        <v>0</v>
      </c>
      <c r="J4598" s="36">
        <v>0</v>
      </c>
      <c r="K4598" s="57" t="str">
        <f t="shared" si="401"/>
        <v>0</v>
      </c>
      <c r="L4598" s="4"/>
    </row>
    <row r="4599" spans="1:12" ht="15.75">
      <c r="A4599" s="28">
        <v>972</v>
      </c>
      <c r="B4599" s="25"/>
      <c r="C4599" s="32">
        <f t="shared" si="400"/>
        <v>1</v>
      </c>
      <c r="D4599" s="34" t="s">
        <v>4633</v>
      </c>
      <c r="E4599" s="34">
        <v>22096</v>
      </c>
      <c r="F4599" s="35">
        <v>18</v>
      </c>
      <c r="G4599" s="35">
        <v>1</v>
      </c>
      <c r="H4599" s="35">
        <v>0</v>
      </c>
      <c r="I4599" s="35">
        <v>0</v>
      </c>
      <c r="J4599" s="36">
        <v>0</v>
      </c>
      <c r="K4599" s="57" t="str">
        <f t="shared" si="401"/>
        <v>0</v>
      </c>
      <c r="L4599" s="4"/>
    </row>
    <row r="4600" spans="1:12" ht="15.75">
      <c r="A4600" s="28">
        <v>972</v>
      </c>
      <c r="B4600" s="25"/>
      <c r="C4600" s="32">
        <f t="shared" si="400"/>
        <v>1</v>
      </c>
      <c r="D4600" s="34" t="s">
        <v>4634</v>
      </c>
      <c r="E4600" s="34">
        <v>9755</v>
      </c>
      <c r="F4600" s="35">
        <v>5</v>
      </c>
      <c r="G4600" s="35">
        <v>2</v>
      </c>
      <c r="H4600" s="35">
        <v>0</v>
      </c>
      <c r="I4600" s="35">
        <v>0</v>
      </c>
      <c r="J4600" s="36">
        <v>0</v>
      </c>
      <c r="K4600" s="57" t="str">
        <f t="shared" si="401"/>
        <v>0</v>
      </c>
      <c r="L4600" s="4"/>
    </row>
    <row r="4601" spans="1:12" ht="15.75">
      <c r="A4601" s="28">
        <v>972</v>
      </c>
      <c r="B4601" s="25"/>
      <c r="C4601" s="32">
        <f t="shared" si="400"/>
        <v>1</v>
      </c>
      <c r="D4601" s="34" t="s">
        <v>4635</v>
      </c>
      <c r="E4601" s="34">
        <v>15846</v>
      </c>
      <c r="F4601" s="35">
        <v>8</v>
      </c>
      <c r="G4601" s="35">
        <v>0</v>
      </c>
      <c r="H4601" s="35">
        <v>0</v>
      </c>
      <c r="I4601" s="35">
        <v>0</v>
      </c>
      <c r="J4601" s="36">
        <v>0</v>
      </c>
      <c r="K4601" s="57" t="str">
        <f t="shared" si="401"/>
        <v>0</v>
      </c>
      <c r="L4601" s="4"/>
    </row>
    <row r="4602" spans="1:12" ht="15.75">
      <c r="A4602" s="28">
        <v>972</v>
      </c>
      <c r="B4602" s="25"/>
      <c r="C4602" s="32">
        <f t="shared" si="400"/>
        <v>1</v>
      </c>
      <c r="D4602" s="34" t="s">
        <v>4636</v>
      </c>
      <c r="E4602" s="34">
        <v>3913</v>
      </c>
      <c r="F4602" s="35">
        <v>2</v>
      </c>
      <c r="G4602" s="35">
        <v>4</v>
      </c>
      <c r="H4602" s="35">
        <v>0</v>
      </c>
      <c r="I4602" s="35">
        <v>0</v>
      </c>
      <c r="J4602" s="36">
        <v>0</v>
      </c>
      <c r="K4602" s="57" t="str">
        <f t="shared" si="401"/>
        <v>0</v>
      </c>
      <c r="L4602" s="4"/>
    </row>
    <row r="4603" spans="1:12" ht="15.75">
      <c r="A4603" s="28">
        <v>972</v>
      </c>
      <c r="B4603" s="25"/>
      <c r="C4603" s="32">
        <f t="shared" si="400"/>
        <v>1</v>
      </c>
      <c r="D4603" s="34" t="s">
        <v>4607</v>
      </c>
      <c r="E4603" s="34">
        <v>4429</v>
      </c>
      <c r="F4603" s="35">
        <v>2</v>
      </c>
      <c r="G4603" s="35">
        <v>3</v>
      </c>
      <c r="H4603" s="35">
        <v>0</v>
      </c>
      <c r="I4603" s="35">
        <v>0</v>
      </c>
      <c r="J4603" s="36">
        <v>0</v>
      </c>
      <c r="K4603" s="57" t="str">
        <f t="shared" si="401"/>
        <v>0</v>
      </c>
      <c r="L4603" s="4"/>
    </row>
    <row r="4604" spans="1:12" ht="15.75">
      <c r="A4604" s="28">
        <v>972</v>
      </c>
      <c r="B4604" s="25"/>
      <c r="C4604" s="32">
        <f t="shared" si="400"/>
        <v>1</v>
      </c>
      <c r="D4604" s="34" t="s">
        <v>4637</v>
      </c>
      <c r="E4604" s="34">
        <v>9863</v>
      </c>
      <c r="F4604" s="35">
        <v>4</v>
      </c>
      <c r="G4604" s="35">
        <v>2</v>
      </c>
      <c r="H4604" s="35">
        <v>0</v>
      </c>
      <c r="I4604" s="35">
        <v>0</v>
      </c>
      <c r="J4604" s="36">
        <v>0</v>
      </c>
      <c r="K4604" s="57" t="str">
        <f t="shared" si="401"/>
        <v>0</v>
      </c>
      <c r="L4604" s="4"/>
    </row>
    <row r="4605" spans="1:12" ht="15.75">
      <c r="A4605" s="28">
        <v>972</v>
      </c>
      <c r="B4605" s="25"/>
      <c r="C4605" s="32">
        <f t="shared" si="400"/>
        <v>1</v>
      </c>
      <c r="D4605" s="34" t="s">
        <v>4638</v>
      </c>
      <c r="E4605" s="34">
        <v>15652</v>
      </c>
      <c r="F4605" s="35">
        <v>10</v>
      </c>
      <c r="G4605" s="35">
        <v>4</v>
      </c>
      <c r="H4605" s="35">
        <v>0</v>
      </c>
      <c r="I4605" s="35">
        <v>0</v>
      </c>
      <c r="J4605" s="36">
        <v>0</v>
      </c>
      <c r="K4605" s="57" t="str">
        <f t="shared" si="401"/>
        <v>0</v>
      </c>
      <c r="L4605" s="4"/>
    </row>
    <row r="4606" spans="1:12" ht="15.75">
      <c r="A4606" s="28">
        <v>972</v>
      </c>
      <c r="B4606" s="25"/>
      <c r="C4606" s="32">
        <f t="shared" si="400"/>
        <v>1</v>
      </c>
      <c r="D4606" s="34" t="s">
        <v>4639</v>
      </c>
      <c r="E4606" s="34">
        <v>19443</v>
      </c>
      <c r="F4606" s="35">
        <v>7</v>
      </c>
      <c r="G4606" s="36">
        <v>4</v>
      </c>
      <c r="H4606" s="36">
        <v>0</v>
      </c>
      <c r="I4606" s="36">
        <v>0</v>
      </c>
      <c r="J4606" s="36">
        <v>0</v>
      </c>
      <c r="K4606" s="57" t="str">
        <f t="shared" si="401"/>
        <v>0</v>
      </c>
      <c r="L4606" s="4"/>
    </row>
    <row r="4607" spans="1:12" ht="15.75">
      <c r="A4607" s="28">
        <v>972</v>
      </c>
      <c r="B4607" s="25"/>
      <c r="C4607" s="32">
        <f t="shared" si="400"/>
        <v>1</v>
      </c>
      <c r="D4607" s="34" t="s">
        <v>4640</v>
      </c>
      <c r="E4607" s="54">
        <v>12177</v>
      </c>
      <c r="F4607" s="35">
        <v>8</v>
      </c>
      <c r="G4607" s="35">
        <v>4</v>
      </c>
      <c r="H4607" s="35">
        <v>0</v>
      </c>
      <c r="I4607" s="35">
        <v>0</v>
      </c>
      <c r="J4607" s="36">
        <v>0</v>
      </c>
      <c r="K4607" s="57" t="str">
        <f t="shared" si="401"/>
        <v>0</v>
      </c>
      <c r="L4607" s="4"/>
    </row>
    <row r="4608" spans="1:12" ht="15.75">
      <c r="A4608" s="28">
        <v>972</v>
      </c>
      <c r="B4608" s="25"/>
      <c r="C4608" s="32">
        <f t="shared" si="400"/>
        <v>1</v>
      </c>
      <c r="D4608" s="34" t="s">
        <v>4641</v>
      </c>
      <c r="E4608" s="34">
        <v>7415</v>
      </c>
      <c r="F4608" s="35">
        <v>6</v>
      </c>
      <c r="G4608" s="34">
        <v>4</v>
      </c>
      <c r="H4608" s="34">
        <v>0</v>
      </c>
      <c r="I4608" s="35">
        <v>0</v>
      </c>
      <c r="J4608" s="34">
        <v>0</v>
      </c>
      <c r="K4608" s="57" t="str">
        <f t="shared" si="401"/>
        <v>0</v>
      </c>
      <c r="L4608" s="4"/>
    </row>
    <row r="4609" spans="1:57" ht="15.75">
      <c r="A4609" s="28">
        <v>972</v>
      </c>
      <c r="B4609" s="25"/>
      <c r="C4609" s="32">
        <f t="shared" si="400"/>
        <v>1</v>
      </c>
      <c r="D4609" s="34" t="s">
        <v>4642</v>
      </c>
      <c r="E4609" s="34">
        <v>8781</v>
      </c>
      <c r="F4609" s="35">
        <v>6</v>
      </c>
      <c r="G4609" s="35">
        <v>3</v>
      </c>
      <c r="H4609" s="35">
        <v>0</v>
      </c>
      <c r="I4609" s="35">
        <v>0</v>
      </c>
      <c r="J4609" s="36">
        <v>0</v>
      </c>
      <c r="K4609" s="57" t="str">
        <f t="shared" si="401"/>
        <v>0</v>
      </c>
      <c r="L4609" s="4"/>
    </row>
    <row r="4610" spans="1:57" ht="15">
      <c r="A4610" s="226" t="s">
        <v>4643</v>
      </c>
      <c r="B4610" s="226"/>
      <c r="C4610" s="226"/>
      <c r="D4610" s="44">
        <f>SUM(C4581:C4609)</f>
        <v>29</v>
      </c>
      <c r="E4610" s="111">
        <f t="shared" ref="E4610:J4610" si="402">SUM(E4581:E4609)</f>
        <v>361437</v>
      </c>
      <c r="F4610" s="111">
        <f t="shared" si="402"/>
        <v>222</v>
      </c>
      <c r="G4610" s="111">
        <f t="shared" si="402"/>
        <v>92</v>
      </c>
      <c r="H4610" s="111">
        <f t="shared" si="402"/>
        <v>0</v>
      </c>
      <c r="I4610" s="111">
        <f t="shared" si="402"/>
        <v>0</v>
      </c>
      <c r="J4610" s="111">
        <f t="shared" si="402"/>
        <v>0</v>
      </c>
      <c r="K4610" s="45">
        <f>K4581+K4582+K4583+K4584+K4585+K4586+K4587+K4588+K4589+K4590+K4591+K4592+K4593+K4594+K4595+K4596+K4597+K4598+K4599+K4600+K4601+K4602+K4603+K4604+K4605+K4606+K4607+K4608+K4609</f>
        <v>0</v>
      </c>
      <c r="L4610" s="4"/>
      <c r="M4610" s="46"/>
      <c r="N4610" s="46"/>
      <c r="O4610" s="46"/>
      <c r="P4610" s="46"/>
      <c r="Q4610" s="46"/>
      <c r="R4610" s="46"/>
      <c r="S4610" s="46"/>
      <c r="T4610" s="46"/>
      <c r="U4610" s="46"/>
      <c r="V4610" s="46"/>
      <c r="W4610" s="46"/>
      <c r="X4610" s="46"/>
      <c r="Y4610" s="46"/>
      <c r="Z4610" s="46"/>
      <c r="AA4610" s="46"/>
      <c r="AB4610" s="46"/>
      <c r="AC4610" s="46"/>
      <c r="AD4610" s="46"/>
      <c r="AE4610" s="46"/>
      <c r="AF4610" s="46"/>
      <c r="AG4610" s="46"/>
      <c r="AH4610" s="46"/>
      <c r="AI4610" s="46"/>
      <c r="AJ4610" s="46"/>
      <c r="AK4610" s="46"/>
      <c r="AL4610" s="46"/>
      <c r="AM4610" s="46"/>
      <c r="AN4610" s="46"/>
      <c r="AO4610" s="46"/>
      <c r="AP4610" s="46"/>
      <c r="AQ4610" s="46"/>
      <c r="AR4610" s="46"/>
      <c r="AS4610" s="46"/>
      <c r="AT4610" s="46"/>
      <c r="AU4610" s="46"/>
      <c r="AV4610" s="46"/>
      <c r="AW4610" s="46"/>
      <c r="AX4610" s="46"/>
      <c r="AY4610" s="46"/>
      <c r="AZ4610" s="46"/>
      <c r="BA4610" s="46"/>
      <c r="BB4610" s="46"/>
      <c r="BC4610" s="46"/>
      <c r="BD4610" s="46"/>
      <c r="BE4610" s="46"/>
    </row>
    <row r="4611" spans="1:57" ht="15.75">
      <c r="A4611" s="28"/>
      <c r="B4611" s="225" t="s">
        <v>131</v>
      </c>
      <c r="C4611" s="225"/>
      <c r="D4611" s="115"/>
      <c r="E4611" s="112"/>
      <c r="F4611" s="47"/>
      <c r="G4611" s="112"/>
      <c r="H4611" s="112"/>
      <c r="I4611" s="112"/>
      <c r="J4611" s="113"/>
      <c r="K4611" s="31"/>
      <c r="L4611" s="4"/>
    </row>
    <row r="4612" spans="1:57" ht="15.75">
      <c r="A4612" s="28">
        <v>973</v>
      </c>
      <c r="B4612" s="25"/>
      <c r="C4612" s="32">
        <f t="shared" ref="C4612:C4624" si="403">IF(D4612="",0,1)</f>
        <v>1</v>
      </c>
      <c r="D4612" s="34" t="s">
        <v>4644</v>
      </c>
      <c r="E4612" s="34">
        <v>63652</v>
      </c>
      <c r="F4612" s="35">
        <v>52</v>
      </c>
      <c r="G4612" s="35">
        <v>13</v>
      </c>
      <c r="H4612" s="35">
        <v>0</v>
      </c>
      <c r="I4612" s="35">
        <v>0</v>
      </c>
      <c r="J4612" s="36">
        <v>0</v>
      </c>
      <c r="K4612" s="57" t="str">
        <f t="shared" ref="K4612:K4624" si="404">IF(OR(I4612="",I4612&lt;1),"0","1")</f>
        <v>0</v>
      </c>
      <c r="L4612" s="4"/>
    </row>
    <row r="4613" spans="1:57" ht="15.75">
      <c r="A4613" s="28">
        <v>973</v>
      </c>
      <c r="B4613" s="25"/>
      <c r="C4613" s="32">
        <f t="shared" si="403"/>
        <v>1</v>
      </c>
      <c r="D4613" s="34" t="s">
        <v>4645</v>
      </c>
      <c r="E4613" s="34">
        <v>8698</v>
      </c>
      <c r="F4613" s="35">
        <v>1</v>
      </c>
      <c r="G4613" s="35">
        <v>2</v>
      </c>
      <c r="H4613" s="35">
        <v>0</v>
      </c>
      <c r="I4613" s="35">
        <v>0</v>
      </c>
      <c r="J4613" s="36">
        <v>0</v>
      </c>
      <c r="K4613" s="57" t="str">
        <f t="shared" si="404"/>
        <v>0</v>
      </c>
      <c r="L4613" s="4"/>
    </row>
    <row r="4614" spans="1:57" ht="15.75">
      <c r="A4614" s="28">
        <v>973</v>
      </c>
      <c r="B4614" s="25"/>
      <c r="C4614" s="32">
        <f t="shared" si="403"/>
        <v>1</v>
      </c>
      <c r="D4614" s="34" t="s">
        <v>4646</v>
      </c>
      <c r="E4614" s="34">
        <v>1773</v>
      </c>
      <c r="F4614" s="35">
        <v>1</v>
      </c>
      <c r="G4614" s="35">
        <v>1</v>
      </c>
      <c r="H4614" s="35">
        <v>0</v>
      </c>
      <c r="I4614" s="35">
        <v>0</v>
      </c>
      <c r="J4614" s="36">
        <v>0</v>
      </c>
      <c r="K4614" s="57" t="str">
        <f t="shared" si="404"/>
        <v>0</v>
      </c>
      <c r="L4614" s="4"/>
    </row>
    <row r="4615" spans="1:57" ht="15.75">
      <c r="A4615" s="28">
        <v>973</v>
      </c>
      <c r="B4615" s="25"/>
      <c r="C4615" s="32">
        <f t="shared" si="403"/>
        <v>1</v>
      </c>
      <c r="D4615" s="69" t="s">
        <v>4647</v>
      </c>
      <c r="E4615" s="69">
        <v>24959</v>
      </c>
      <c r="F4615" s="69">
        <v>19</v>
      </c>
      <c r="G4615" s="69">
        <v>9</v>
      </c>
      <c r="H4615" s="69">
        <v>0</v>
      </c>
      <c r="I4615" s="69">
        <v>1</v>
      </c>
      <c r="J4615" s="69">
        <v>1</v>
      </c>
      <c r="K4615" s="57" t="str">
        <f t="shared" si="404"/>
        <v>1</v>
      </c>
      <c r="L4615" s="4"/>
    </row>
    <row r="4616" spans="1:57" ht="15.75">
      <c r="A4616" s="28">
        <v>973</v>
      </c>
      <c r="B4616" s="25"/>
      <c r="C4616" s="32">
        <f t="shared" si="403"/>
        <v>1</v>
      </c>
      <c r="D4616" s="34" t="s">
        <v>4648</v>
      </c>
      <c r="E4616" s="34">
        <v>15602</v>
      </c>
      <c r="F4616" s="35">
        <v>10</v>
      </c>
      <c r="G4616" s="35">
        <v>4</v>
      </c>
      <c r="H4616" s="35">
        <v>0</v>
      </c>
      <c r="I4616" s="35">
        <v>0</v>
      </c>
      <c r="J4616" s="36">
        <v>0</v>
      </c>
      <c r="K4616" s="57" t="str">
        <f t="shared" si="404"/>
        <v>0</v>
      </c>
      <c r="L4616" s="4"/>
    </row>
    <row r="4617" spans="1:57" ht="15.75">
      <c r="A4617" s="28">
        <v>973</v>
      </c>
      <c r="B4617" s="25"/>
      <c r="C4617" s="32">
        <f t="shared" si="403"/>
        <v>1</v>
      </c>
      <c r="D4617" s="34" t="s">
        <v>4649</v>
      </c>
      <c r="E4617" s="34">
        <v>11234</v>
      </c>
      <c r="F4617" s="35">
        <v>4</v>
      </c>
      <c r="G4617" s="35">
        <v>2</v>
      </c>
      <c r="H4617" s="35">
        <v>0</v>
      </c>
      <c r="I4617" s="35">
        <v>0</v>
      </c>
      <c r="J4617" s="36">
        <v>0</v>
      </c>
      <c r="K4617" s="57" t="str">
        <f t="shared" si="404"/>
        <v>0</v>
      </c>
      <c r="L4617" s="4"/>
    </row>
    <row r="4618" spans="1:57" ht="15.75">
      <c r="A4618" s="28">
        <v>973</v>
      </c>
      <c r="B4618" s="25"/>
      <c r="C4618" s="32">
        <f t="shared" si="403"/>
        <v>1</v>
      </c>
      <c r="D4618" s="34" t="s">
        <v>4650</v>
      </c>
      <c r="E4618" s="54">
        <v>11994</v>
      </c>
      <c r="F4618" s="35">
        <v>1</v>
      </c>
      <c r="G4618" s="35">
        <v>5</v>
      </c>
      <c r="H4618" s="35">
        <v>0</v>
      </c>
      <c r="I4618" s="34">
        <v>0</v>
      </c>
      <c r="J4618" s="54">
        <v>0</v>
      </c>
      <c r="K4618" s="57" t="str">
        <f t="shared" si="404"/>
        <v>0</v>
      </c>
      <c r="L4618" s="4"/>
    </row>
    <row r="4619" spans="1:57" ht="15.75">
      <c r="A4619" s="28">
        <v>973</v>
      </c>
      <c r="B4619" s="25"/>
      <c r="C4619" s="32">
        <f t="shared" si="403"/>
        <v>1</v>
      </c>
      <c r="D4619" s="34" t="s">
        <v>4651</v>
      </c>
      <c r="E4619" s="34">
        <v>32942</v>
      </c>
      <c r="F4619" s="35">
        <v>15</v>
      </c>
      <c r="G4619" s="35">
        <v>9</v>
      </c>
      <c r="H4619" s="35">
        <v>0</v>
      </c>
      <c r="I4619" s="35">
        <v>0</v>
      </c>
      <c r="J4619" s="36">
        <v>0</v>
      </c>
      <c r="K4619" s="57" t="str">
        <f t="shared" si="404"/>
        <v>0</v>
      </c>
      <c r="L4619" s="4"/>
    </row>
    <row r="4620" spans="1:57" ht="15.75">
      <c r="A4620" s="28">
        <v>973</v>
      </c>
      <c r="B4620" s="25"/>
      <c r="C4620" s="32">
        <f t="shared" si="403"/>
        <v>1</v>
      </c>
      <c r="D4620" s="81" t="s">
        <v>4652</v>
      </c>
      <c r="E4620" s="81">
        <v>2272</v>
      </c>
      <c r="F4620" s="81">
        <v>3</v>
      </c>
      <c r="G4620" s="81">
        <v>1</v>
      </c>
      <c r="H4620" s="81">
        <v>0</v>
      </c>
      <c r="I4620" s="81">
        <v>0</v>
      </c>
      <c r="J4620" s="81">
        <v>0</v>
      </c>
      <c r="K4620" s="57" t="str">
        <f t="shared" si="404"/>
        <v>0</v>
      </c>
      <c r="L4620" s="4"/>
    </row>
    <row r="4621" spans="1:57" ht="15.75">
      <c r="A4621" s="28">
        <v>973</v>
      </c>
      <c r="B4621" s="25"/>
      <c r="C4621" s="32">
        <f t="shared" si="403"/>
        <v>1</v>
      </c>
      <c r="D4621" s="34" t="s">
        <v>4653</v>
      </c>
      <c r="E4621" s="34">
        <v>26143</v>
      </c>
      <c r="F4621" s="35">
        <v>9</v>
      </c>
      <c r="G4621" s="35">
        <v>3</v>
      </c>
      <c r="H4621" s="35">
        <v>0</v>
      </c>
      <c r="I4621" s="35">
        <v>0</v>
      </c>
      <c r="J4621" s="36">
        <v>0</v>
      </c>
      <c r="K4621" s="57" t="str">
        <f t="shared" si="404"/>
        <v>0</v>
      </c>
      <c r="L4621" s="4"/>
    </row>
    <row r="4622" spans="1:57" ht="15.75">
      <c r="A4622" s="28">
        <v>973</v>
      </c>
      <c r="B4622" s="25"/>
      <c r="C4622" s="32">
        <f t="shared" si="403"/>
        <v>1</v>
      </c>
      <c r="D4622" s="34" t="s">
        <v>4654</v>
      </c>
      <c r="E4622" s="34">
        <v>3390</v>
      </c>
      <c r="F4622" s="35">
        <v>2</v>
      </c>
      <c r="G4622" s="35">
        <v>0</v>
      </c>
      <c r="H4622" s="35">
        <v>0</v>
      </c>
      <c r="I4622" s="35">
        <v>0</v>
      </c>
      <c r="J4622" s="36">
        <v>0</v>
      </c>
      <c r="K4622" s="57" t="str">
        <f t="shared" si="404"/>
        <v>0</v>
      </c>
      <c r="L4622" s="4"/>
    </row>
    <row r="4623" spans="1:57" ht="15.75">
      <c r="A4623" s="28">
        <v>973</v>
      </c>
      <c r="B4623" s="25"/>
      <c r="C4623" s="32">
        <f t="shared" si="403"/>
        <v>1</v>
      </c>
      <c r="D4623" s="34" t="s">
        <v>4655</v>
      </c>
      <c r="E4623" s="34">
        <v>45576</v>
      </c>
      <c r="F4623" s="35">
        <v>18</v>
      </c>
      <c r="G4623" s="35">
        <v>11</v>
      </c>
      <c r="H4623" s="35">
        <v>0</v>
      </c>
      <c r="I4623" s="35">
        <v>0</v>
      </c>
      <c r="J4623" s="36">
        <v>0</v>
      </c>
      <c r="K4623" s="57" t="str">
        <f t="shared" si="404"/>
        <v>0</v>
      </c>
      <c r="L4623" s="4"/>
    </row>
    <row r="4624" spans="1:57" ht="15.75">
      <c r="A4624" s="28">
        <v>973</v>
      </c>
      <c r="B4624" s="25"/>
      <c r="C4624" s="32">
        <f t="shared" si="403"/>
        <v>1</v>
      </c>
      <c r="D4624" s="69" t="s">
        <v>4656</v>
      </c>
      <c r="E4624" s="69">
        <v>2895</v>
      </c>
      <c r="F4624" s="69">
        <v>4</v>
      </c>
      <c r="G4624" s="69">
        <v>2</v>
      </c>
      <c r="H4624" s="69">
        <v>0</v>
      </c>
      <c r="I4624" s="69">
        <v>0</v>
      </c>
      <c r="J4624" s="69">
        <v>0</v>
      </c>
      <c r="K4624" s="57" t="str">
        <f t="shared" si="404"/>
        <v>0</v>
      </c>
      <c r="L4624" s="4"/>
    </row>
    <row r="4625" spans="1:57" ht="15">
      <c r="A4625" s="226" t="s">
        <v>4657</v>
      </c>
      <c r="B4625" s="226"/>
      <c r="C4625" s="226"/>
      <c r="D4625" s="44">
        <f>SUM(C4612:C4624)</f>
        <v>13</v>
      </c>
      <c r="E4625" s="111">
        <f>SUM(E4612:E4624)</f>
        <v>251130</v>
      </c>
      <c r="F4625" s="44">
        <f>(SUM(F4612:F4624))*1</f>
        <v>139</v>
      </c>
      <c r="G4625" s="111">
        <f>(SUM(G4612:G4624))*1</f>
        <v>62</v>
      </c>
      <c r="H4625" s="111">
        <f>(SUM(H4612:H4624))*1</f>
        <v>0</v>
      </c>
      <c r="I4625" s="111">
        <f>SUM(I4612:I4624)</f>
        <v>1</v>
      </c>
      <c r="J4625" s="111">
        <f>SUM(J4612:J4624)</f>
        <v>1</v>
      </c>
      <c r="K4625" s="45">
        <f>K4612+K4613+K4614+K4615+K4616+K4617+K4618+K4619+K4620+K4621+K4622+K4623+K4624</f>
        <v>1</v>
      </c>
      <c r="L4625" s="4"/>
      <c r="M4625" s="46"/>
      <c r="N4625" s="46"/>
      <c r="O4625" s="46"/>
      <c r="P4625" s="46"/>
      <c r="Q4625" s="46"/>
      <c r="R4625" s="46"/>
      <c r="S4625" s="46"/>
      <c r="T4625" s="46"/>
      <c r="U4625" s="46"/>
      <c r="V4625" s="46"/>
      <c r="W4625" s="46"/>
      <c r="X4625" s="46"/>
      <c r="Y4625" s="46"/>
      <c r="Z4625" s="46"/>
      <c r="AA4625" s="46"/>
      <c r="AB4625" s="46"/>
      <c r="AC4625" s="46"/>
      <c r="AD4625" s="46"/>
      <c r="AE4625" s="46"/>
      <c r="AF4625" s="46"/>
      <c r="AG4625" s="46"/>
      <c r="AH4625" s="46"/>
      <c r="AI4625" s="46"/>
      <c r="AJ4625" s="46"/>
      <c r="AK4625" s="46"/>
      <c r="AL4625" s="46"/>
      <c r="AM4625" s="46"/>
      <c r="AN4625" s="46"/>
      <c r="AO4625" s="46"/>
      <c r="AP4625" s="46"/>
      <c r="AQ4625" s="46"/>
      <c r="AR4625" s="46"/>
      <c r="AS4625" s="46"/>
      <c r="AT4625" s="46"/>
      <c r="AU4625" s="46"/>
      <c r="AV4625" s="46"/>
      <c r="AW4625" s="46"/>
      <c r="AX4625" s="46"/>
      <c r="AY4625" s="46"/>
      <c r="AZ4625" s="46"/>
      <c r="BA4625" s="46"/>
      <c r="BB4625" s="46"/>
      <c r="BC4625" s="46"/>
      <c r="BD4625" s="46"/>
      <c r="BE4625" s="46"/>
    </row>
    <row r="4626" spans="1:57" ht="15.75">
      <c r="A4626" s="28"/>
      <c r="B4626" s="225" t="s">
        <v>132</v>
      </c>
      <c r="C4626" s="225"/>
      <c r="D4626" s="47"/>
      <c r="E4626" s="112"/>
      <c r="F4626" s="47"/>
      <c r="G4626" s="112"/>
      <c r="H4626" s="112"/>
      <c r="I4626" s="112"/>
      <c r="J4626" s="113"/>
      <c r="K4626" s="31"/>
      <c r="L4626" s="4"/>
    </row>
    <row r="4627" spans="1:57" ht="15.75">
      <c r="A4627" s="28">
        <v>974</v>
      </c>
      <c r="B4627" s="25"/>
      <c r="C4627" s="32">
        <f t="shared" ref="C4627:C4650" si="405">IF(D4627="",0,1)</f>
        <v>1</v>
      </c>
      <c r="D4627" s="49" t="s">
        <v>4658</v>
      </c>
      <c r="E4627" s="49">
        <v>11650</v>
      </c>
      <c r="F4627" s="38">
        <v>3</v>
      </c>
      <c r="G4627" s="38">
        <v>0</v>
      </c>
      <c r="H4627" s="38">
        <v>0</v>
      </c>
      <c r="I4627" s="38">
        <v>0</v>
      </c>
      <c r="J4627" s="39">
        <v>0</v>
      </c>
      <c r="K4627" s="141" t="str">
        <f t="shared" ref="K4627:K4650" si="406">IF(OR(I4627="",I4627&lt;1),"0","1")</f>
        <v>0</v>
      </c>
      <c r="L4627" s="4"/>
    </row>
    <row r="4628" spans="1:57" ht="15.75">
      <c r="A4628" s="28">
        <v>974</v>
      </c>
      <c r="B4628" s="25"/>
      <c r="C4628" s="32">
        <f t="shared" si="405"/>
        <v>1</v>
      </c>
      <c r="D4628" s="49" t="s">
        <v>4659</v>
      </c>
      <c r="E4628" s="49">
        <v>13260</v>
      </c>
      <c r="F4628" s="38">
        <v>6</v>
      </c>
      <c r="G4628" s="38">
        <v>4</v>
      </c>
      <c r="H4628" s="38">
        <v>0</v>
      </c>
      <c r="I4628" s="38">
        <v>0</v>
      </c>
      <c r="J4628" s="39">
        <v>0</v>
      </c>
      <c r="K4628" s="141" t="str">
        <f t="shared" si="406"/>
        <v>0</v>
      </c>
      <c r="L4628" s="4"/>
    </row>
    <row r="4629" spans="1:57" ht="15.75">
      <c r="A4629" s="28">
        <v>974</v>
      </c>
      <c r="B4629" s="25"/>
      <c r="C4629" s="32">
        <f t="shared" si="405"/>
        <v>1</v>
      </c>
      <c r="D4629" s="49" t="s">
        <v>4660</v>
      </c>
      <c r="E4629" s="49">
        <v>5623</v>
      </c>
      <c r="F4629" s="38">
        <v>2</v>
      </c>
      <c r="G4629" s="38">
        <v>0</v>
      </c>
      <c r="H4629" s="38">
        <v>0</v>
      </c>
      <c r="I4629" s="38">
        <v>0</v>
      </c>
      <c r="J4629" s="39">
        <v>0</v>
      </c>
      <c r="K4629" s="141" t="str">
        <f t="shared" si="406"/>
        <v>0</v>
      </c>
      <c r="L4629" s="4"/>
    </row>
    <row r="4630" spans="1:57" ht="15.75">
      <c r="A4630" s="28">
        <v>974</v>
      </c>
      <c r="B4630" s="25"/>
      <c r="C4630" s="32">
        <f t="shared" si="405"/>
        <v>1</v>
      </c>
      <c r="D4630" s="49" t="s">
        <v>4661</v>
      </c>
      <c r="E4630" s="49">
        <v>6992</v>
      </c>
      <c r="F4630" s="38">
        <v>2</v>
      </c>
      <c r="G4630" s="38">
        <v>2</v>
      </c>
      <c r="H4630" s="38">
        <v>0</v>
      </c>
      <c r="I4630" s="38">
        <v>0</v>
      </c>
      <c r="J4630" s="39">
        <v>0</v>
      </c>
      <c r="K4630" s="141" t="str">
        <f t="shared" si="406"/>
        <v>0</v>
      </c>
      <c r="L4630" s="4"/>
    </row>
    <row r="4631" spans="1:57" ht="15.75">
      <c r="A4631" s="28">
        <v>974</v>
      </c>
      <c r="B4631" s="25"/>
      <c r="C4631" s="32">
        <f t="shared" si="405"/>
        <v>1</v>
      </c>
      <c r="D4631" s="49" t="s">
        <v>4662</v>
      </c>
      <c r="E4631" s="49">
        <v>14258</v>
      </c>
      <c r="F4631" s="38">
        <v>8</v>
      </c>
      <c r="G4631" s="38">
        <v>0</v>
      </c>
      <c r="H4631" s="38">
        <v>0</v>
      </c>
      <c r="I4631" s="38">
        <v>0</v>
      </c>
      <c r="J4631" s="39">
        <v>0</v>
      </c>
      <c r="K4631" s="141" t="str">
        <f t="shared" si="406"/>
        <v>0</v>
      </c>
      <c r="L4631" s="4"/>
    </row>
    <row r="4632" spans="1:57" ht="15.75">
      <c r="A4632" s="28">
        <v>974</v>
      </c>
      <c r="B4632" s="25"/>
      <c r="C4632" s="32">
        <f t="shared" si="405"/>
        <v>1</v>
      </c>
      <c r="D4632" s="49" t="s">
        <v>4663</v>
      </c>
      <c r="E4632" s="49">
        <v>12518</v>
      </c>
      <c r="F4632" s="38">
        <v>4</v>
      </c>
      <c r="G4632" s="38">
        <v>2</v>
      </c>
      <c r="H4632" s="38">
        <v>0</v>
      </c>
      <c r="I4632" s="38">
        <v>0</v>
      </c>
      <c r="J4632" s="39">
        <v>0</v>
      </c>
      <c r="K4632" s="141" t="str">
        <f t="shared" si="406"/>
        <v>0</v>
      </c>
      <c r="L4632" s="4"/>
    </row>
    <row r="4633" spans="1:57" ht="15.75">
      <c r="A4633" s="28">
        <v>974</v>
      </c>
      <c r="B4633" s="25"/>
      <c r="C4633" s="32">
        <f t="shared" si="405"/>
        <v>1</v>
      </c>
      <c r="D4633" s="49" t="s">
        <v>4664</v>
      </c>
      <c r="E4633" s="49">
        <v>6725</v>
      </c>
      <c r="F4633" s="38">
        <v>4</v>
      </c>
      <c r="G4633" s="38">
        <v>6</v>
      </c>
      <c r="H4633" s="38">
        <v>0</v>
      </c>
      <c r="I4633" s="38">
        <v>0</v>
      </c>
      <c r="J4633" s="39">
        <v>0</v>
      </c>
      <c r="K4633" s="141" t="str">
        <f t="shared" si="406"/>
        <v>0</v>
      </c>
      <c r="L4633" s="4"/>
    </row>
    <row r="4634" spans="1:57" ht="15.75">
      <c r="A4634" s="28">
        <v>974</v>
      </c>
      <c r="B4634" s="25"/>
      <c r="C4634" s="32">
        <f t="shared" si="405"/>
        <v>1</v>
      </c>
      <c r="D4634" s="49" t="s">
        <v>4665</v>
      </c>
      <c r="E4634" s="49">
        <v>33235</v>
      </c>
      <c r="F4634" s="38">
        <v>4</v>
      </c>
      <c r="G4634" s="38">
        <v>4</v>
      </c>
      <c r="H4634" s="38">
        <v>0</v>
      </c>
      <c r="I4634" s="38">
        <v>0</v>
      </c>
      <c r="J4634" s="39">
        <v>0</v>
      </c>
      <c r="K4634" s="141" t="str">
        <f t="shared" si="406"/>
        <v>0</v>
      </c>
      <c r="L4634" s="4"/>
    </row>
    <row r="4635" spans="1:57" ht="15.75">
      <c r="A4635" s="28">
        <v>974</v>
      </c>
      <c r="B4635" s="25"/>
      <c r="C4635" s="32">
        <f t="shared" si="405"/>
        <v>1</v>
      </c>
      <c r="D4635" s="39" t="s">
        <v>4666</v>
      </c>
      <c r="E4635" s="39">
        <v>33405</v>
      </c>
      <c r="F4635" s="39">
        <v>11</v>
      </c>
      <c r="G4635" s="39">
        <v>7</v>
      </c>
      <c r="H4635" s="39">
        <v>0</v>
      </c>
      <c r="I4635" s="39">
        <v>0</v>
      </c>
      <c r="J4635" s="39">
        <v>0</v>
      </c>
      <c r="K4635" s="141" t="str">
        <f t="shared" si="406"/>
        <v>0</v>
      </c>
      <c r="L4635" s="4"/>
    </row>
    <row r="4636" spans="1:57" ht="15.75">
      <c r="A4636" s="28">
        <v>974</v>
      </c>
      <c r="B4636" s="25"/>
      <c r="C4636" s="32">
        <f t="shared" si="405"/>
        <v>1</v>
      </c>
      <c r="D4636" s="39" t="s">
        <v>4667</v>
      </c>
      <c r="E4636" s="39">
        <v>57366</v>
      </c>
      <c r="F4636" s="39">
        <v>14</v>
      </c>
      <c r="G4636" s="39">
        <v>6</v>
      </c>
      <c r="H4636" s="39">
        <v>0</v>
      </c>
      <c r="I4636" s="39">
        <v>0</v>
      </c>
      <c r="J4636" s="39">
        <v>0</v>
      </c>
      <c r="K4636" s="141" t="str">
        <f t="shared" si="406"/>
        <v>0</v>
      </c>
      <c r="L4636" s="4"/>
    </row>
    <row r="4637" spans="1:57" ht="15.75">
      <c r="A4637" s="28">
        <v>974</v>
      </c>
      <c r="B4637" s="25"/>
      <c r="C4637" s="32">
        <f t="shared" si="405"/>
        <v>1</v>
      </c>
      <c r="D4637" s="39" t="s">
        <v>4220</v>
      </c>
      <c r="E4637" s="39">
        <v>37285</v>
      </c>
      <c r="F4637" s="39">
        <v>13</v>
      </c>
      <c r="G4637" s="39">
        <v>20</v>
      </c>
      <c r="H4637" s="39">
        <v>0</v>
      </c>
      <c r="I4637" s="39">
        <v>0</v>
      </c>
      <c r="J4637" s="39">
        <v>0</v>
      </c>
      <c r="K4637" s="141" t="str">
        <f t="shared" si="406"/>
        <v>0</v>
      </c>
      <c r="L4637" s="4"/>
    </row>
    <row r="4638" spans="1:57" ht="15.75">
      <c r="A4638" s="28">
        <v>974</v>
      </c>
      <c r="B4638" s="25"/>
      <c r="C4638" s="32">
        <f t="shared" si="405"/>
        <v>1</v>
      </c>
      <c r="D4638" s="39" t="s">
        <v>4668</v>
      </c>
      <c r="E4638" s="39">
        <v>155302</v>
      </c>
      <c r="F4638" s="39">
        <v>39</v>
      </c>
      <c r="G4638" s="39">
        <v>19</v>
      </c>
      <c r="H4638" s="39">
        <v>0</v>
      </c>
      <c r="I4638" s="39">
        <v>0</v>
      </c>
      <c r="J4638" s="39">
        <v>0</v>
      </c>
      <c r="K4638" s="141" t="str">
        <f t="shared" si="406"/>
        <v>0</v>
      </c>
      <c r="L4638" s="4"/>
    </row>
    <row r="4639" spans="1:57" ht="15.75">
      <c r="A4639" s="28">
        <v>974</v>
      </c>
      <c r="B4639" s="25"/>
      <c r="C4639" s="32">
        <f t="shared" si="405"/>
        <v>1</v>
      </c>
      <c r="D4639" s="39" t="s">
        <v>4669</v>
      </c>
      <c r="E4639" s="39">
        <v>38425</v>
      </c>
      <c r="F4639" s="39">
        <v>8</v>
      </c>
      <c r="G4639" s="39">
        <v>0</v>
      </c>
      <c r="H4639" s="39">
        <v>0</v>
      </c>
      <c r="I4639" s="39">
        <v>0</v>
      </c>
      <c r="J4639" s="39">
        <v>0</v>
      </c>
      <c r="K4639" s="141" t="str">
        <f t="shared" si="406"/>
        <v>0</v>
      </c>
      <c r="L4639" s="4"/>
    </row>
    <row r="4640" spans="1:57" ht="15.75">
      <c r="A4640" s="28">
        <v>974</v>
      </c>
      <c r="B4640" s="25"/>
      <c r="C4640" s="32">
        <f t="shared" si="405"/>
        <v>1</v>
      </c>
      <c r="D4640" s="39" t="s">
        <v>4670</v>
      </c>
      <c r="E4640" s="39">
        <v>35062</v>
      </c>
      <c r="F4640" s="39">
        <v>10</v>
      </c>
      <c r="G4640" s="39">
        <v>2</v>
      </c>
      <c r="H4640" s="39">
        <v>0</v>
      </c>
      <c r="I4640" s="39">
        <v>0</v>
      </c>
      <c r="J4640" s="39">
        <v>0</v>
      </c>
      <c r="K4640" s="141" t="str">
        <f t="shared" si="406"/>
        <v>0</v>
      </c>
      <c r="L4640" s="4"/>
    </row>
    <row r="4641" spans="1:57" ht="15.75">
      <c r="A4641" s="28">
        <v>974</v>
      </c>
      <c r="B4641" s="25"/>
      <c r="C4641" s="32">
        <f t="shared" si="405"/>
        <v>1</v>
      </c>
      <c r="D4641" s="39" t="s">
        <v>4671</v>
      </c>
      <c r="E4641" s="39">
        <v>53693</v>
      </c>
      <c r="F4641" s="39">
        <v>33</v>
      </c>
      <c r="G4641" s="39">
        <v>4</v>
      </c>
      <c r="H4641" s="39">
        <v>1</v>
      </c>
      <c r="I4641" s="39">
        <v>0</v>
      </c>
      <c r="J4641" s="39">
        <v>0</v>
      </c>
      <c r="K4641" s="141" t="str">
        <f t="shared" si="406"/>
        <v>0</v>
      </c>
      <c r="L4641" s="4"/>
    </row>
    <row r="4642" spans="1:57" ht="15.75">
      <c r="A4642" s="28">
        <v>974</v>
      </c>
      <c r="B4642" s="25"/>
      <c r="C4642" s="32">
        <f t="shared" si="405"/>
        <v>1</v>
      </c>
      <c r="D4642" s="39" t="s">
        <v>4672</v>
      </c>
      <c r="E4642" s="39">
        <v>104556</v>
      </c>
      <c r="F4642" s="39">
        <v>39</v>
      </c>
      <c r="G4642" s="39">
        <v>34</v>
      </c>
      <c r="H4642" s="39">
        <v>0</v>
      </c>
      <c r="I4642" s="39">
        <v>0</v>
      </c>
      <c r="J4642" s="39">
        <v>0</v>
      </c>
      <c r="K4642" s="141" t="str">
        <f t="shared" si="406"/>
        <v>0</v>
      </c>
      <c r="L4642" s="4"/>
    </row>
    <row r="4643" spans="1:57" ht="15.75">
      <c r="A4643" s="28">
        <v>974</v>
      </c>
      <c r="B4643" s="25"/>
      <c r="C4643" s="32">
        <f t="shared" si="405"/>
        <v>1</v>
      </c>
      <c r="D4643" s="39" t="s">
        <v>4673</v>
      </c>
      <c r="E4643" s="39">
        <v>5264</v>
      </c>
      <c r="F4643" s="39">
        <v>4</v>
      </c>
      <c r="G4643" s="39">
        <v>0</v>
      </c>
      <c r="H4643" s="39">
        <v>0</v>
      </c>
      <c r="I4643" s="39">
        <v>0</v>
      </c>
      <c r="J4643" s="39">
        <v>0</v>
      </c>
      <c r="K4643" s="141" t="str">
        <f t="shared" si="406"/>
        <v>0</v>
      </c>
      <c r="L4643" s="4"/>
    </row>
    <row r="4644" spans="1:57" ht="15.75">
      <c r="A4644" s="28">
        <v>974</v>
      </c>
      <c r="B4644" s="25"/>
      <c r="C4644" s="32">
        <f t="shared" si="405"/>
        <v>1</v>
      </c>
      <c r="D4644" s="39" t="s">
        <v>4674</v>
      </c>
      <c r="E4644" s="39">
        <v>85878</v>
      </c>
      <c r="F4644" s="39">
        <v>50</v>
      </c>
      <c r="G4644" s="39">
        <v>3</v>
      </c>
      <c r="H4644" s="39">
        <v>0</v>
      </c>
      <c r="I4644" s="39">
        <v>0</v>
      </c>
      <c r="J4644" s="39">
        <v>0</v>
      </c>
      <c r="K4644" s="141" t="str">
        <f t="shared" si="406"/>
        <v>0</v>
      </c>
      <c r="L4644" s="4"/>
    </row>
    <row r="4645" spans="1:57" ht="15.75">
      <c r="A4645" s="28">
        <v>974</v>
      </c>
      <c r="B4645" s="25"/>
      <c r="C4645" s="32">
        <f t="shared" si="405"/>
        <v>1</v>
      </c>
      <c r="D4645" s="39" t="s">
        <v>4675</v>
      </c>
      <c r="E4645" s="39">
        <v>34511</v>
      </c>
      <c r="F4645" s="39">
        <v>27</v>
      </c>
      <c r="G4645" s="39">
        <v>0</v>
      </c>
      <c r="H4645" s="39">
        <v>0</v>
      </c>
      <c r="I4645" s="39">
        <v>0</v>
      </c>
      <c r="J4645" s="39">
        <v>0</v>
      </c>
      <c r="K4645" s="141" t="str">
        <f t="shared" si="406"/>
        <v>0</v>
      </c>
      <c r="L4645" s="4"/>
    </row>
    <row r="4646" spans="1:57" ht="15.75">
      <c r="A4646" s="28">
        <v>974</v>
      </c>
      <c r="B4646" s="25"/>
      <c r="C4646" s="32">
        <f t="shared" si="405"/>
        <v>1</v>
      </c>
      <c r="D4646" s="39" t="s">
        <v>4676</v>
      </c>
      <c r="E4646" s="39">
        <v>6422</v>
      </c>
      <c r="F4646" s="39">
        <v>0</v>
      </c>
      <c r="G4646" s="39">
        <v>0</v>
      </c>
      <c r="H4646" s="39">
        <v>1</v>
      </c>
      <c r="I4646" s="39">
        <v>0</v>
      </c>
      <c r="J4646" s="39">
        <v>0</v>
      </c>
      <c r="K4646" s="141" t="str">
        <f t="shared" si="406"/>
        <v>0</v>
      </c>
      <c r="L4646" s="4"/>
    </row>
    <row r="4647" spans="1:57" ht="15.75">
      <c r="A4647" s="28">
        <v>974</v>
      </c>
      <c r="B4647" s="25"/>
      <c r="C4647" s="32">
        <f t="shared" si="405"/>
        <v>1</v>
      </c>
      <c r="D4647" s="39" t="s">
        <v>4677</v>
      </c>
      <c r="E4647" s="39">
        <v>24292</v>
      </c>
      <c r="F4647" s="39">
        <v>9</v>
      </c>
      <c r="G4647" s="39">
        <v>0</v>
      </c>
      <c r="H4647" s="39">
        <v>0</v>
      </c>
      <c r="I4647" s="39">
        <v>0</v>
      </c>
      <c r="J4647" s="39">
        <v>0</v>
      </c>
      <c r="K4647" s="141" t="str">
        <f t="shared" si="406"/>
        <v>0</v>
      </c>
      <c r="L4647" s="4"/>
    </row>
    <row r="4648" spans="1:57" ht="15.75">
      <c r="A4648" s="28">
        <v>974</v>
      </c>
      <c r="B4648" s="25"/>
      <c r="C4648" s="32">
        <f t="shared" si="405"/>
        <v>1</v>
      </c>
      <c r="D4648" s="39" t="s">
        <v>4678</v>
      </c>
      <c r="E4648" s="39">
        <v>7209</v>
      </c>
      <c r="F4648" s="39">
        <v>2</v>
      </c>
      <c r="G4648" s="39">
        <v>0</v>
      </c>
      <c r="H4648" s="39">
        <v>0</v>
      </c>
      <c r="I4648" s="39">
        <v>0</v>
      </c>
      <c r="J4648" s="39">
        <v>0</v>
      </c>
      <c r="K4648" s="141" t="str">
        <f t="shared" si="406"/>
        <v>0</v>
      </c>
      <c r="L4648" s="4"/>
    </row>
    <row r="4649" spans="1:57" ht="15.75">
      <c r="A4649" s="28">
        <v>974</v>
      </c>
      <c r="B4649" s="25"/>
      <c r="C4649" s="32">
        <f t="shared" si="405"/>
        <v>1</v>
      </c>
      <c r="D4649" s="39" t="s">
        <v>4679</v>
      </c>
      <c r="E4649" s="39">
        <v>80833</v>
      </c>
      <c r="F4649" s="39">
        <v>23</v>
      </c>
      <c r="G4649" s="39">
        <v>2</v>
      </c>
      <c r="H4649" s="39">
        <v>0</v>
      </c>
      <c r="I4649" s="39">
        <v>0</v>
      </c>
      <c r="J4649" s="39">
        <v>0</v>
      </c>
      <c r="K4649" s="141" t="str">
        <f t="shared" si="406"/>
        <v>0</v>
      </c>
      <c r="L4649" s="4"/>
    </row>
    <row r="4650" spans="1:57" ht="15.75">
      <c r="A4650" s="28">
        <v>974</v>
      </c>
      <c r="B4650" s="25"/>
      <c r="C4650" s="32">
        <f t="shared" si="405"/>
        <v>1</v>
      </c>
      <c r="D4650" s="39" t="s">
        <v>4680</v>
      </c>
      <c r="E4650" s="39">
        <v>7106</v>
      </c>
      <c r="F4650" s="39">
        <v>1</v>
      </c>
      <c r="G4650" s="39">
        <v>2</v>
      </c>
      <c r="H4650" s="39">
        <v>0</v>
      </c>
      <c r="I4650" s="39">
        <v>0</v>
      </c>
      <c r="J4650" s="39">
        <v>0</v>
      </c>
      <c r="K4650" s="141" t="str">
        <f t="shared" si="406"/>
        <v>0</v>
      </c>
      <c r="L4650" s="4"/>
    </row>
    <row r="4651" spans="1:57" ht="15">
      <c r="A4651" s="226" t="s">
        <v>4681</v>
      </c>
      <c r="B4651" s="226"/>
      <c r="C4651" s="226"/>
      <c r="D4651" s="44">
        <f>SUM(C4627:C4650)</f>
        <v>24</v>
      </c>
      <c r="E4651" s="111">
        <f>SUM(E4627:E4650)</f>
        <v>870870</v>
      </c>
      <c r="F4651" s="44">
        <f>(SUM(F4627:F4650))*1</f>
        <v>316</v>
      </c>
      <c r="G4651" s="111">
        <f>(SUM(G4627:G4650))*1</f>
        <v>117</v>
      </c>
      <c r="H4651" s="111">
        <f>(SUM(H4627:H4650))*1</f>
        <v>2</v>
      </c>
      <c r="I4651" s="111">
        <f>SUM(I4627:I4650)</f>
        <v>0</v>
      </c>
      <c r="J4651" s="111">
        <f>SUM(J4627:J4650)</f>
        <v>0</v>
      </c>
      <c r="K4651" s="45">
        <f>K4627+K4628+K4629+K4630+K4631+K4632+K4633+K4634+K4635+K4636+K4637+K4638+K4639+K4640+K4641+K4642+K4643+K4644+K4645+K4646+K4647+K4648+K4649+K4650</f>
        <v>0</v>
      </c>
      <c r="L4651" s="4"/>
      <c r="M4651" s="46"/>
      <c r="N4651" s="46"/>
      <c r="O4651" s="46"/>
      <c r="P4651" s="46"/>
      <c r="Q4651" s="46"/>
      <c r="R4651" s="46"/>
      <c r="S4651" s="46"/>
      <c r="T4651" s="46"/>
      <c r="U4651" s="46"/>
      <c r="V4651" s="46"/>
      <c r="W4651" s="46"/>
      <c r="X4651" s="46"/>
      <c r="Y4651" s="46"/>
      <c r="Z4651" s="46"/>
      <c r="AA4651" s="46"/>
      <c r="AB4651" s="46"/>
      <c r="AC4651" s="46"/>
      <c r="AD4651" s="46"/>
      <c r="AE4651" s="46"/>
      <c r="AF4651" s="46"/>
      <c r="AG4651" s="46"/>
      <c r="AH4651" s="46"/>
      <c r="AI4651" s="46"/>
      <c r="AJ4651" s="46"/>
      <c r="AK4651" s="46"/>
      <c r="AL4651" s="46"/>
      <c r="AM4651" s="46"/>
      <c r="AN4651" s="46"/>
      <c r="AO4651" s="46"/>
      <c r="AP4651" s="46"/>
      <c r="AQ4651" s="46"/>
      <c r="AR4651" s="46"/>
      <c r="AS4651" s="46"/>
      <c r="AT4651" s="46"/>
      <c r="AU4651" s="46"/>
      <c r="AV4651" s="46"/>
      <c r="AW4651" s="46"/>
      <c r="AX4651" s="46"/>
      <c r="AY4651" s="46"/>
      <c r="AZ4651" s="46"/>
      <c r="BA4651" s="46"/>
      <c r="BB4651" s="46"/>
      <c r="BC4651" s="46"/>
      <c r="BD4651" s="46"/>
      <c r="BE4651" s="46"/>
    </row>
    <row r="4652" spans="1:57" ht="15.75">
      <c r="A4652" s="28"/>
      <c r="B4652" s="225" t="s">
        <v>133</v>
      </c>
      <c r="C4652" s="225"/>
      <c r="D4652" s="47"/>
      <c r="E4652" s="112"/>
      <c r="F4652" s="47"/>
      <c r="G4652" s="112"/>
      <c r="H4652" s="112"/>
      <c r="I4652" s="112"/>
      <c r="J4652" s="113"/>
      <c r="K4652" s="31"/>
      <c r="L4652" s="4"/>
    </row>
    <row r="4653" spans="1:57" ht="15">
      <c r="A4653" s="226" t="s">
        <v>4682</v>
      </c>
      <c r="B4653" s="226"/>
      <c r="C4653" s="226"/>
      <c r="D4653" s="44">
        <v>0</v>
      </c>
      <c r="E4653" s="111">
        <v>0</v>
      </c>
      <c r="F4653" s="44">
        <v>0</v>
      </c>
      <c r="G4653" s="111">
        <v>0</v>
      </c>
      <c r="H4653" s="111">
        <v>0</v>
      </c>
      <c r="I4653" s="111">
        <v>0</v>
      </c>
      <c r="J4653" s="111">
        <v>0</v>
      </c>
      <c r="K4653" s="45">
        <v>0</v>
      </c>
      <c r="L4653" s="4"/>
      <c r="M4653" s="46"/>
      <c r="N4653" s="46"/>
      <c r="O4653" s="46"/>
      <c r="P4653" s="46"/>
      <c r="Q4653" s="46"/>
      <c r="R4653" s="46"/>
      <c r="S4653" s="46"/>
      <c r="T4653" s="46"/>
      <c r="U4653" s="46"/>
      <c r="V4653" s="46"/>
      <c r="W4653" s="46"/>
      <c r="X4653" s="46"/>
      <c r="Y4653" s="46"/>
      <c r="Z4653" s="46"/>
      <c r="AA4653" s="46"/>
      <c r="AB4653" s="46"/>
      <c r="AC4653" s="46"/>
      <c r="AD4653" s="46"/>
      <c r="AE4653" s="46"/>
      <c r="AF4653" s="46"/>
      <c r="AG4653" s="46"/>
      <c r="AH4653" s="46"/>
      <c r="AI4653" s="46"/>
      <c r="AJ4653" s="46"/>
      <c r="AK4653" s="46"/>
      <c r="AL4653" s="46"/>
      <c r="AM4653" s="46"/>
      <c r="AN4653" s="46"/>
      <c r="AO4653" s="46"/>
      <c r="AP4653" s="46"/>
      <c r="AQ4653" s="46"/>
      <c r="AR4653" s="46"/>
      <c r="AS4653" s="46"/>
      <c r="AT4653" s="46"/>
      <c r="AU4653" s="46"/>
      <c r="AV4653" s="46"/>
      <c r="AW4653" s="46"/>
      <c r="AX4653" s="46"/>
      <c r="AY4653" s="46"/>
      <c r="AZ4653" s="46"/>
      <c r="BA4653" s="46"/>
      <c r="BB4653" s="46"/>
      <c r="BC4653" s="46"/>
      <c r="BD4653" s="46"/>
      <c r="BE4653" s="46"/>
    </row>
    <row r="4654" spans="1:57" ht="15.75">
      <c r="A4654" s="28"/>
      <c r="B4654" s="225" t="s">
        <v>134</v>
      </c>
      <c r="C4654" s="225"/>
      <c r="D4654" s="47"/>
      <c r="E4654" s="112"/>
      <c r="F4654" s="47"/>
      <c r="G4654" s="112"/>
      <c r="H4654" s="112"/>
      <c r="I4654" s="112"/>
      <c r="J4654" s="113"/>
      <c r="K4654" s="31"/>
      <c r="L4654" s="4"/>
    </row>
    <row r="4655" spans="1:57" ht="15.75">
      <c r="A4655" s="28">
        <v>976</v>
      </c>
      <c r="B4655" s="25"/>
      <c r="C4655" s="32">
        <f t="shared" ref="C4655:C4673" si="407">IF(D4655="",0,1)</f>
        <v>1</v>
      </c>
      <c r="D4655" s="49" t="s">
        <v>4683</v>
      </c>
      <c r="E4655" s="49">
        <v>5192</v>
      </c>
      <c r="F4655" s="38">
        <v>4</v>
      </c>
      <c r="G4655" s="38">
        <v>6</v>
      </c>
      <c r="H4655" s="38">
        <v>0</v>
      </c>
      <c r="I4655" s="38">
        <v>0</v>
      </c>
      <c r="J4655" s="39">
        <v>0</v>
      </c>
      <c r="K4655" s="58" t="str">
        <f t="shared" ref="K4655:K4673" si="408">IF(OR(I4655="",I4655&lt;1),"0","1")</f>
        <v>0</v>
      </c>
      <c r="L4655" s="4"/>
    </row>
    <row r="4656" spans="1:57" ht="15.75">
      <c r="A4656" s="28">
        <v>976</v>
      </c>
      <c r="B4656" s="25"/>
      <c r="C4656" s="32">
        <f t="shared" si="407"/>
        <v>1</v>
      </c>
      <c r="D4656" s="49" t="s">
        <v>4684</v>
      </c>
      <c r="E4656" s="49">
        <v>13989</v>
      </c>
      <c r="F4656" s="38">
        <v>7</v>
      </c>
      <c r="G4656" s="38">
        <v>5</v>
      </c>
      <c r="H4656" s="38">
        <v>0</v>
      </c>
      <c r="I4656" s="38">
        <v>0</v>
      </c>
      <c r="J4656" s="39">
        <v>0</v>
      </c>
      <c r="K4656" s="58" t="str">
        <f t="shared" si="408"/>
        <v>0</v>
      </c>
      <c r="L4656" s="4"/>
    </row>
    <row r="4657" spans="1:12" ht="15.75">
      <c r="A4657" s="28">
        <v>976</v>
      </c>
      <c r="B4657" s="25"/>
      <c r="C4657" s="32">
        <f t="shared" si="407"/>
        <v>1</v>
      </c>
      <c r="D4657" s="49" t="s">
        <v>4685</v>
      </c>
      <c r="E4657" s="49">
        <v>10282</v>
      </c>
      <c r="F4657" s="38">
        <v>4</v>
      </c>
      <c r="G4657" s="38">
        <v>1</v>
      </c>
      <c r="H4657" s="38">
        <v>0</v>
      </c>
      <c r="I4657" s="38">
        <v>0</v>
      </c>
      <c r="J4657" s="39">
        <v>0</v>
      </c>
      <c r="K4657" s="58" t="str">
        <f t="shared" si="408"/>
        <v>0</v>
      </c>
      <c r="L4657" s="4"/>
    </row>
    <row r="4658" spans="1:12" ht="15.75">
      <c r="A4658" s="28">
        <v>976</v>
      </c>
      <c r="B4658" s="25"/>
      <c r="C4658" s="32">
        <f t="shared" si="407"/>
        <v>1</v>
      </c>
      <c r="D4658" s="49" t="s">
        <v>4686</v>
      </c>
      <c r="E4658" s="49">
        <v>6189</v>
      </c>
      <c r="F4658" s="38">
        <v>4</v>
      </c>
      <c r="G4658" s="38">
        <v>0</v>
      </c>
      <c r="H4658" s="38">
        <v>0</v>
      </c>
      <c r="I4658" s="38">
        <v>0</v>
      </c>
      <c r="J4658" s="39">
        <v>0</v>
      </c>
      <c r="K4658" s="58" t="str">
        <f t="shared" si="408"/>
        <v>0</v>
      </c>
      <c r="L4658" s="4"/>
    </row>
    <row r="4659" spans="1:12" ht="15.75">
      <c r="A4659" s="28">
        <v>976</v>
      </c>
      <c r="B4659" s="25"/>
      <c r="C4659" s="32">
        <f t="shared" si="407"/>
        <v>1</v>
      </c>
      <c r="D4659" s="49" t="s">
        <v>4687</v>
      </c>
      <c r="E4659" s="49">
        <v>30898</v>
      </c>
      <c r="F4659" s="38">
        <v>4</v>
      </c>
      <c r="G4659" s="38">
        <v>2</v>
      </c>
      <c r="H4659" s="38">
        <v>0</v>
      </c>
      <c r="I4659" s="38">
        <v>0</v>
      </c>
      <c r="J4659" s="39">
        <v>0</v>
      </c>
      <c r="K4659" s="58" t="str">
        <f t="shared" si="408"/>
        <v>0</v>
      </c>
      <c r="L4659" s="4"/>
    </row>
    <row r="4660" spans="1:12" ht="15.75">
      <c r="A4660" s="28">
        <v>976</v>
      </c>
      <c r="B4660" s="25"/>
      <c r="C4660" s="32">
        <f t="shared" si="407"/>
        <v>1</v>
      </c>
      <c r="D4660" s="49" t="s">
        <v>4688</v>
      </c>
      <c r="E4660" s="49">
        <v>29273</v>
      </c>
      <c r="F4660" s="38">
        <v>1</v>
      </c>
      <c r="G4660" s="38">
        <v>0</v>
      </c>
      <c r="H4660" s="38">
        <v>0</v>
      </c>
      <c r="I4660" s="38">
        <v>0</v>
      </c>
      <c r="J4660" s="39">
        <v>0</v>
      </c>
      <c r="K4660" s="58" t="str">
        <f t="shared" si="408"/>
        <v>0</v>
      </c>
      <c r="L4660" s="4"/>
    </row>
    <row r="4661" spans="1:12" ht="15.75">
      <c r="A4661" s="28">
        <v>976</v>
      </c>
      <c r="B4661" s="25"/>
      <c r="C4661" s="32">
        <f t="shared" si="407"/>
        <v>1</v>
      </c>
      <c r="D4661" s="49" t="s">
        <v>4689</v>
      </c>
      <c r="E4661" s="49">
        <v>8295</v>
      </c>
      <c r="F4661" s="38">
        <v>5</v>
      </c>
      <c r="G4661" s="38">
        <v>0</v>
      </c>
      <c r="H4661" s="38">
        <v>0</v>
      </c>
      <c r="I4661" s="38">
        <v>0</v>
      </c>
      <c r="J4661" s="39">
        <v>0</v>
      </c>
      <c r="K4661" s="58" t="str">
        <f t="shared" si="408"/>
        <v>0</v>
      </c>
      <c r="L4661" s="4"/>
    </row>
    <row r="4662" spans="1:12" ht="15.75">
      <c r="A4662" s="28">
        <v>976</v>
      </c>
      <c r="B4662" s="25"/>
      <c r="C4662" s="32">
        <f t="shared" si="407"/>
        <v>1</v>
      </c>
      <c r="D4662" s="49" t="s">
        <v>4690</v>
      </c>
      <c r="E4662" s="49">
        <v>8920</v>
      </c>
      <c r="F4662" s="38">
        <v>7</v>
      </c>
      <c r="G4662" s="38">
        <v>4</v>
      </c>
      <c r="H4662" s="38">
        <v>0</v>
      </c>
      <c r="I4662" s="38">
        <v>0</v>
      </c>
      <c r="J4662" s="39">
        <v>0</v>
      </c>
      <c r="K4662" s="58" t="str">
        <f t="shared" si="408"/>
        <v>0</v>
      </c>
      <c r="L4662" s="4"/>
    </row>
    <row r="4663" spans="1:12" ht="15.75">
      <c r="A4663" s="28">
        <v>976</v>
      </c>
      <c r="B4663" s="25"/>
      <c r="C4663" s="32">
        <f t="shared" si="407"/>
        <v>1</v>
      </c>
      <c r="D4663" s="39" t="s">
        <v>4691</v>
      </c>
      <c r="E4663" s="39">
        <v>15848</v>
      </c>
      <c r="F4663" s="39">
        <v>17</v>
      </c>
      <c r="G4663" s="39">
        <v>2</v>
      </c>
      <c r="H4663" s="39">
        <v>0</v>
      </c>
      <c r="I4663" s="38">
        <v>0</v>
      </c>
      <c r="J4663" s="39">
        <v>0</v>
      </c>
      <c r="K4663" s="58" t="str">
        <f t="shared" si="408"/>
        <v>0</v>
      </c>
      <c r="L4663" s="4"/>
    </row>
    <row r="4664" spans="1:12" ht="15.75">
      <c r="A4664" s="28">
        <v>976</v>
      </c>
      <c r="B4664" s="25"/>
      <c r="C4664" s="32">
        <f t="shared" si="407"/>
        <v>1</v>
      </c>
      <c r="D4664" s="39" t="s">
        <v>4692</v>
      </c>
      <c r="E4664" s="39">
        <v>17831</v>
      </c>
      <c r="F4664" s="39">
        <v>17</v>
      </c>
      <c r="G4664" s="39">
        <v>0</v>
      </c>
      <c r="H4664" s="39">
        <v>0</v>
      </c>
      <c r="I4664" s="38">
        <v>0</v>
      </c>
      <c r="J4664" s="39">
        <v>0</v>
      </c>
      <c r="K4664" s="58" t="str">
        <f t="shared" si="408"/>
        <v>0</v>
      </c>
      <c r="L4664" s="4"/>
    </row>
    <row r="4665" spans="1:12" ht="15.75">
      <c r="A4665" s="28">
        <v>976</v>
      </c>
      <c r="B4665" s="25"/>
      <c r="C4665" s="32">
        <f t="shared" si="407"/>
        <v>1</v>
      </c>
      <c r="D4665" s="39" t="s">
        <v>4693</v>
      </c>
      <c r="E4665" s="39">
        <v>5507</v>
      </c>
      <c r="F4665" s="39">
        <v>6</v>
      </c>
      <c r="G4665" s="39">
        <v>0</v>
      </c>
      <c r="H4665" s="39">
        <v>0</v>
      </c>
      <c r="I4665" s="38">
        <v>0</v>
      </c>
      <c r="J4665" s="39">
        <v>0</v>
      </c>
      <c r="K4665" s="58" t="str">
        <f t="shared" si="408"/>
        <v>0</v>
      </c>
      <c r="L4665" s="4"/>
    </row>
    <row r="4666" spans="1:12" ht="15.75">
      <c r="A4666" s="28">
        <v>976</v>
      </c>
      <c r="B4666" s="25"/>
      <c r="C4666" s="32">
        <f t="shared" si="407"/>
        <v>1</v>
      </c>
      <c r="D4666" s="39" t="s">
        <v>4694</v>
      </c>
      <c r="E4666" s="39">
        <v>32156</v>
      </c>
      <c r="F4666" s="39">
        <v>8</v>
      </c>
      <c r="G4666" s="39">
        <v>12</v>
      </c>
      <c r="H4666" s="39">
        <v>1</v>
      </c>
      <c r="I4666" s="38">
        <v>0</v>
      </c>
      <c r="J4666" s="39">
        <v>0</v>
      </c>
      <c r="K4666" s="58" t="str">
        <f t="shared" si="408"/>
        <v>0</v>
      </c>
      <c r="L4666" s="4"/>
    </row>
    <row r="4667" spans="1:12" ht="15.75">
      <c r="A4667" s="28">
        <v>976</v>
      </c>
      <c r="B4667" s="25"/>
      <c r="C4667" s="32">
        <f t="shared" si="407"/>
        <v>1</v>
      </c>
      <c r="D4667" s="39" t="s">
        <v>4695</v>
      </c>
      <c r="E4667" s="39">
        <v>71437</v>
      </c>
      <c r="F4667" s="39">
        <v>38</v>
      </c>
      <c r="G4667" s="39">
        <v>1</v>
      </c>
      <c r="H4667" s="39">
        <v>0</v>
      </c>
      <c r="I4667" s="38">
        <v>0</v>
      </c>
      <c r="J4667" s="39">
        <v>0</v>
      </c>
      <c r="K4667" s="58" t="str">
        <f t="shared" si="408"/>
        <v>0</v>
      </c>
      <c r="L4667" s="4"/>
    </row>
    <row r="4668" spans="1:12" ht="15.75">
      <c r="A4668" s="28">
        <v>976</v>
      </c>
      <c r="B4668" s="25"/>
      <c r="C4668" s="32">
        <f t="shared" si="407"/>
        <v>1</v>
      </c>
      <c r="D4668" s="39" t="s">
        <v>4696</v>
      </c>
      <c r="E4668" s="39">
        <v>7705</v>
      </c>
      <c r="F4668" s="39">
        <v>7</v>
      </c>
      <c r="G4668" s="39">
        <v>0</v>
      </c>
      <c r="H4668" s="39">
        <v>0</v>
      </c>
      <c r="I4668" s="38">
        <v>0</v>
      </c>
      <c r="J4668" s="39">
        <v>0</v>
      </c>
      <c r="K4668" s="58" t="str">
        <f t="shared" si="408"/>
        <v>0</v>
      </c>
      <c r="L4668" s="4"/>
    </row>
    <row r="4669" spans="1:12" ht="15.75">
      <c r="A4669" s="28">
        <v>976</v>
      </c>
      <c r="B4669" s="25"/>
      <c r="C4669" s="32">
        <f t="shared" si="407"/>
        <v>1</v>
      </c>
      <c r="D4669" s="39" t="s">
        <v>4697</v>
      </c>
      <c r="E4669" s="39">
        <v>6432</v>
      </c>
      <c r="F4669" s="39">
        <v>7</v>
      </c>
      <c r="G4669" s="39">
        <v>0</v>
      </c>
      <c r="H4669" s="39">
        <v>0</v>
      </c>
      <c r="I4669" s="38">
        <v>0</v>
      </c>
      <c r="J4669" s="39">
        <v>0</v>
      </c>
      <c r="K4669" s="58" t="str">
        <f t="shared" si="408"/>
        <v>0</v>
      </c>
      <c r="L4669" s="4"/>
    </row>
    <row r="4670" spans="1:12" ht="15.75">
      <c r="A4670" s="28">
        <v>976</v>
      </c>
      <c r="B4670" s="25"/>
      <c r="C4670" s="32">
        <f t="shared" si="407"/>
        <v>1</v>
      </c>
      <c r="D4670" s="39" t="s">
        <v>4698</v>
      </c>
      <c r="E4670" s="39">
        <v>10203</v>
      </c>
      <c r="F4670" s="39">
        <v>4</v>
      </c>
      <c r="G4670" s="39">
        <v>0</v>
      </c>
      <c r="H4670" s="39">
        <v>0</v>
      </c>
      <c r="I4670" s="38">
        <v>0</v>
      </c>
      <c r="J4670" s="39">
        <v>0</v>
      </c>
      <c r="K4670" s="58" t="str">
        <f t="shared" si="408"/>
        <v>0</v>
      </c>
      <c r="L4670" s="4"/>
    </row>
    <row r="4671" spans="1:12" ht="15.75">
      <c r="A4671" s="28">
        <v>976</v>
      </c>
      <c r="B4671" s="25"/>
      <c r="C4671" s="32">
        <f t="shared" si="407"/>
        <v>1</v>
      </c>
      <c r="D4671" s="39" t="s">
        <v>4699</v>
      </c>
      <c r="E4671" s="39">
        <v>11442</v>
      </c>
      <c r="F4671" s="39">
        <v>7</v>
      </c>
      <c r="G4671" s="39">
        <v>18</v>
      </c>
      <c r="H4671" s="39">
        <v>0</v>
      </c>
      <c r="I4671" s="38">
        <v>0</v>
      </c>
      <c r="J4671" s="39">
        <v>0</v>
      </c>
      <c r="K4671" s="58" t="str">
        <f t="shared" si="408"/>
        <v>0</v>
      </c>
      <c r="L4671" s="4"/>
    </row>
    <row r="4672" spans="1:12" ht="15.75">
      <c r="A4672" s="28">
        <v>976</v>
      </c>
      <c r="B4672" s="25"/>
      <c r="C4672" s="32">
        <f t="shared" si="407"/>
        <v>1</v>
      </c>
      <c r="D4672" s="39" t="s">
        <v>4700</v>
      </c>
      <c r="E4672" s="39">
        <v>11156</v>
      </c>
      <c r="F4672" s="39">
        <v>8</v>
      </c>
      <c r="G4672" s="39">
        <v>6</v>
      </c>
      <c r="H4672" s="39">
        <v>0</v>
      </c>
      <c r="I4672" s="38">
        <v>0</v>
      </c>
      <c r="J4672" s="39">
        <v>0</v>
      </c>
      <c r="K4672" s="58" t="str">
        <f t="shared" si="408"/>
        <v>0</v>
      </c>
      <c r="L4672" s="4"/>
    </row>
    <row r="4673" spans="1:57" ht="15.75">
      <c r="A4673" s="28">
        <v>976</v>
      </c>
      <c r="B4673" s="25"/>
      <c r="C4673" s="32">
        <f t="shared" si="407"/>
        <v>1</v>
      </c>
      <c r="D4673" s="39" t="s">
        <v>4701</v>
      </c>
      <c r="E4673" s="39">
        <v>13934</v>
      </c>
      <c r="F4673" s="39">
        <v>16</v>
      </c>
      <c r="G4673" s="39">
        <v>3</v>
      </c>
      <c r="H4673" s="39">
        <v>0</v>
      </c>
      <c r="I4673" s="38">
        <v>0</v>
      </c>
      <c r="J4673" s="39">
        <v>0</v>
      </c>
      <c r="K4673" s="58" t="str">
        <f t="shared" si="408"/>
        <v>0</v>
      </c>
      <c r="L4673" s="4"/>
    </row>
    <row r="4674" spans="1:57" ht="15">
      <c r="A4674" s="226" t="s">
        <v>4702</v>
      </c>
      <c r="B4674" s="226"/>
      <c r="C4674" s="226"/>
      <c r="D4674" s="44">
        <f>SUM(C4655:C4673)</f>
        <v>19</v>
      </c>
      <c r="E4674" s="111">
        <f>SUM(E4655:E4673)</f>
        <v>316689</v>
      </c>
      <c r="F4674" s="44">
        <f>(SUM(F4655:F4673))*1</f>
        <v>171</v>
      </c>
      <c r="G4674" s="111">
        <f>(SUM(G4655:G4673))*1</f>
        <v>60</v>
      </c>
      <c r="H4674" s="111">
        <f>(SUM(H4655:H4673))*1</f>
        <v>1</v>
      </c>
      <c r="I4674" s="111">
        <f>SUM(I4655:I4673)</f>
        <v>0</v>
      </c>
      <c r="J4674" s="111">
        <f>SUM(J4655:J4673)</f>
        <v>0</v>
      </c>
      <c r="K4674" s="45">
        <f>K4655+K4656+K4657+K4658+K4659+K4660+K4661+K4662+K4663+K4664+K4665+K4666+K4667+K4668+K4669+K4670+K4671+K4672+K4673</f>
        <v>0</v>
      </c>
      <c r="L4674" s="4"/>
      <c r="M4674" s="46"/>
      <c r="N4674" s="46"/>
      <c r="O4674" s="46"/>
      <c r="P4674" s="46"/>
      <c r="Q4674" s="46"/>
      <c r="R4674" s="46"/>
      <c r="S4674" s="46"/>
      <c r="T4674" s="46"/>
      <c r="U4674" s="46"/>
      <c r="V4674" s="46"/>
      <c r="W4674" s="46"/>
      <c r="X4674" s="46"/>
      <c r="Y4674" s="46"/>
      <c r="Z4674" s="46"/>
      <c r="AA4674" s="46"/>
      <c r="AB4674" s="46"/>
      <c r="AC4674" s="46"/>
      <c r="AD4674" s="46"/>
      <c r="AE4674" s="46"/>
      <c r="AF4674" s="46"/>
      <c r="AG4674" s="46"/>
      <c r="AH4674" s="46"/>
      <c r="AI4674" s="46"/>
      <c r="AJ4674" s="46"/>
      <c r="AK4674" s="46"/>
      <c r="AL4674" s="46"/>
      <c r="AM4674" s="46"/>
      <c r="AN4674" s="46"/>
      <c r="AO4674" s="46"/>
      <c r="AP4674" s="46"/>
      <c r="AQ4674" s="46"/>
      <c r="AR4674" s="46"/>
      <c r="AS4674" s="46"/>
      <c r="AT4674" s="46"/>
      <c r="AU4674" s="46"/>
      <c r="AV4674" s="46"/>
      <c r="AW4674" s="46"/>
      <c r="AX4674" s="46"/>
      <c r="AY4674" s="46"/>
      <c r="AZ4674" s="46"/>
      <c r="BA4674" s="46"/>
      <c r="BB4674" s="46"/>
      <c r="BC4674" s="46"/>
      <c r="BD4674" s="46"/>
      <c r="BE4674" s="46"/>
    </row>
    <row r="4675" spans="1:57" ht="15.75">
      <c r="A4675" s="28"/>
      <c r="B4675" s="225" t="s">
        <v>135</v>
      </c>
      <c r="C4675" s="225"/>
      <c r="D4675" s="47"/>
      <c r="E4675" s="112"/>
      <c r="F4675" s="47"/>
      <c r="G4675" s="112"/>
      <c r="H4675" s="112"/>
      <c r="I4675" s="112"/>
      <c r="J4675" s="113"/>
      <c r="K4675" s="31"/>
      <c r="L4675" s="4"/>
    </row>
    <row r="4676" spans="1:57" ht="15.75">
      <c r="A4676" s="28">
        <v>987</v>
      </c>
      <c r="B4676" s="142"/>
      <c r="C4676" s="32">
        <f t="shared" ref="C4676:C4722" si="409">IF(D4676="",0,1)</f>
        <v>1</v>
      </c>
      <c r="D4676" s="143" t="s">
        <v>4703</v>
      </c>
      <c r="E4676" s="39">
        <v>811</v>
      </c>
      <c r="F4676" s="38">
        <v>2</v>
      </c>
      <c r="G4676" s="38">
        <v>0</v>
      </c>
      <c r="H4676" s="38">
        <v>0</v>
      </c>
      <c r="I4676" s="38">
        <v>0</v>
      </c>
      <c r="J4676" s="38">
        <v>0</v>
      </c>
      <c r="K4676" s="58" t="str">
        <f t="shared" ref="K4676:K4722" si="410">IF(OR(I4676="",I4676&lt;1),"0","1")</f>
        <v>0</v>
      </c>
      <c r="L4676" s="4"/>
    </row>
    <row r="4677" spans="1:57" ht="15.75">
      <c r="A4677" s="28">
        <v>987</v>
      </c>
      <c r="B4677" s="144"/>
      <c r="C4677" s="32">
        <f t="shared" si="409"/>
        <v>1</v>
      </c>
      <c r="D4677" s="143" t="s">
        <v>4704</v>
      </c>
      <c r="E4677" s="39">
        <v>10333</v>
      </c>
      <c r="F4677" s="38">
        <v>20</v>
      </c>
      <c r="G4677" s="38">
        <v>0</v>
      </c>
      <c r="H4677" s="38">
        <v>0</v>
      </c>
      <c r="I4677" s="38">
        <v>0</v>
      </c>
      <c r="J4677" s="38">
        <v>0</v>
      </c>
      <c r="K4677" s="58" t="str">
        <f t="shared" si="410"/>
        <v>0</v>
      </c>
      <c r="L4677" s="4"/>
    </row>
    <row r="4678" spans="1:57" ht="15.75">
      <c r="A4678" s="28">
        <v>987</v>
      </c>
      <c r="B4678" s="144"/>
      <c r="C4678" s="32">
        <f t="shared" si="409"/>
        <v>1</v>
      </c>
      <c r="D4678" s="143" t="s">
        <v>4705</v>
      </c>
      <c r="E4678" s="39">
        <v>1664</v>
      </c>
      <c r="F4678" s="38">
        <v>0</v>
      </c>
      <c r="G4678" s="38">
        <v>5</v>
      </c>
      <c r="H4678" s="38">
        <v>0</v>
      </c>
      <c r="I4678" s="38">
        <v>0</v>
      </c>
      <c r="J4678" s="38">
        <v>0</v>
      </c>
      <c r="K4678" s="58" t="str">
        <f t="shared" si="410"/>
        <v>0</v>
      </c>
      <c r="L4678" s="4"/>
    </row>
    <row r="4679" spans="1:57" ht="15.75">
      <c r="A4679" s="28">
        <v>987</v>
      </c>
      <c r="B4679" s="144"/>
      <c r="C4679" s="32">
        <f t="shared" si="409"/>
        <v>1</v>
      </c>
      <c r="D4679" s="143" t="s">
        <v>4706</v>
      </c>
      <c r="E4679" s="39">
        <v>11714</v>
      </c>
      <c r="F4679" s="38">
        <v>25</v>
      </c>
      <c r="G4679" s="38">
        <v>0</v>
      </c>
      <c r="H4679" s="38">
        <v>0</v>
      </c>
      <c r="I4679" s="38">
        <v>0</v>
      </c>
      <c r="J4679" s="38">
        <v>0</v>
      </c>
      <c r="K4679" s="58" t="str">
        <f t="shared" si="410"/>
        <v>0</v>
      </c>
      <c r="L4679" s="4"/>
    </row>
    <row r="4680" spans="1:57" ht="15.75">
      <c r="A4680" s="28">
        <v>987</v>
      </c>
      <c r="B4680" s="144"/>
      <c r="C4680" s="32">
        <f t="shared" si="409"/>
        <v>1</v>
      </c>
      <c r="D4680" s="143" t="s">
        <v>4707</v>
      </c>
      <c r="E4680" s="39">
        <v>29506</v>
      </c>
      <c r="F4680" s="38">
        <v>34</v>
      </c>
      <c r="G4680" s="38">
        <v>0</v>
      </c>
      <c r="H4680" s="38">
        <v>0</v>
      </c>
      <c r="I4680" s="38">
        <v>0</v>
      </c>
      <c r="J4680" s="38">
        <v>0</v>
      </c>
      <c r="K4680" s="58" t="str">
        <f t="shared" si="410"/>
        <v>0</v>
      </c>
      <c r="L4680" s="4"/>
    </row>
    <row r="4681" spans="1:57" ht="15.75">
      <c r="A4681" s="28">
        <v>987</v>
      </c>
      <c r="B4681" s="144"/>
      <c r="C4681" s="32">
        <f t="shared" si="409"/>
        <v>1</v>
      </c>
      <c r="D4681" s="143" t="s">
        <v>4708</v>
      </c>
      <c r="E4681" s="39">
        <v>1637</v>
      </c>
      <c r="F4681" s="38">
        <v>6</v>
      </c>
      <c r="G4681" s="38">
        <v>1</v>
      </c>
      <c r="H4681" s="38">
        <v>0</v>
      </c>
      <c r="I4681" s="38">
        <v>0</v>
      </c>
      <c r="J4681" s="38">
        <v>0</v>
      </c>
      <c r="K4681" s="58" t="str">
        <f t="shared" si="410"/>
        <v>0</v>
      </c>
      <c r="L4681" s="4"/>
    </row>
    <row r="4682" spans="1:57" ht="15.75">
      <c r="A4682" s="28">
        <v>987</v>
      </c>
      <c r="B4682" s="144"/>
      <c r="C4682" s="32">
        <f t="shared" si="409"/>
        <v>1</v>
      </c>
      <c r="D4682" s="143" t="s">
        <v>4709</v>
      </c>
      <c r="E4682" s="39">
        <v>296</v>
      </c>
      <c r="F4682" s="38">
        <v>0</v>
      </c>
      <c r="G4682" s="38">
        <v>1</v>
      </c>
      <c r="H4682" s="38">
        <v>0</v>
      </c>
      <c r="I4682" s="38">
        <v>0</v>
      </c>
      <c r="J4682" s="38">
        <v>0</v>
      </c>
      <c r="K4682" s="58" t="str">
        <f t="shared" si="410"/>
        <v>0</v>
      </c>
      <c r="L4682" s="4"/>
    </row>
    <row r="4683" spans="1:57" ht="15.75">
      <c r="A4683" s="28">
        <v>987</v>
      </c>
      <c r="B4683" s="144"/>
      <c r="C4683" s="32">
        <f t="shared" si="409"/>
        <v>1</v>
      </c>
      <c r="D4683" s="143" t="s">
        <v>4710</v>
      </c>
      <c r="E4683" s="39">
        <v>1535</v>
      </c>
      <c r="F4683" s="38">
        <v>1</v>
      </c>
      <c r="G4683" s="38">
        <v>0</v>
      </c>
      <c r="H4683" s="38">
        <v>0</v>
      </c>
      <c r="I4683" s="38">
        <v>0</v>
      </c>
      <c r="J4683" s="38">
        <v>0</v>
      </c>
      <c r="K4683" s="58" t="str">
        <f t="shared" si="410"/>
        <v>0</v>
      </c>
      <c r="L4683" s="4"/>
    </row>
    <row r="4684" spans="1:57" ht="15.75">
      <c r="A4684" s="28">
        <v>987</v>
      </c>
      <c r="B4684" s="144"/>
      <c r="C4684" s="32">
        <f t="shared" si="409"/>
        <v>1</v>
      </c>
      <c r="D4684" s="143" t="s">
        <v>4711</v>
      </c>
      <c r="E4684" s="39">
        <v>1258</v>
      </c>
      <c r="F4684" s="38">
        <v>4</v>
      </c>
      <c r="G4684" s="38">
        <v>1</v>
      </c>
      <c r="H4684" s="38">
        <v>0</v>
      </c>
      <c r="I4684" s="38">
        <v>0</v>
      </c>
      <c r="J4684" s="38">
        <v>0</v>
      </c>
      <c r="K4684" s="58" t="str">
        <f t="shared" si="410"/>
        <v>0</v>
      </c>
      <c r="L4684" s="4"/>
    </row>
    <row r="4685" spans="1:57" ht="15.75">
      <c r="A4685" s="28">
        <v>987</v>
      </c>
      <c r="B4685" s="144"/>
      <c r="C4685" s="32">
        <f t="shared" si="409"/>
        <v>1</v>
      </c>
      <c r="D4685" s="143" t="s">
        <v>4712</v>
      </c>
      <c r="E4685" s="39">
        <v>275</v>
      </c>
      <c r="F4685" s="38">
        <v>1</v>
      </c>
      <c r="G4685" s="38">
        <v>1</v>
      </c>
      <c r="H4685" s="38">
        <v>0</v>
      </c>
      <c r="I4685" s="38">
        <v>0</v>
      </c>
      <c r="J4685" s="38">
        <v>0</v>
      </c>
      <c r="K4685" s="58" t="str">
        <f t="shared" si="410"/>
        <v>0</v>
      </c>
      <c r="L4685" s="4"/>
    </row>
    <row r="4686" spans="1:57" ht="15.75">
      <c r="A4686" s="28">
        <v>987</v>
      </c>
      <c r="B4686" s="144"/>
      <c r="C4686" s="32">
        <f t="shared" si="409"/>
        <v>1</v>
      </c>
      <c r="D4686" s="143" t="s">
        <v>4713</v>
      </c>
      <c r="E4686" s="39">
        <v>10033</v>
      </c>
      <c r="F4686" s="38">
        <v>10</v>
      </c>
      <c r="G4686" s="38">
        <v>13</v>
      </c>
      <c r="H4686" s="38">
        <v>0</v>
      </c>
      <c r="I4686" s="38">
        <v>0</v>
      </c>
      <c r="J4686" s="38">
        <v>0</v>
      </c>
      <c r="K4686" s="58" t="str">
        <f t="shared" si="410"/>
        <v>0</v>
      </c>
      <c r="L4686" s="4"/>
    </row>
    <row r="4687" spans="1:57" ht="15.75">
      <c r="A4687" s="28">
        <v>987</v>
      </c>
      <c r="B4687" s="144"/>
      <c r="C4687" s="32">
        <f t="shared" si="409"/>
        <v>1</v>
      </c>
      <c r="D4687" s="143" t="s">
        <v>4714</v>
      </c>
      <c r="E4687" s="39">
        <v>2243</v>
      </c>
      <c r="F4687" s="38">
        <v>6</v>
      </c>
      <c r="G4687" s="38">
        <v>1</v>
      </c>
      <c r="H4687" s="38">
        <v>0</v>
      </c>
      <c r="I4687" s="38">
        <v>0</v>
      </c>
      <c r="J4687" s="38">
        <v>0</v>
      </c>
      <c r="K4687" s="58" t="str">
        <f t="shared" si="410"/>
        <v>0</v>
      </c>
      <c r="L4687" s="4"/>
    </row>
    <row r="4688" spans="1:57" ht="15.75">
      <c r="A4688" s="28">
        <v>987</v>
      </c>
      <c r="B4688" s="144"/>
      <c r="C4688" s="32">
        <f t="shared" si="409"/>
        <v>1</v>
      </c>
      <c r="D4688" s="143" t="s">
        <v>4715</v>
      </c>
      <c r="E4688" s="39">
        <v>6178</v>
      </c>
      <c r="F4688" s="38">
        <v>16</v>
      </c>
      <c r="G4688" s="38">
        <v>0</v>
      </c>
      <c r="H4688" s="38">
        <v>0</v>
      </c>
      <c r="I4688" s="38">
        <v>0</v>
      </c>
      <c r="J4688" s="38">
        <v>0</v>
      </c>
      <c r="K4688" s="58" t="str">
        <f t="shared" si="410"/>
        <v>0</v>
      </c>
      <c r="L4688" s="4"/>
    </row>
    <row r="4689" spans="1:12" ht="15.75">
      <c r="A4689" s="28">
        <v>987</v>
      </c>
      <c r="B4689" s="144"/>
      <c r="C4689" s="32">
        <f t="shared" si="409"/>
        <v>1</v>
      </c>
      <c r="D4689" s="143" t="s">
        <v>4716</v>
      </c>
      <c r="E4689" s="39">
        <v>14763</v>
      </c>
      <c r="F4689" s="38">
        <v>16</v>
      </c>
      <c r="G4689" s="38">
        <v>0</v>
      </c>
      <c r="H4689" s="38">
        <v>0</v>
      </c>
      <c r="I4689" s="38">
        <v>0</v>
      </c>
      <c r="J4689" s="38">
        <v>0</v>
      </c>
      <c r="K4689" s="58" t="str">
        <f t="shared" si="410"/>
        <v>0</v>
      </c>
      <c r="L4689" s="4"/>
    </row>
    <row r="4690" spans="1:12" ht="15.75">
      <c r="A4690" s="28">
        <v>987</v>
      </c>
      <c r="B4690" s="144"/>
      <c r="C4690" s="32">
        <f t="shared" si="409"/>
        <v>1</v>
      </c>
      <c r="D4690" s="143" t="s">
        <v>4717</v>
      </c>
      <c r="E4690" s="39">
        <v>1508</v>
      </c>
      <c r="F4690" s="38">
        <v>6</v>
      </c>
      <c r="G4690" s="38">
        <v>2</v>
      </c>
      <c r="H4690" s="38">
        <v>0</v>
      </c>
      <c r="I4690" s="38">
        <v>0</v>
      </c>
      <c r="J4690" s="38">
        <v>0</v>
      </c>
      <c r="K4690" s="58" t="str">
        <f t="shared" si="410"/>
        <v>0</v>
      </c>
      <c r="L4690" s="4"/>
    </row>
    <row r="4691" spans="1:12" ht="15.75">
      <c r="A4691" s="28">
        <v>987</v>
      </c>
      <c r="B4691" s="144"/>
      <c r="C4691" s="32">
        <f t="shared" si="409"/>
        <v>1</v>
      </c>
      <c r="D4691" s="143" t="s">
        <v>4718</v>
      </c>
      <c r="E4691" s="39">
        <v>1141</v>
      </c>
      <c r="F4691" s="38">
        <v>2</v>
      </c>
      <c r="G4691" s="38">
        <v>2</v>
      </c>
      <c r="H4691" s="38">
        <v>0</v>
      </c>
      <c r="I4691" s="38">
        <v>0</v>
      </c>
      <c r="J4691" s="38">
        <v>0</v>
      </c>
      <c r="K4691" s="58" t="str">
        <f t="shared" si="410"/>
        <v>0</v>
      </c>
      <c r="L4691" s="4"/>
    </row>
    <row r="4692" spans="1:12" ht="15.75">
      <c r="A4692" s="28">
        <v>987</v>
      </c>
      <c r="B4692" s="144"/>
      <c r="C4692" s="32">
        <f t="shared" si="409"/>
        <v>1</v>
      </c>
      <c r="D4692" s="143" t="s">
        <v>4719</v>
      </c>
      <c r="E4692" s="39">
        <v>1295</v>
      </c>
      <c r="F4692" s="38">
        <v>1</v>
      </c>
      <c r="G4692" s="38">
        <v>2</v>
      </c>
      <c r="H4692" s="38">
        <v>0</v>
      </c>
      <c r="I4692" s="38">
        <v>0</v>
      </c>
      <c r="J4692" s="38">
        <v>0</v>
      </c>
      <c r="K4692" s="58" t="str">
        <f t="shared" si="410"/>
        <v>0</v>
      </c>
      <c r="L4692" s="4"/>
    </row>
    <row r="4693" spans="1:12" ht="15.75">
      <c r="A4693" s="28">
        <v>987</v>
      </c>
      <c r="B4693" s="144"/>
      <c r="C4693" s="32">
        <f t="shared" si="409"/>
        <v>1</v>
      </c>
      <c r="D4693" s="143" t="s">
        <v>4720</v>
      </c>
      <c r="E4693" s="39">
        <v>17816</v>
      </c>
      <c r="F4693" s="38">
        <v>29</v>
      </c>
      <c r="G4693" s="38">
        <v>1</v>
      </c>
      <c r="H4693" s="38">
        <v>0</v>
      </c>
      <c r="I4693" s="38">
        <v>0</v>
      </c>
      <c r="J4693" s="38">
        <v>0</v>
      </c>
      <c r="K4693" s="58" t="str">
        <f t="shared" si="410"/>
        <v>0</v>
      </c>
      <c r="L4693" s="4"/>
    </row>
    <row r="4694" spans="1:12" ht="15.75">
      <c r="A4694" s="28">
        <v>987</v>
      </c>
      <c r="B4694" s="144"/>
      <c r="C4694" s="32">
        <f t="shared" si="409"/>
        <v>1</v>
      </c>
      <c r="D4694" s="143" t="s">
        <v>4721</v>
      </c>
      <c r="E4694" s="39">
        <v>284</v>
      </c>
      <c r="F4694" s="38">
        <v>1</v>
      </c>
      <c r="G4694" s="38">
        <v>1</v>
      </c>
      <c r="H4694" s="38">
        <v>0</v>
      </c>
      <c r="I4694" s="38">
        <v>0</v>
      </c>
      <c r="J4694" s="38">
        <v>0</v>
      </c>
      <c r="K4694" s="58" t="str">
        <f t="shared" si="410"/>
        <v>0</v>
      </c>
      <c r="L4694" s="4"/>
    </row>
    <row r="4695" spans="1:12" ht="15.75">
      <c r="A4695" s="28">
        <v>987</v>
      </c>
      <c r="B4695" s="144"/>
      <c r="C4695" s="32">
        <f t="shared" si="409"/>
        <v>1</v>
      </c>
      <c r="D4695" s="143" t="s">
        <v>4722</v>
      </c>
      <c r="E4695" s="39">
        <v>2966</v>
      </c>
      <c r="F4695" s="38">
        <v>7</v>
      </c>
      <c r="G4695" s="38">
        <v>2</v>
      </c>
      <c r="H4695" s="38">
        <v>0</v>
      </c>
      <c r="I4695" s="38">
        <v>0</v>
      </c>
      <c r="J4695" s="38">
        <v>0</v>
      </c>
      <c r="K4695" s="58" t="str">
        <f t="shared" si="410"/>
        <v>0</v>
      </c>
      <c r="L4695" s="4"/>
    </row>
    <row r="4696" spans="1:12" ht="15.75">
      <c r="A4696" s="28">
        <v>987</v>
      </c>
      <c r="B4696" s="144"/>
      <c r="C4696" s="32">
        <f t="shared" si="409"/>
        <v>1</v>
      </c>
      <c r="D4696" s="143" t="s">
        <v>4723</v>
      </c>
      <c r="E4696" s="39">
        <v>295</v>
      </c>
      <c r="F4696" s="38">
        <v>3</v>
      </c>
      <c r="G4696" s="38">
        <v>0</v>
      </c>
      <c r="H4696" s="38">
        <v>0</v>
      </c>
      <c r="I4696" s="38">
        <v>0</v>
      </c>
      <c r="J4696" s="38">
        <v>0</v>
      </c>
      <c r="K4696" s="58" t="str">
        <f t="shared" si="410"/>
        <v>0</v>
      </c>
      <c r="L4696" s="4"/>
    </row>
    <row r="4697" spans="1:12" ht="15.75">
      <c r="A4697" s="28">
        <v>987</v>
      </c>
      <c r="B4697" s="144"/>
      <c r="C4697" s="32">
        <f t="shared" si="409"/>
        <v>1</v>
      </c>
      <c r="D4697" s="143" t="s">
        <v>4724</v>
      </c>
      <c r="E4697" s="39">
        <v>13700</v>
      </c>
      <c r="F4697" s="38">
        <v>20</v>
      </c>
      <c r="G4697" s="38">
        <v>0</v>
      </c>
      <c r="H4697" s="38">
        <v>0</v>
      </c>
      <c r="I4697" s="38">
        <v>0</v>
      </c>
      <c r="J4697" s="38">
        <v>0</v>
      </c>
      <c r="K4697" s="58" t="str">
        <f t="shared" si="410"/>
        <v>0</v>
      </c>
      <c r="L4697" s="4"/>
    </row>
    <row r="4698" spans="1:12" ht="15.75">
      <c r="A4698" s="28">
        <v>987</v>
      </c>
      <c r="B4698" s="144"/>
      <c r="C4698" s="32">
        <f t="shared" si="409"/>
        <v>1</v>
      </c>
      <c r="D4698" s="143" t="s">
        <v>4725</v>
      </c>
      <c r="E4698" s="39">
        <v>11920</v>
      </c>
      <c r="F4698" s="38">
        <v>17</v>
      </c>
      <c r="G4698" s="38">
        <v>1</v>
      </c>
      <c r="H4698" s="38">
        <v>0</v>
      </c>
      <c r="I4698" s="38">
        <v>0</v>
      </c>
      <c r="J4698" s="38">
        <v>0</v>
      </c>
      <c r="K4698" s="58" t="str">
        <f t="shared" si="410"/>
        <v>0</v>
      </c>
      <c r="L4698" s="4"/>
    </row>
    <row r="4699" spans="1:12" ht="15.75">
      <c r="A4699" s="28">
        <v>987</v>
      </c>
      <c r="B4699" s="144"/>
      <c r="C4699" s="32">
        <f t="shared" si="409"/>
        <v>1</v>
      </c>
      <c r="D4699" s="143" t="s">
        <v>4726</v>
      </c>
      <c r="E4699" s="39">
        <v>26926</v>
      </c>
      <c r="F4699" s="38">
        <v>56</v>
      </c>
      <c r="G4699" s="38">
        <v>0</v>
      </c>
      <c r="H4699" s="38">
        <v>0</v>
      </c>
      <c r="I4699" s="38">
        <v>3</v>
      </c>
      <c r="J4699" s="38">
        <v>4</v>
      </c>
      <c r="K4699" s="58" t="str">
        <f t="shared" si="410"/>
        <v>1</v>
      </c>
      <c r="L4699" s="4"/>
    </row>
    <row r="4700" spans="1:12" ht="15.75">
      <c r="A4700" s="28">
        <v>987</v>
      </c>
      <c r="B4700" s="144"/>
      <c r="C4700" s="32">
        <f t="shared" si="409"/>
        <v>1</v>
      </c>
      <c r="D4700" s="143" t="s">
        <v>4727</v>
      </c>
      <c r="E4700" s="39">
        <v>14209</v>
      </c>
      <c r="F4700" s="38">
        <v>17</v>
      </c>
      <c r="G4700" s="38">
        <v>4</v>
      </c>
      <c r="H4700" s="38">
        <v>0</v>
      </c>
      <c r="I4700" s="38">
        <v>0</v>
      </c>
      <c r="J4700" s="38">
        <v>0</v>
      </c>
      <c r="K4700" s="58" t="str">
        <f t="shared" si="410"/>
        <v>0</v>
      </c>
      <c r="L4700" s="4"/>
    </row>
    <row r="4701" spans="1:12" ht="15.75">
      <c r="A4701" s="28">
        <v>987</v>
      </c>
      <c r="B4701" s="144"/>
      <c r="C4701" s="32">
        <f t="shared" si="409"/>
        <v>1</v>
      </c>
      <c r="D4701" s="143" t="s">
        <v>4728</v>
      </c>
      <c r="E4701" s="39">
        <v>163</v>
      </c>
      <c r="F4701" s="38">
        <v>0</v>
      </c>
      <c r="G4701" s="38">
        <v>1</v>
      </c>
      <c r="H4701" s="38">
        <v>0</v>
      </c>
      <c r="I4701" s="38">
        <v>0</v>
      </c>
      <c r="J4701" s="38">
        <v>0</v>
      </c>
      <c r="K4701" s="58" t="str">
        <f t="shared" si="410"/>
        <v>0</v>
      </c>
      <c r="L4701" s="4"/>
    </row>
    <row r="4702" spans="1:12" ht="15.75">
      <c r="A4702" s="28">
        <v>987</v>
      </c>
      <c r="B4702" s="144"/>
      <c r="C4702" s="32">
        <f t="shared" si="409"/>
        <v>1</v>
      </c>
      <c r="D4702" s="143" t="s">
        <v>4729</v>
      </c>
      <c r="E4702" s="39">
        <v>28752</v>
      </c>
      <c r="F4702" s="38">
        <v>37</v>
      </c>
      <c r="G4702" s="38">
        <v>0</v>
      </c>
      <c r="H4702" s="38">
        <v>0</v>
      </c>
      <c r="I4702" s="38">
        <v>0</v>
      </c>
      <c r="J4702" s="38">
        <v>0</v>
      </c>
      <c r="K4702" s="58" t="str">
        <f t="shared" si="410"/>
        <v>0</v>
      </c>
      <c r="L4702" s="4"/>
    </row>
    <row r="4703" spans="1:12" ht="15.75">
      <c r="A4703" s="28">
        <v>987</v>
      </c>
      <c r="B4703" s="144"/>
      <c r="C4703" s="32">
        <f t="shared" si="409"/>
        <v>1</v>
      </c>
      <c r="D4703" s="143" t="s">
        <v>4730</v>
      </c>
      <c r="E4703" s="39">
        <v>903</v>
      </c>
      <c r="F4703" s="38">
        <v>3</v>
      </c>
      <c r="G4703" s="38">
        <v>0</v>
      </c>
      <c r="H4703" s="38">
        <v>0</v>
      </c>
      <c r="I4703" s="38">
        <v>0</v>
      </c>
      <c r="J4703" s="38">
        <v>0</v>
      </c>
      <c r="K4703" s="58" t="str">
        <f t="shared" si="410"/>
        <v>0</v>
      </c>
      <c r="L4703" s="4"/>
    </row>
    <row r="4704" spans="1:12" ht="15.75">
      <c r="A4704" s="28">
        <v>987</v>
      </c>
      <c r="B4704" s="144"/>
      <c r="C4704" s="32">
        <f t="shared" si="409"/>
        <v>1</v>
      </c>
      <c r="D4704" s="143" t="s">
        <v>4731</v>
      </c>
      <c r="E4704" s="39">
        <v>3657</v>
      </c>
      <c r="F4704" s="38">
        <v>6</v>
      </c>
      <c r="G4704" s="38">
        <v>4</v>
      </c>
      <c r="H4704" s="38">
        <v>0</v>
      </c>
      <c r="I4704" s="38">
        <v>0</v>
      </c>
      <c r="J4704" s="38">
        <v>0</v>
      </c>
      <c r="K4704" s="58" t="str">
        <f t="shared" si="410"/>
        <v>0</v>
      </c>
      <c r="L4704" s="4"/>
    </row>
    <row r="4705" spans="1:12" ht="15.75">
      <c r="A4705" s="28">
        <v>987</v>
      </c>
      <c r="B4705" s="144"/>
      <c r="C4705" s="32">
        <f t="shared" si="409"/>
        <v>1</v>
      </c>
      <c r="D4705" s="143" t="s">
        <v>4732</v>
      </c>
      <c r="E4705" s="39">
        <v>507</v>
      </c>
      <c r="F4705" s="38">
        <v>2</v>
      </c>
      <c r="G4705" s="38">
        <v>0</v>
      </c>
      <c r="H4705" s="38">
        <v>0</v>
      </c>
      <c r="I4705" s="38">
        <v>0</v>
      </c>
      <c r="J4705" s="38">
        <v>0</v>
      </c>
      <c r="K4705" s="58" t="str">
        <f t="shared" si="410"/>
        <v>0</v>
      </c>
      <c r="L4705" s="4"/>
    </row>
    <row r="4706" spans="1:12" ht="15.75">
      <c r="A4706" s="28">
        <v>987</v>
      </c>
      <c r="B4706" s="144"/>
      <c r="C4706" s="32">
        <f t="shared" si="409"/>
        <v>1</v>
      </c>
      <c r="D4706" s="143" t="s">
        <v>4733</v>
      </c>
      <c r="E4706" s="39">
        <v>567</v>
      </c>
      <c r="F4706" s="38">
        <v>0</v>
      </c>
      <c r="G4706" s="38">
        <v>4</v>
      </c>
      <c r="H4706" s="38">
        <v>0</v>
      </c>
      <c r="I4706" s="38">
        <v>0</v>
      </c>
      <c r="J4706" s="38">
        <v>0</v>
      </c>
      <c r="K4706" s="58" t="str">
        <f t="shared" si="410"/>
        <v>0</v>
      </c>
      <c r="L4706" s="4"/>
    </row>
    <row r="4707" spans="1:12" ht="15.75">
      <c r="A4707" s="28">
        <v>987</v>
      </c>
      <c r="B4707" s="144"/>
      <c r="C4707" s="32">
        <f t="shared" si="409"/>
        <v>1</v>
      </c>
      <c r="D4707" s="143" t="s">
        <v>4734</v>
      </c>
      <c r="E4707" s="39">
        <v>872</v>
      </c>
      <c r="F4707" s="38">
        <v>3</v>
      </c>
      <c r="G4707" s="38">
        <v>0</v>
      </c>
      <c r="H4707" s="38">
        <v>0</v>
      </c>
      <c r="I4707" s="38">
        <v>0</v>
      </c>
      <c r="J4707" s="38">
        <v>0</v>
      </c>
      <c r="K4707" s="58" t="str">
        <f t="shared" si="410"/>
        <v>0</v>
      </c>
      <c r="L4707" s="4"/>
    </row>
    <row r="4708" spans="1:12" ht="15.75">
      <c r="A4708" s="28">
        <v>987</v>
      </c>
      <c r="B4708" s="144"/>
      <c r="C4708" s="32">
        <f t="shared" si="409"/>
        <v>1</v>
      </c>
      <c r="D4708" s="143" t="s">
        <v>4735</v>
      </c>
      <c r="E4708" s="39">
        <v>2466</v>
      </c>
      <c r="F4708" s="38">
        <v>4</v>
      </c>
      <c r="G4708" s="38">
        <v>0</v>
      </c>
      <c r="H4708" s="38">
        <v>0</v>
      </c>
      <c r="I4708" s="38">
        <v>0</v>
      </c>
      <c r="J4708" s="38">
        <v>0</v>
      </c>
      <c r="K4708" s="58" t="str">
        <f t="shared" si="410"/>
        <v>0</v>
      </c>
      <c r="L4708" s="4"/>
    </row>
    <row r="4709" spans="1:12" ht="15.75">
      <c r="A4709" s="28">
        <v>987</v>
      </c>
      <c r="B4709" s="144"/>
      <c r="C4709" s="32">
        <f t="shared" si="409"/>
        <v>1</v>
      </c>
      <c r="D4709" s="143" t="s">
        <v>4736</v>
      </c>
      <c r="E4709" s="39">
        <v>5200</v>
      </c>
      <c r="F4709" s="38">
        <v>13</v>
      </c>
      <c r="G4709" s="38">
        <v>0</v>
      </c>
      <c r="H4709" s="38">
        <v>0</v>
      </c>
      <c r="I4709" s="38">
        <v>0</v>
      </c>
      <c r="J4709" s="38">
        <v>0</v>
      </c>
      <c r="K4709" s="58" t="str">
        <f t="shared" si="410"/>
        <v>0</v>
      </c>
      <c r="L4709" s="4"/>
    </row>
    <row r="4710" spans="1:12" ht="15.75">
      <c r="A4710" s="28">
        <v>987</v>
      </c>
      <c r="B4710" s="144"/>
      <c r="C4710" s="32">
        <f t="shared" si="409"/>
        <v>1</v>
      </c>
      <c r="D4710" s="143" t="s">
        <v>4737</v>
      </c>
      <c r="E4710" s="39">
        <v>723</v>
      </c>
      <c r="F4710" s="38">
        <v>1</v>
      </c>
      <c r="G4710" s="38">
        <v>2</v>
      </c>
      <c r="H4710" s="38">
        <v>0</v>
      </c>
      <c r="I4710" s="38">
        <v>0</v>
      </c>
      <c r="J4710" s="38">
        <v>0</v>
      </c>
      <c r="K4710" s="58" t="str">
        <f t="shared" si="410"/>
        <v>0</v>
      </c>
      <c r="L4710" s="4"/>
    </row>
    <row r="4711" spans="1:12" ht="15.75">
      <c r="A4711" s="28">
        <v>987</v>
      </c>
      <c r="B4711" s="144"/>
      <c r="C4711" s="32">
        <f t="shared" si="409"/>
        <v>1</v>
      </c>
      <c r="D4711" s="143" t="s">
        <v>4738</v>
      </c>
      <c r="E4711" s="39">
        <v>12701</v>
      </c>
      <c r="F4711" s="38">
        <v>20</v>
      </c>
      <c r="G4711" s="38">
        <v>3</v>
      </c>
      <c r="H4711" s="38">
        <v>0</v>
      </c>
      <c r="I4711" s="38">
        <v>0</v>
      </c>
      <c r="J4711" s="38">
        <v>0</v>
      </c>
      <c r="K4711" s="58" t="str">
        <f t="shared" si="410"/>
        <v>0</v>
      </c>
      <c r="L4711" s="4"/>
    </row>
    <row r="4712" spans="1:12" ht="15.75">
      <c r="A4712" s="28">
        <v>987</v>
      </c>
      <c r="B4712" s="144"/>
      <c r="C4712" s="32">
        <f t="shared" si="409"/>
        <v>1</v>
      </c>
      <c r="D4712" s="143" t="s">
        <v>4739</v>
      </c>
      <c r="E4712" s="39">
        <v>8078</v>
      </c>
      <c r="F4712" s="38">
        <v>18</v>
      </c>
      <c r="G4712" s="38">
        <v>0</v>
      </c>
      <c r="H4712" s="38">
        <v>0</v>
      </c>
      <c r="I4712" s="38">
        <v>0</v>
      </c>
      <c r="J4712" s="38">
        <v>0</v>
      </c>
      <c r="K4712" s="58" t="str">
        <f t="shared" si="410"/>
        <v>0</v>
      </c>
      <c r="L4712" s="4"/>
    </row>
    <row r="4713" spans="1:12" ht="15.75">
      <c r="A4713" s="28">
        <v>987</v>
      </c>
      <c r="B4713" s="144"/>
      <c r="C4713" s="32">
        <f t="shared" si="409"/>
        <v>1</v>
      </c>
      <c r="D4713" s="143" t="s">
        <v>4740</v>
      </c>
      <c r="E4713" s="39">
        <v>1175</v>
      </c>
      <c r="F4713" s="38">
        <v>3</v>
      </c>
      <c r="G4713" s="38">
        <v>0</v>
      </c>
      <c r="H4713" s="38">
        <v>0</v>
      </c>
      <c r="I4713" s="38">
        <v>0</v>
      </c>
      <c r="J4713" s="38">
        <v>0</v>
      </c>
      <c r="K4713" s="58" t="str">
        <f t="shared" si="410"/>
        <v>0</v>
      </c>
      <c r="L4713" s="4"/>
    </row>
    <row r="4714" spans="1:12" ht="15.75">
      <c r="A4714" s="28">
        <v>987</v>
      </c>
      <c r="B4714" s="144"/>
      <c r="C4714" s="32">
        <f t="shared" si="409"/>
        <v>1</v>
      </c>
      <c r="D4714" s="143" t="s">
        <v>4741</v>
      </c>
      <c r="E4714" s="39">
        <v>4849</v>
      </c>
      <c r="F4714" s="38">
        <v>7</v>
      </c>
      <c r="G4714" s="38">
        <v>7</v>
      </c>
      <c r="H4714" s="38">
        <v>0</v>
      </c>
      <c r="I4714" s="38">
        <v>0</v>
      </c>
      <c r="J4714" s="38">
        <v>0</v>
      </c>
      <c r="K4714" s="58" t="str">
        <f t="shared" si="410"/>
        <v>0</v>
      </c>
      <c r="L4714" s="4"/>
    </row>
    <row r="4715" spans="1:12" ht="15.75">
      <c r="A4715" s="28">
        <v>987</v>
      </c>
      <c r="B4715" s="144"/>
      <c r="C4715" s="32">
        <f t="shared" si="409"/>
        <v>1</v>
      </c>
      <c r="D4715" s="143" t="s">
        <v>4742</v>
      </c>
      <c r="E4715" s="39">
        <v>259</v>
      </c>
      <c r="F4715" s="38">
        <v>0</v>
      </c>
      <c r="G4715" s="38">
        <v>1</v>
      </c>
      <c r="H4715" s="38">
        <v>0</v>
      </c>
      <c r="I4715" s="38">
        <v>0</v>
      </c>
      <c r="J4715" s="38">
        <v>0</v>
      </c>
      <c r="K4715" s="58" t="str">
        <f t="shared" si="410"/>
        <v>0</v>
      </c>
      <c r="L4715" s="4"/>
    </row>
    <row r="4716" spans="1:12" ht="15.75">
      <c r="A4716" s="28">
        <v>987</v>
      </c>
      <c r="B4716" s="144"/>
      <c r="C4716" s="32">
        <f t="shared" si="409"/>
        <v>1</v>
      </c>
      <c r="D4716" s="143" t="s">
        <v>4743</v>
      </c>
      <c r="E4716" s="39">
        <v>10500</v>
      </c>
      <c r="F4716" s="38">
        <v>16</v>
      </c>
      <c r="G4716" s="38">
        <v>0</v>
      </c>
      <c r="H4716" s="38">
        <v>0</v>
      </c>
      <c r="I4716" s="38">
        <v>0</v>
      </c>
      <c r="J4716" s="38">
        <v>0</v>
      </c>
      <c r="K4716" s="58" t="str">
        <f t="shared" si="410"/>
        <v>0</v>
      </c>
      <c r="L4716" s="4"/>
    </row>
    <row r="4717" spans="1:12" ht="15.75">
      <c r="A4717" s="28">
        <v>987</v>
      </c>
      <c r="B4717" s="144"/>
      <c r="C4717" s="32">
        <f t="shared" si="409"/>
        <v>1</v>
      </c>
      <c r="D4717" s="143" t="s">
        <v>4744</v>
      </c>
      <c r="E4717" s="39">
        <v>2217</v>
      </c>
      <c r="F4717" s="38">
        <v>4</v>
      </c>
      <c r="G4717" s="38">
        <v>0</v>
      </c>
      <c r="H4717" s="38">
        <v>0</v>
      </c>
      <c r="I4717" s="38">
        <v>0</v>
      </c>
      <c r="J4717" s="38">
        <v>0</v>
      </c>
      <c r="K4717" s="58" t="str">
        <f t="shared" si="410"/>
        <v>0</v>
      </c>
      <c r="L4717" s="4"/>
    </row>
    <row r="4718" spans="1:12" ht="15.75">
      <c r="A4718" s="28">
        <v>987</v>
      </c>
      <c r="B4718" s="144"/>
      <c r="C4718" s="32">
        <f t="shared" si="409"/>
        <v>1</v>
      </c>
      <c r="D4718" s="143" t="s">
        <v>4745</v>
      </c>
      <c r="E4718" s="39">
        <v>3761</v>
      </c>
      <c r="F4718" s="38">
        <v>4</v>
      </c>
      <c r="G4718" s="38">
        <v>0</v>
      </c>
      <c r="H4718" s="38">
        <v>0</v>
      </c>
      <c r="I4718" s="38">
        <v>0</v>
      </c>
      <c r="J4718" s="38">
        <v>0</v>
      </c>
      <c r="K4718" s="58" t="str">
        <f t="shared" si="410"/>
        <v>0</v>
      </c>
      <c r="L4718" s="4"/>
    </row>
    <row r="4719" spans="1:12" ht="15.75">
      <c r="A4719" s="28">
        <v>987</v>
      </c>
      <c r="B4719" s="144"/>
      <c r="C4719" s="32">
        <f t="shared" si="409"/>
        <v>1</v>
      </c>
      <c r="D4719" s="143" t="s">
        <v>4746</v>
      </c>
      <c r="E4719" s="39">
        <v>336</v>
      </c>
      <c r="F4719" s="38">
        <v>1</v>
      </c>
      <c r="G4719" s="38">
        <v>0</v>
      </c>
      <c r="H4719" s="38">
        <v>0</v>
      </c>
      <c r="I4719" s="38">
        <v>0</v>
      </c>
      <c r="J4719" s="38">
        <v>0</v>
      </c>
      <c r="K4719" s="58" t="str">
        <f t="shared" si="410"/>
        <v>0</v>
      </c>
      <c r="L4719" s="4"/>
    </row>
    <row r="4720" spans="1:12" ht="15.75">
      <c r="A4720" s="28">
        <v>987</v>
      </c>
      <c r="B4720" s="144"/>
      <c r="C4720" s="32">
        <f t="shared" si="409"/>
        <v>1</v>
      </c>
      <c r="D4720" s="143" t="s">
        <v>4747</v>
      </c>
      <c r="E4720" s="39">
        <v>678</v>
      </c>
      <c r="F4720" s="38">
        <v>1</v>
      </c>
      <c r="G4720" s="38">
        <v>1</v>
      </c>
      <c r="H4720" s="38">
        <v>0</v>
      </c>
      <c r="I4720" s="38">
        <v>0</v>
      </c>
      <c r="J4720" s="38">
        <v>0</v>
      </c>
      <c r="K4720" s="58" t="str">
        <f t="shared" si="410"/>
        <v>0</v>
      </c>
      <c r="L4720" s="4"/>
    </row>
    <row r="4721" spans="1:57" ht="15.75">
      <c r="A4721" s="28">
        <v>987</v>
      </c>
      <c r="B4721" s="144"/>
      <c r="C4721" s="32">
        <f t="shared" si="409"/>
        <v>1</v>
      </c>
      <c r="D4721" s="143" t="s">
        <v>4748</v>
      </c>
      <c r="E4721" s="39">
        <v>2213</v>
      </c>
      <c r="F4721" s="38">
        <v>3</v>
      </c>
      <c r="G4721" s="38">
        <v>2</v>
      </c>
      <c r="H4721" s="38">
        <v>0</v>
      </c>
      <c r="I4721" s="38">
        <v>0</v>
      </c>
      <c r="J4721" s="38">
        <v>0</v>
      </c>
      <c r="K4721" s="58" t="str">
        <f t="shared" si="410"/>
        <v>0</v>
      </c>
      <c r="L4721" s="4"/>
    </row>
    <row r="4722" spans="1:57" ht="15.75">
      <c r="A4722" s="28">
        <v>987</v>
      </c>
      <c r="B4722" s="144"/>
      <c r="C4722" s="32">
        <f t="shared" si="409"/>
        <v>1</v>
      </c>
      <c r="D4722" s="143" t="s">
        <v>4749</v>
      </c>
      <c r="E4722" s="39">
        <v>4215</v>
      </c>
      <c r="F4722" s="38">
        <v>9</v>
      </c>
      <c r="G4722" s="38">
        <v>0</v>
      </c>
      <c r="H4722" s="38">
        <v>0</v>
      </c>
      <c r="I4722" s="38">
        <v>0</v>
      </c>
      <c r="J4722" s="38">
        <v>0</v>
      </c>
      <c r="K4722" s="58" t="str">
        <f t="shared" si="410"/>
        <v>0</v>
      </c>
      <c r="L4722" s="4"/>
    </row>
    <row r="4723" spans="1:57" ht="15">
      <c r="A4723" s="226" t="s">
        <v>4750</v>
      </c>
      <c r="B4723" s="226"/>
      <c r="C4723" s="226"/>
      <c r="D4723" s="44">
        <f>SUM(C4676:C4722)</f>
        <v>47</v>
      </c>
      <c r="E4723" s="111">
        <f>SUM(E4676:E4722)</f>
        <v>279098</v>
      </c>
      <c r="F4723" s="44">
        <f>(SUM(F4676:F4722))*1</f>
        <v>455</v>
      </c>
      <c r="G4723" s="111">
        <f>(SUM(G4676:G4722))*1</f>
        <v>63</v>
      </c>
      <c r="H4723" s="111">
        <f>(SUM(H4676:H4722))*1</f>
        <v>0</v>
      </c>
      <c r="I4723" s="111">
        <f>SUM(I4676:I4722)</f>
        <v>3</v>
      </c>
      <c r="J4723" s="111">
        <f>SUM(J4676:J4722)</f>
        <v>4</v>
      </c>
      <c r="K4723" s="45">
        <f>K4676+K4677+K4678+K4679+K4680+K4681+K4682+K4683+K4684+K4685+K4686+K4687+K4688+K4689+K4690+K4691+K4692+K4693+K4694+K4695+K4696+K4697+K4698+K4699+K4700+K4701+K4702+K4703+K4704+K4705+K4706+K4707+K4708+K4709+K4710+K4711+K4712+K4713+K4714+K4715+K4716+K4717+K4718+K4719+K4720+K4721+K4722</f>
        <v>1</v>
      </c>
      <c r="L4723" s="4"/>
      <c r="M4723" s="46"/>
      <c r="N4723" s="46"/>
      <c r="O4723" s="46"/>
      <c r="P4723" s="46"/>
      <c r="Q4723" s="46"/>
      <c r="R4723" s="46"/>
      <c r="S4723" s="46"/>
      <c r="T4723" s="46"/>
      <c r="U4723" s="46"/>
      <c r="V4723" s="46"/>
      <c r="W4723" s="46"/>
      <c r="X4723" s="46"/>
      <c r="Y4723" s="46"/>
      <c r="Z4723" s="46"/>
      <c r="AA4723" s="46"/>
      <c r="AB4723" s="46"/>
      <c r="AC4723" s="46"/>
      <c r="AD4723" s="46"/>
      <c r="AE4723" s="46"/>
      <c r="AF4723" s="46"/>
      <c r="AG4723" s="46"/>
      <c r="AH4723" s="46"/>
      <c r="AI4723" s="46"/>
      <c r="AJ4723" s="46"/>
      <c r="AK4723" s="46"/>
      <c r="AL4723" s="46"/>
      <c r="AM4723" s="46"/>
      <c r="AN4723" s="46"/>
      <c r="AO4723" s="46"/>
      <c r="AP4723" s="46"/>
      <c r="AQ4723" s="46"/>
      <c r="AR4723" s="46"/>
      <c r="AS4723" s="46"/>
      <c r="AT4723" s="46"/>
      <c r="AU4723" s="46"/>
      <c r="AV4723" s="46"/>
      <c r="AW4723" s="46"/>
      <c r="AX4723" s="46"/>
      <c r="AY4723" s="46"/>
      <c r="AZ4723" s="46"/>
      <c r="BA4723" s="46"/>
      <c r="BB4723" s="46"/>
      <c r="BC4723" s="46"/>
      <c r="BD4723" s="46"/>
      <c r="BE4723" s="46"/>
    </row>
    <row r="4724" spans="1:57" ht="15.75">
      <c r="A4724" s="28"/>
      <c r="B4724" s="225" t="s">
        <v>136</v>
      </c>
      <c r="C4724" s="225"/>
      <c r="D4724" s="47"/>
      <c r="E4724" s="112"/>
      <c r="F4724" s="47"/>
      <c r="G4724" s="112"/>
      <c r="H4724" s="112"/>
      <c r="I4724" s="112"/>
      <c r="J4724" s="113"/>
      <c r="K4724" s="31"/>
      <c r="L4724" s="4"/>
    </row>
    <row r="4725" spans="1:57" ht="15.75">
      <c r="A4725" s="145">
        <v>988</v>
      </c>
      <c r="B4725" s="4"/>
      <c r="C4725" s="32">
        <f>IF(D4725="",0,1)</f>
        <v>1</v>
      </c>
      <c r="D4725" s="146" t="s">
        <v>4751</v>
      </c>
      <c r="E4725" s="146">
        <v>94285</v>
      </c>
      <c r="F4725" s="68">
        <v>153</v>
      </c>
      <c r="G4725" s="68">
        <v>0</v>
      </c>
      <c r="H4725" s="68">
        <v>0</v>
      </c>
      <c r="I4725" s="68">
        <v>6</v>
      </c>
      <c r="J4725" s="69">
        <v>6</v>
      </c>
      <c r="K4725" s="147" t="str">
        <f>IF(OR(I4725="",I4725&lt;1),"0","1")</f>
        <v>1</v>
      </c>
      <c r="L4725" s="4"/>
    </row>
    <row r="4726" spans="1:57" ht="15.75">
      <c r="A4726" s="145">
        <v>988</v>
      </c>
      <c r="B4726" s="4"/>
      <c r="C4726" s="32">
        <f>IF(D4726="",0,1)</f>
        <v>1</v>
      </c>
      <c r="D4726" s="146" t="s">
        <v>4752</v>
      </c>
      <c r="E4726" s="146">
        <v>27620</v>
      </c>
      <c r="F4726" s="68">
        <v>20</v>
      </c>
      <c r="G4726" s="68">
        <v>2</v>
      </c>
      <c r="H4726" s="68">
        <v>15</v>
      </c>
      <c r="I4726" s="68">
        <v>2</v>
      </c>
      <c r="J4726" s="69">
        <v>1</v>
      </c>
      <c r="K4726" s="147" t="str">
        <f>IF(OR(I4726="",I4726&lt;1),"0","1")</f>
        <v>1</v>
      </c>
      <c r="L4726" s="4"/>
    </row>
    <row r="4727" spans="1:57" ht="15.75">
      <c r="A4727" s="145">
        <v>988</v>
      </c>
      <c r="B4727" s="4"/>
      <c r="C4727" s="32">
        <f>IF(D4727="",0,1)</f>
        <v>1</v>
      </c>
      <c r="D4727" s="146" t="s">
        <v>4753</v>
      </c>
      <c r="E4727" s="146">
        <v>36800</v>
      </c>
      <c r="F4727" s="68">
        <v>34</v>
      </c>
      <c r="G4727" s="68">
        <v>0</v>
      </c>
      <c r="H4727" s="68">
        <v>4</v>
      </c>
      <c r="I4727" s="68">
        <v>2</v>
      </c>
      <c r="J4727" s="69">
        <v>2</v>
      </c>
      <c r="K4727" s="147" t="str">
        <f>IF(OR(I4727="",I4727&lt;1),"0","1")</f>
        <v>1</v>
      </c>
      <c r="L4727" s="4"/>
    </row>
    <row r="4728" spans="1:57" ht="15.75">
      <c r="A4728" s="145">
        <v>988</v>
      </c>
      <c r="B4728" s="4"/>
      <c r="C4728" s="32">
        <f>IF(D4728="",0,1)</f>
        <v>1</v>
      </c>
      <c r="D4728" s="146" t="s">
        <v>4754</v>
      </c>
      <c r="E4728" s="146">
        <v>24568</v>
      </c>
      <c r="F4728" s="68">
        <v>1</v>
      </c>
      <c r="G4728" s="68">
        <v>7</v>
      </c>
      <c r="H4728" s="68">
        <v>9</v>
      </c>
      <c r="I4728" s="68">
        <v>2</v>
      </c>
      <c r="J4728" s="69">
        <v>2</v>
      </c>
      <c r="K4728" s="147" t="str">
        <f>IF(OR(I4728="",I4728&lt;1),"0","1")</f>
        <v>1</v>
      </c>
      <c r="L4728" s="4"/>
    </row>
    <row r="4729" spans="1:57" ht="15">
      <c r="A4729" s="226" t="s">
        <v>4755</v>
      </c>
      <c r="B4729" s="226"/>
      <c r="C4729" s="226"/>
      <c r="D4729" s="44">
        <f>SUM(C4725:C4728)</f>
        <v>4</v>
      </c>
      <c r="E4729" s="44">
        <f>SUM(E4725:E4728)</f>
        <v>183273</v>
      </c>
      <c r="F4729" s="44">
        <f>SUM(F4725:F4728)</f>
        <v>208</v>
      </c>
      <c r="G4729" s="44">
        <f>SUM(G4725:G4728)</f>
        <v>9</v>
      </c>
      <c r="H4729" s="44">
        <f t="shared" ref="H4729:J4729" si="411">SUM(H4725:H4728)</f>
        <v>28</v>
      </c>
      <c r="I4729" s="44">
        <f t="shared" si="411"/>
        <v>12</v>
      </c>
      <c r="J4729" s="44">
        <f t="shared" si="411"/>
        <v>11</v>
      </c>
      <c r="K4729" s="111">
        <f>4</f>
        <v>4</v>
      </c>
      <c r="L4729" s="4"/>
      <c r="M4729" s="46"/>
      <c r="N4729" s="46"/>
      <c r="O4729" s="46"/>
      <c r="P4729" s="46"/>
      <c r="Q4729" s="46"/>
      <c r="R4729" s="46"/>
      <c r="S4729" s="46"/>
      <c r="T4729" s="46"/>
      <c r="U4729" s="46"/>
      <c r="V4729" s="46"/>
      <c r="W4729" s="46"/>
      <c r="X4729" s="46"/>
      <c r="Y4729" s="46"/>
      <c r="Z4729" s="46"/>
      <c r="AA4729" s="46"/>
      <c r="AB4729" s="46"/>
      <c r="AC4729" s="46"/>
      <c r="AD4729" s="46"/>
      <c r="AE4729" s="46"/>
      <c r="AF4729" s="46"/>
      <c r="AG4729" s="46"/>
      <c r="AH4729" s="46"/>
      <c r="AI4729" s="46"/>
      <c r="AJ4729" s="46"/>
      <c r="AK4729" s="46"/>
      <c r="AL4729" s="46"/>
      <c r="AM4729" s="46"/>
      <c r="AN4729" s="46"/>
      <c r="AO4729" s="46"/>
      <c r="AP4729" s="46"/>
      <c r="AQ4729" s="46"/>
      <c r="AR4729" s="46"/>
      <c r="AS4729" s="46"/>
      <c r="AT4729" s="46"/>
      <c r="AU4729" s="46"/>
      <c r="AV4729" s="46"/>
      <c r="AW4729" s="46"/>
      <c r="AX4729" s="46"/>
      <c r="AY4729" s="46"/>
      <c r="AZ4729" s="46"/>
      <c r="BA4729" s="46"/>
      <c r="BB4729" s="46"/>
      <c r="BC4729" s="46"/>
      <c r="BD4729" s="46"/>
      <c r="BE4729" s="46"/>
    </row>
    <row r="4730" spans="1:57" ht="15.75">
      <c r="A4730" s="229" t="s">
        <v>43</v>
      </c>
      <c r="B4730" s="229"/>
      <c r="C4730" s="229"/>
      <c r="D4730" s="148">
        <f>D87+D122+D146+D174+D203+D264+D299+D332+D354+D378+D421+D439+D546+D612+D620+D652+D738+D772+D780+D787+D794+D823+D868+D872+D906+D937+D987+D1019+D1052+D1112+D1234+D1331+D1348+D1464+D1611+D1660+D1674+D1721+D1821+D1836+D1875+D1908+D1954+D1972+D2057+D2140+D2152+D2174+D2181+D2215+D2263+D2285+D2293+D2306+D2353+D2366+D2443+D2529+D2546+D2696+D2783+D2799+D2887+D2939+D2979+D2998+D3076+D3132+D3182+D3291+D3302+D3337+D3367+D3406+D3476+D3479+D3550+D3688+D3791+D3813+D3877+D3900+D3917+D4044+D4106+D4154+D4176+D4192+D4233+D4257+D4262+D4348+D4381+D4423+D4467+D4545+D4579+D4610+D4625+D4651+D4674+D4723+D4729</f>
        <v>4452</v>
      </c>
      <c r="E4730" s="148">
        <f t="shared" ref="E4730:K4730" si="412">E87+E122+E146+E174+E203+E264+E299+E332+E354+E378+E421+E439+E546+E612+E620+E652+E738+E772+E780+E787+E794+E823+E868+E872+E906+E937+E987+E1019+E1052+E1112+E1234+E1331+E1348+E1464+E1611+E1660+E1674+E1721+E1821+E1836+E1875+E1908+E1954+E1972+E2057+E2140+E2152+E2174+E2181+E2215+E2263+E2285+E2293+E2306+E2353+E2366+E2443+E2529+E2546+E2696+E2783+E2799+E2887+E2939+E2979+E2998+E3076+E3132+E3182+E3291+E3302+E3337+E3367+E3406+E3476+E3479+E3550+E3688+E3791+E3813+E3877+E3900+E3917+E4044+E4106+E4154+E4176+E4192+E4233+E4257+E4262+E4348+E4381+E4423+E4467+E4545+E4579+E4610+E4625+E4651+E4653+E4674+E4723+E4729</f>
        <v>51538471</v>
      </c>
      <c r="F4730" s="148">
        <f t="shared" si="412"/>
        <v>25466</v>
      </c>
      <c r="G4730" s="148">
        <f t="shared" si="412"/>
        <v>8067.5</v>
      </c>
      <c r="H4730" s="148">
        <f t="shared" si="412"/>
        <v>679</v>
      </c>
      <c r="I4730" s="148">
        <f t="shared" si="412"/>
        <v>456</v>
      </c>
      <c r="J4730" s="148">
        <f t="shared" si="412"/>
        <v>448</v>
      </c>
      <c r="K4730" s="148">
        <f t="shared" si="412"/>
        <v>232</v>
      </c>
      <c r="L4730" s="4"/>
    </row>
    <row r="4731" spans="1:57">
      <c r="A4731" s="26"/>
      <c r="B4731" s="4"/>
      <c r="C4731" s="4"/>
      <c r="D4731" s="4"/>
      <c r="E4731" s="4"/>
      <c r="F4731" s="4"/>
      <c r="G4731" s="4"/>
      <c r="H4731" s="4"/>
      <c r="I4731" s="4"/>
      <c r="J4731" s="4"/>
      <c r="K4731" s="4"/>
      <c r="L4731" s="4"/>
    </row>
  </sheetData>
  <mergeCells count="225">
    <mergeCell ref="A4674:C4674"/>
    <mergeCell ref="B4675:C4675"/>
    <mergeCell ref="A4723:C4723"/>
    <mergeCell ref="B4724:C4724"/>
    <mergeCell ref="A4729:C4729"/>
    <mergeCell ref="A4730:C4730"/>
    <mergeCell ref="A4625:C4625"/>
    <mergeCell ref="B4626:C4626"/>
    <mergeCell ref="A4651:C4651"/>
    <mergeCell ref="B4652:C4652"/>
    <mergeCell ref="A4653:C4653"/>
    <mergeCell ref="B4654:C4654"/>
    <mergeCell ref="A4545:C4545"/>
    <mergeCell ref="B4546:C4546"/>
    <mergeCell ref="A4579:C4579"/>
    <mergeCell ref="B4580:C4580"/>
    <mergeCell ref="A4610:C4610"/>
    <mergeCell ref="B4611:C4611"/>
    <mergeCell ref="A4381:C4381"/>
    <mergeCell ref="B4382:C4382"/>
    <mergeCell ref="A4423:C4423"/>
    <mergeCell ref="B4424:C4424"/>
    <mergeCell ref="A4467:C4467"/>
    <mergeCell ref="B4468:C4468"/>
    <mergeCell ref="A4257:C4257"/>
    <mergeCell ref="B4258:C4258"/>
    <mergeCell ref="A4262:C4262"/>
    <mergeCell ref="B4263:C4263"/>
    <mergeCell ref="A4348:C4348"/>
    <mergeCell ref="B4349:C4349"/>
    <mergeCell ref="A4176:C4176"/>
    <mergeCell ref="B4177:C4177"/>
    <mergeCell ref="A4192:C4192"/>
    <mergeCell ref="B4193:C4193"/>
    <mergeCell ref="A4233:C4233"/>
    <mergeCell ref="B4234:C4234"/>
    <mergeCell ref="A4044:C4044"/>
    <mergeCell ref="B4045:C4045"/>
    <mergeCell ref="A4106:C4106"/>
    <mergeCell ref="B4107:C4107"/>
    <mergeCell ref="A4154:C4154"/>
    <mergeCell ref="B4155:C4155"/>
    <mergeCell ref="A3877:C3877"/>
    <mergeCell ref="B3878:C3878"/>
    <mergeCell ref="A3900:C3900"/>
    <mergeCell ref="B3901:C3901"/>
    <mergeCell ref="A3917:C3917"/>
    <mergeCell ref="B3918:C3918"/>
    <mergeCell ref="A3688:C3688"/>
    <mergeCell ref="B3689:C3689"/>
    <mergeCell ref="A3791:C3791"/>
    <mergeCell ref="B3792:C3792"/>
    <mergeCell ref="A3813:C3813"/>
    <mergeCell ref="B3814:C3814"/>
    <mergeCell ref="A3476:C3476"/>
    <mergeCell ref="B3477:C3477"/>
    <mergeCell ref="A3479:C3479"/>
    <mergeCell ref="B3480:C3480"/>
    <mergeCell ref="A3550:C3550"/>
    <mergeCell ref="B3551:C3551"/>
    <mergeCell ref="A3337:C3337"/>
    <mergeCell ref="B3338:C3338"/>
    <mergeCell ref="A3367:C3367"/>
    <mergeCell ref="B3368:C3368"/>
    <mergeCell ref="A3406:C3406"/>
    <mergeCell ref="B3407:C3407"/>
    <mergeCell ref="A3182:C3182"/>
    <mergeCell ref="B3183:C3183"/>
    <mergeCell ref="A3291:C3291"/>
    <mergeCell ref="B3292:C3292"/>
    <mergeCell ref="A3302:C3302"/>
    <mergeCell ref="B3303:C3303"/>
    <mergeCell ref="A2998:C2998"/>
    <mergeCell ref="B2999:C2999"/>
    <mergeCell ref="A3076:C3076"/>
    <mergeCell ref="B3077:C3077"/>
    <mergeCell ref="A3132:C3132"/>
    <mergeCell ref="B3133:C3133"/>
    <mergeCell ref="A2887:C2887"/>
    <mergeCell ref="B2888:C2888"/>
    <mergeCell ref="A2939:C2939"/>
    <mergeCell ref="B2940:C2940"/>
    <mergeCell ref="A2979:C2979"/>
    <mergeCell ref="B2980:C2980"/>
    <mergeCell ref="A2696:C2696"/>
    <mergeCell ref="B2697:C2697"/>
    <mergeCell ref="A2783:C2783"/>
    <mergeCell ref="B2784:C2784"/>
    <mergeCell ref="A2799:C2799"/>
    <mergeCell ref="B2800:C2800"/>
    <mergeCell ref="A2443:C2443"/>
    <mergeCell ref="B2444:C2444"/>
    <mergeCell ref="A2529:C2529"/>
    <mergeCell ref="B2530:C2530"/>
    <mergeCell ref="A2546:C2546"/>
    <mergeCell ref="B2547:C2547"/>
    <mergeCell ref="A2306:C2306"/>
    <mergeCell ref="B2307:C2307"/>
    <mergeCell ref="A2353:C2353"/>
    <mergeCell ref="B2354:C2354"/>
    <mergeCell ref="A2366:C2366"/>
    <mergeCell ref="B2367:C2367"/>
    <mergeCell ref="A2263:C2263"/>
    <mergeCell ref="B2264:C2264"/>
    <mergeCell ref="A2285:C2285"/>
    <mergeCell ref="B2286:C2286"/>
    <mergeCell ref="A2293:C2293"/>
    <mergeCell ref="B2294:C2294"/>
    <mergeCell ref="A2174:C2174"/>
    <mergeCell ref="B2175:C2175"/>
    <mergeCell ref="A2181:C2181"/>
    <mergeCell ref="B2182:C2182"/>
    <mergeCell ref="A2215:C2215"/>
    <mergeCell ref="B2216:C2216"/>
    <mergeCell ref="A2057:C2057"/>
    <mergeCell ref="B2058:C2058"/>
    <mergeCell ref="A2140:C2140"/>
    <mergeCell ref="B2141:C2141"/>
    <mergeCell ref="A2152:C2152"/>
    <mergeCell ref="B2153:C2153"/>
    <mergeCell ref="A1908:C1908"/>
    <mergeCell ref="B1909:C1909"/>
    <mergeCell ref="A1954:C1954"/>
    <mergeCell ref="B1955:C1955"/>
    <mergeCell ref="A1972:C1972"/>
    <mergeCell ref="B1973:C1973"/>
    <mergeCell ref="A1821:C1821"/>
    <mergeCell ref="B1822:C1822"/>
    <mergeCell ref="A1836:C1836"/>
    <mergeCell ref="B1837:C1837"/>
    <mergeCell ref="A1875:C1875"/>
    <mergeCell ref="B1876:C1876"/>
    <mergeCell ref="A1660:C1660"/>
    <mergeCell ref="B1661:C1661"/>
    <mergeCell ref="A1674:C1674"/>
    <mergeCell ref="B1675:C1675"/>
    <mergeCell ref="A1721:C1721"/>
    <mergeCell ref="B1722:C1722"/>
    <mergeCell ref="A1348:C1348"/>
    <mergeCell ref="B1349:C1349"/>
    <mergeCell ref="A1464:C1464"/>
    <mergeCell ref="B1465:C1465"/>
    <mergeCell ref="A1611:C1611"/>
    <mergeCell ref="B1612:C1612"/>
    <mergeCell ref="A1112:C1112"/>
    <mergeCell ref="B1113:C1113"/>
    <mergeCell ref="A1234:C1234"/>
    <mergeCell ref="B1235:C1235"/>
    <mergeCell ref="A1331:C1331"/>
    <mergeCell ref="B1332:C1332"/>
    <mergeCell ref="A987:C987"/>
    <mergeCell ref="B988:C988"/>
    <mergeCell ref="A1019:C1019"/>
    <mergeCell ref="B1020:C1020"/>
    <mergeCell ref="A1052:C1052"/>
    <mergeCell ref="B1053:C1053"/>
    <mergeCell ref="A872:C872"/>
    <mergeCell ref="B873:C873"/>
    <mergeCell ref="A906:C906"/>
    <mergeCell ref="B907:C907"/>
    <mergeCell ref="A937:C937"/>
    <mergeCell ref="B938:C938"/>
    <mergeCell ref="A794:C794"/>
    <mergeCell ref="B795:C795"/>
    <mergeCell ref="A823:C823"/>
    <mergeCell ref="B824:C824"/>
    <mergeCell ref="A868:C868"/>
    <mergeCell ref="B869:C869"/>
    <mergeCell ref="A772:C772"/>
    <mergeCell ref="B773:C773"/>
    <mergeCell ref="A780:C780"/>
    <mergeCell ref="B781:C781"/>
    <mergeCell ref="A787:C787"/>
    <mergeCell ref="B788:C788"/>
    <mergeCell ref="A620:C620"/>
    <mergeCell ref="B621:C621"/>
    <mergeCell ref="A652:C652"/>
    <mergeCell ref="B653:C653"/>
    <mergeCell ref="A738:C738"/>
    <mergeCell ref="B739:C739"/>
    <mergeCell ref="A439:C439"/>
    <mergeCell ref="B440:C440"/>
    <mergeCell ref="A546:C546"/>
    <mergeCell ref="B547:C547"/>
    <mergeCell ref="A612:C612"/>
    <mergeCell ref="B613:C613"/>
    <mergeCell ref="A354:C354"/>
    <mergeCell ref="B355:C355"/>
    <mergeCell ref="A378:C378"/>
    <mergeCell ref="B379:C379"/>
    <mergeCell ref="A421:C421"/>
    <mergeCell ref="B422:C422"/>
    <mergeCell ref="B265:C265"/>
    <mergeCell ref="A299:C299"/>
    <mergeCell ref="B300:C300"/>
    <mergeCell ref="A332:C332"/>
    <mergeCell ref="B333:C333"/>
    <mergeCell ref="A146:C146"/>
    <mergeCell ref="B147:C147"/>
    <mergeCell ref="A174:C174"/>
    <mergeCell ref="B175:C175"/>
    <mergeCell ref="A203:C203"/>
    <mergeCell ref="B204:C204"/>
    <mergeCell ref="A8:C8"/>
    <mergeCell ref="B9:C9"/>
    <mergeCell ref="A87:C87"/>
    <mergeCell ref="B88:C88"/>
    <mergeCell ref="A122:C122"/>
    <mergeCell ref="B123:C123"/>
    <mergeCell ref="A6:A7"/>
    <mergeCell ref="B6:C7"/>
    <mergeCell ref="A264:C264"/>
    <mergeCell ref="K6:K7"/>
    <mergeCell ref="J6:J7"/>
    <mergeCell ref="I6:I7"/>
    <mergeCell ref="I5:K5"/>
    <mergeCell ref="H5:H7"/>
    <mergeCell ref="G5:G7"/>
    <mergeCell ref="F5:F7"/>
    <mergeCell ref="A1:B1"/>
    <mergeCell ref="B2:E2"/>
    <mergeCell ref="B3:E3"/>
    <mergeCell ref="A5:C5"/>
    <mergeCell ref="D5:D7"/>
    <mergeCell ref="E5:E7"/>
  </mergeCells>
  <dataValidations count="1">
    <dataValidation type="whole" showErrorMessage="1" error="Cette colonne ne concerne que les mutualisations entre communes._x000a_Si la commune n'est pas concerné, inscrire 0_x000a_Si la commune met à disposition des agents auprès d'une autre commune ou si elle en bénéficie, inscire 1" promptTitle="Erreur" prompt="Cette colonne ne concerne que les mutualisations entre communes._x000a_Si la commune ne met pas en commun d'agents, inscrire 0._x000a_Si la commune met à disposition des agents auprès d'une autre commune ou si elle bénéficie de ce dispositif, inscrire 1." sqref="F2796:H2798">
      <formula1>0</formula1>
      <formula2>1</formula2>
    </dataValidation>
  </dataValidations>
  <pageMargins left="0.39370078740157505" right="0.39370078740157505" top="0.88543307086614198" bottom="0.88543307086614198" header="0.59015748031496096" footer="0.59015748031496096"/>
  <pageSetup paperSize="0" fitToWidth="0" fitToHeight="0" pageOrder="overThenDown" orientation="landscape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Z3006"/>
  <sheetViews>
    <sheetView topLeftCell="B13" workbookViewId="0">
      <selection activeCell="E5" sqref="E5:E7"/>
    </sheetView>
  </sheetViews>
  <sheetFormatPr baseColWidth="10" defaultColWidth="10" defaultRowHeight="14.25"/>
  <cols>
    <col min="1" max="1" width="12.75" style="46" customWidth="1"/>
    <col min="2" max="2" width="23.625" style="46" customWidth="1"/>
    <col min="3" max="3" width="2.5" style="46" customWidth="1"/>
    <col min="4" max="4" width="47.25" style="5" customWidth="1"/>
    <col min="5" max="5" width="18.5" style="46" customWidth="1"/>
    <col min="6" max="54" width="10.25" style="46" customWidth="1"/>
    <col min="55" max="1015" width="11" customWidth="1"/>
    <col min="1016" max="1016" width="10" customWidth="1"/>
  </cols>
  <sheetData>
    <row r="1" spans="1:1014">
      <c r="A1" s="230" t="s">
        <v>0</v>
      </c>
      <c r="B1" s="230"/>
      <c r="C1" s="24"/>
      <c r="D1" s="150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</row>
    <row r="2" spans="1:1014" ht="22.5" customHeight="1">
      <c r="A2" s="4"/>
      <c r="B2" s="192" t="s">
        <v>1</v>
      </c>
      <c r="C2" s="192"/>
      <c r="D2" s="192"/>
      <c r="E2" s="192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</row>
    <row r="3" spans="1:1014" ht="32.25" customHeight="1">
      <c r="A3" s="4"/>
      <c r="B3" s="151" t="s">
        <v>4756</v>
      </c>
      <c r="C3" s="151"/>
      <c r="D3" s="192" t="s">
        <v>4757</v>
      </c>
      <c r="E3" s="192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</row>
    <row r="4" spans="1:1014" ht="15">
      <c r="A4" s="26"/>
      <c r="B4" s="26"/>
      <c r="C4" s="26"/>
      <c r="D4" s="26"/>
      <c r="E4" s="26"/>
      <c r="F4" s="26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3"/>
      <c r="BD4" s="153"/>
      <c r="BE4" s="153"/>
      <c r="BF4" s="153"/>
      <c r="BG4" s="153"/>
      <c r="BH4" s="153"/>
      <c r="BI4" s="153"/>
      <c r="BJ4" s="153"/>
      <c r="BK4" s="153"/>
      <c r="BL4" s="153"/>
      <c r="BM4" s="153"/>
      <c r="BN4" s="153"/>
      <c r="BO4" s="153"/>
      <c r="BP4" s="153"/>
      <c r="BQ4" s="153"/>
      <c r="BR4" s="153"/>
      <c r="BS4" s="153"/>
      <c r="BT4" s="153"/>
      <c r="BU4" s="153"/>
      <c r="BV4" s="153"/>
      <c r="BW4" s="153"/>
      <c r="BX4" s="153"/>
      <c r="BY4" s="153"/>
      <c r="BZ4" s="153"/>
      <c r="CA4" s="153"/>
      <c r="CB4" s="153"/>
      <c r="CC4" s="153"/>
      <c r="CD4" s="153"/>
      <c r="CE4" s="153"/>
      <c r="CF4" s="153"/>
      <c r="CG4" s="153"/>
      <c r="CH4" s="153"/>
      <c r="CI4" s="153"/>
      <c r="CJ4" s="153"/>
      <c r="CK4" s="153"/>
      <c r="CL4" s="153"/>
      <c r="CM4" s="153"/>
      <c r="CN4" s="153"/>
      <c r="CO4" s="153"/>
      <c r="CP4" s="153"/>
      <c r="CQ4" s="153"/>
      <c r="CR4" s="153"/>
      <c r="CS4" s="153"/>
      <c r="CT4" s="153"/>
      <c r="CU4" s="153"/>
      <c r="CV4" s="153"/>
      <c r="CW4" s="153"/>
      <c r="CX4" s="153"/>
      <c r="CY4" s="153"/>
      <c r="CZ4" s="153"/>
      <c r="DA4" s="153"/>
      <c r="DB4" s="153"/>
      <c r="DC4" s="153"/>
      <c r="DD4" s="153"/>
      <c r="DE4" s="153"/>
      <c r="DF4" s="153"/>
      <c r="DG4" s="153"/>
      <c r="DH4" s="153"/>
      <c r="DI4" s="153"/>
      <c r="DJ4" s="153"/>
      <c r="DK4" s="153"/>
      <c r="DL4" s="153"/>
      <c r="DM4" s="153"/>
      <c r="DN4" s="153"/>
      <c r="DO4" s="153"/>
      <c r="DP4" s="153"/>
      <c r="DQ4" s="153"/>
      <c r="DR4" s="153"/>
      <c r="DS4" s="153"/>
      <c r="DT4" s="153"/>
      <c r="DU4" s="153"/>
      <c r="DV4" s="153"/>
      <c r="DW4" s="153"/>
      <c r="DX4" s="153"/>
      <c r="DY4" s="153"/>
      <c r="DZ4" s="153"/>
      <c r="EA4" s="153"/>
      <c r="EB4" s="153"/>
      <c r="EC4" s="153"/>
      <c r="ED4" s="153"/>
      <c r="EE4" s="153"/>
      <c r="EF4" s="153"/>
      <c r="EG4" s="153"/>
      <c r="EH4" s="153"/>
      <c r="EI4" s="153"/>
      <c r="EJ4" s="153"/>
      <c r="EK4" s="153"/>
      <c r="EL4" s="153"/>
      <c r="EM4" s="153"/>
      <c r="EN4" s="153"/>
      <c r="EO4" s="153"/>
      <c r="EP4" s="153"/>
      <c r="EQ4" s="153"/>
      <c r="ER4" s="153"/>
      <c r="ES4" s="153"/>
      <c r="ET4" s="153"/>
      <c r="EU4" s="153"/>
      <c r="EV4" s="153"/>
      <c r="EW4" s="153"/>
      <c r="EX4" s="153"/>
      <c r="EY4" s="153"/>
      <c r="EZ4" s="153"/>
      <c r="FA4" s="153"/>
      <c r="FB4" s="153"/>
      <c r="FC4" s="153"/>
      <c r="FD4" s="153"/>
      <c r="FE4" s="153"/>
      <c r="FF4" s="153"/>
      <c r="FG4" s="153"/>
      <c r="FH4" s="153"/>
      <c r="FI4" s="153"/>
      <c r="FJ4" s="153"/>
      <c r="FK4" s="153"/>
      <c r="FL4" s="153"/>
      <c r="FM4" s="153"/>
      <c r="FN4" s="153"/>
      <c r="FO4" s="153"/>
      <c r="FP4" s="153"/>
      <c r="FQ4" s="153"/>
      <c r="FR4" s="153"/>
      <c r="FS4" s="153"/>
      <c r="FT4" s="153"/>
      <c r="FU4" s="153"/>
      <c r="FV4" s="153"/>
      <c r="FW4" s="153"/>
      <c r="FX4" s="153"/>
      <c r="FY4" s="153"/>
      <c r="FZ4" s="153"/>
      <c r="GA4" s="153"/>
      <c r="GB4" s="153"/>
      <c r="GC4" s="153"/>
      <c r="GD4" s="153"/>
      <c r="GE4" s="153"/>
      <c r="GF4" s="153"/>
      <c r="GG4" s="153"/>
      <c r="GH4" s="153"/>
      <c r="GI4" s="153"/>
      <c r="GJ4" s="153"/>
      <c r="GK4" s="153"/>
      <c r="GL4" s="153"/>
      <c r="GM4" s="153"/>
      <c r="GN4" s="153"/>
      <c r="GO4" s="153"/>
      <c r="GP4" s="153"/>
      <c r="GQ4" s="153"/>
      <c r="GR4" s="153"/>
      <c r="GS4" s="153"/>
      <c r="GT4" s="153"/>
      <c r="GU4" s="153"/>
      <c r="GV4" s="153"/>
      <c r="GW4" s="153"/>
      <c r="GX4" s="153"/>
      <c r="GY4" s="153"/>
      <c r="GZ4" s="153"/>
      <c r="HA4" s="153"/>
      <c r="HB4" s="153"/>
      <c r="HC4" s="153"/>
      <c r="HD4" s="153"/>
      <c r="HE4" s="153"/>
      <c r="HF4" s="153"/>
      <c r="HG4" s="153"/>
      <c r="HH4" s="153"/>
      <c r="HI4" s="153"/>
      <c r="HJ4" s="153"/>
      <c r="HK4" s="153"/>
      <c r="HL4" s="153"/>
      <c r="HM4" s="153"/>
      <c r="HN4" s="153"/>
      <c r="HO4" s="153"/>
      <c r="HP4" s="153"/>
      <c r="HQ4" s="153"/>
      <c r="HR4" s="153"/>
      <c r="HS4" s="153"/>
      <c r="HT4" s="153"/>
      <c r="HU4" s="153"/>
      <c r="HV4" s="153"/>
      <c r="HW4" s="153"/>
      <c r="HX4" s="153"/>
      <c r="HY4" s="153"/>
      <c r="HZ4" s="153"/>
      <c r="IA4" s="153"/>
      <c r="IB4" s="153"/>
      <c r="IC4" s="153"/>
      <c r="ID4" s="153"/>
      <c r="IE4" s="153"/>
      <c r="IF4" s="153"/>
      <c r="IG4" s="153"/>
      <c r="IH4" s="153"/>
      <c r="II4" s="153"/>
      <c r="IJ4" s="153"/>
      <c r="IK4" s="153"/>
      <c r="IL4" s="153"/>
      <c r="IM4" s="153"/>
      <c r="IN4" s="153"/>
      <c r="IO4" s="153"/>
      <c r="IP4" s="153"/>
      <c r="IQ4" s="153"/>
      <c r="IR4" s="153"/>
      <c r="IS4" s="153"/>
      <c r="IT4" s="153"/>
      <c r="IU4" s="153"/>
      <c r="IV4" s="153"/>
      <c r="IW4" s="153"/>
      <c r="IX4" s="153"/>
      <c r="IY4" s="153"/>
      <c r="IZ4" s="153"/>
      <c r="JA4" s="153"/>
      <c r="JB4" s="153"/>
      <c r="JC4" s="153"/>
      <c r="JD4" s="153"/>
      <c r="JE4" s="153"/>
      <c r="JF4" s="153"/>
      <c r="JG4" s="153"/>
      <c r="JH4" s="153"/>
      <c r="JI4" s="153"/>
      <c r="JJ4" s="153"/>
      <c r="JK4" s="153"/>
      <c r="JL4" s="153"/>
      <c r="JM4" s="153"/>
      <c r="JN4" s="153"/>
      <c r="JO4" s="153"/>
      <c r="JP4" s="153"/>
      <c r="JQ4" s="153"/>
      <c r="JR4" s="153"/>
      <c r="JS4" s="153"/>
      <c r="JT4" s="153"/>
      <c r="JU4" s="153"/>
      <c r="JV4" s="153"/>
      <c r="JW4" s="153"/>
      <c r="JX4" s="153"/>
      <c r="JY4" s="153"/>
      <c r="JZ4" s="153"/>
      <c r="KA4" s="153"/>
      <c r="KB4" s="153"/>
      <c r="KC4" s="153"/>
      <c r="KD4" s="153"/>
      <c r="KE4" s="153"/>
      <c r="KF4" s="153"/>
      <c r="KG4" s="153"/>
      <c r="KH4" s="153"/>
      <c r="KI4" s="153"/>
      <c r="KJ4" s="153"/>
      <c r="KK4" s="153"/>
      <c r="KL4" s="153"/>
      <c r="KM4" s="153"/>
      <c r="KN4" s="153"/>
      <c r="KO4" s="153"/>
      <c r="KP4" s="153"/>
      <c r="KQ4" s="153"/>
      <c r="KR4" s="153"/>
      <c r="KS4" s="153"/>
      <c r="KT4" s="153"/>
      <c r="KU4" s="153"/>
      <c r="KV4" s="153"/>
      <c r="KW4" s="153"/>
      <c r="KX4" s="153"/>
      <c r="KY4" s="153"/>
      <c r="KZ4" s="153"/>
      <c r="LA4" s="153"/>
      <c r="LB4" s="153"/>
      <c r="LC4" s="153"/>
      <c r="LD4" s="153"/>
      <c r="LE4" s="153"/>
      <c r="LF4" s="153"/>
      <c r="LG4" s="153"/>
      <c r="LH4" s="153"/>
      <c r="LI4" s="153"/>
      <c r="LJ4" s="153"/>
      <c r="LK4" s="153"/>
      <c r="LL4" s="153"/>
      <c r="LM4" s="153"/>
      <c r="LN4" s="153"/>
      <c r="LO4" s="153"/>
      <c r="LP4" s="153"/>
      <c r="LQ4" s="153"/>
      <c r="LR4" s="153"/>
      <c r="LS4" s="153"/>
      <c r="LT4" s="153"/>
      <c r="LU4" s="153"/>
      <c r="LV4" s="153"/>
      <c r="LW4" s="153"/>
      <c r="LX4" s="153"/>
      <c r="LY4" s="153"/>
      <c r="LZ4" s="153"/>
      <c r="MA4" s="153"/>
      <c r="MB4" s="153"/>
      <c r="MC4" s="153"/>
      <c r="MD4" s="153"/>
      <c r="ME4" s="153"/>
      <c r="MF4" s="153"/>
      <c r="MG4" s="153"/>
      <c r="MH4" s="153"/>
      <c r="MI4" s="153"/>
      <c r="MJ4" s="153"/>
      <c r="MK4" s="153"/>
      <c r="ML4" s="153"/>
      <c r="MM4" s="153"/>
      <c r="MN4" s="153"/>
      <c r="MO4" s="153"/>
      <c r="MP4" s="153"/>
      <c r="MQ4" s="153"/>
      <c r="MR4" s="153"/>
      <c r="MS4" s="153"/>
      <c r="MT4" s="153"/>
      <c r="MU4" s="153"/>
      <c r="MV4" s="153"/>
      <c r="MW4" s="153"/>
      <c r="MX4" s="153"/>
      <c r="MY4" s="153"/>
      <c r="MZ4" s="153"/>
      <c r="NA4" s="153"/>
      <c r="NB4" s="153"/>
      <c r="NC4" s="153"/>
      <c r="ND4" s="153"/>
      <c r="NE4" s="153"/>
      <c r="NF4" s="153"/>
      <c r="NG4" s="153"/>
      <c r="NH4" s="153"/>
      <c r="NI4" s="153"/>
      <c r="NJ4" s="153"/>
      <c r="NK4" s="153"/>
      <c r="NL4" s="153"/>
      <c r="NM4" s="153"/>
      <c r="NN4" s="153"/>
      <c r="NO4" s="153"/>
      <c r="NP4" s="153"/>
      <c r="NQ4" s="153"/>
      <c r="NR4" s="153"/>
      <c r="NS4" s="153"/>
      <c r="NT4" s="153"/>
      <c r="NU4" s="153"/>
      <c r="NV4" s="153"/>
      <c r="NW4" s="153"/>
      <c r="NX4" s="153"/>
      <c r="NY4" s="153"/>
      <c r="NZ4" s="153"/>
      <c r="OA4" s="153"/>
      <c r="OB4" s="153"/>
      <c r="OC4" s="153"/>
      <c r="OD4" s="153"/>
      <c r="OE4" s="153"/>
      <c r="OF4" s="153"/>
      <c r="OG4" s="153"/>
      <c r="OH4" s="153"/>
      <c r="OI4" s="153"/>
      <c r="OJ4" s="153"/>
      <c r="OK4" s="153"/>
      <c r="OL4" s="153"/>
      <c r="OM4" s="153"/>
      <c r="ON4" s="153"/>
      <c r="OO4" s="153"/>
      <c r="OP4" s="153"/>
      <c r="OQ4" s="153"/>
      <c r="OR4" s="153"/>
      <c r="OS4" s="153"/>
      <c r="OT4" s="153"/>
      <c r="OU4" s="153"/>
      <c r="OV4" s="153"/>
      <c r="OW4" s="153"/>
      <c r="OX4" s="153"/>
      <c r="OY4" s="153"/>
      <c r="OZ4" s="153"/>
      <c r="PA4" s="153"/>
      <c r="PB4" s="153"/>
      <c r="PC4" s="153"/>
      <c r="PD4" s="153"/>
      <c r="PE4" s="153"/>
      <c r="PF4" s="153"/>
      <c r="PG4" s="153"/>
      <c r="PH4" s="153"/>
      <c r="PI4" s="153"/>
      <c r="PJ4" s="153"/>
      <c r="PK4" s="153"/>
      <c r="PL4" s="153"/>
      <c r="PM4" s="153"/>
      <c r="PN4" s="153"/>
      <c r="PO4" s="153"/>
      <c r="PP4" s="153"/>
      <c r="PQ4" s="153"/>
      <c r="PR4" s="153"/>
      <c r="PS4" s="153"/>
      <c r="PT4" s="153"/>
      <c r="PU4" s="153"/>
      <c r="PV4" s="153"/>
      <c r="PW4" s="153"/>
      <c r="PX4" s="153"/>
      <c r="PY4" s="153"/>
      <c r="PZ4" s="153"/>
      <c r="QA4" s="153"/>
      <c r="QB4" s="153"/>
      <c r="QC4" s="153"/>
      <c r="QD4" s="153"/>
      <c r="QE4" s="153"/>
      <c r="QF4" s="153"/>
      <c r="QG4" s="153"/>
      <c r="QH4" s="153"/>
      <c r="QI4" s="153"/>
      <c r="QJ4" s="153"/>
      <c r="QK4" s="153"/>
      <c r="QL4" s="153"/>
      <c r="QM4" s="153"/>
      <c r="QN4" s="153"/>
      <c r="QO4" s="153"/>
      <c r="QP4" s="153"/>
      <c r="QQ4" s="153"/>
      <c r="QR4" s="153"/>
      <c r="QS4" s="153"/>
      <c r="QT4" s="153"/>
      <c r="QU4" s="153"/>
      <c r="QV4" s="153"/>
      <c r="QW4" s="153"/>
      <c r="QX4" s="153"/>
      <c r="QY4" s="153"/>
      <c r="QZ4" s="153"/>
      <c r="RA4" s="153"/>
      <c r="RB4" s="153"/>
      <c r="RC4" s="153"/>
      <c r="RD4" s="153"/>
      <c r="RE4" s="153"/>
      <c r="RF4" s="153"/>
      <c r="RG4" s="153"/>
      <c r="RH4" s="153"/>
      <c r="RI4" s="153"/>
      <c r="RJ4" s="153"/>
      <c r="RK4" s="153"/>
      <c r="RL4" s="153"/>
      <c r="RM4" s="153"/>
      <c r="RN4" s="153"/>
      <c r="RO4" s="153"/>
      <c r="RP4" s="153"/>
      <c r="RQ4" s="153"/>
      <c r="RR4" s="153"/>
      <c r="RS4" s="153"/>
      <c r="RT4" s="153"/>
      <c r="RU4" s="153"/>
      <c r="RV4" s="153"/>
      <c r="RW4" s="153"/>
      <c r="RX4" s="153"/>
      <c r="RY4" s="153"/>
      <c r="RZ4" s="153"/>
      <c r="SA4" s="153"/>
      <c r="SB4" s="153"/>
      <c r="SC4" s="153"/>
      <c r="SD4" s="153"/>
      <c r="SE4" s="153"/>
      <c r="SF4" s="153"/>
      <c r="SG4" s="153"/>
      <c r="SH4" s="153"/>
      <c r="SI4" s="153"/>
      <c r="SJ4" s="153"/>
      <c r="SK4" s="153"/>
      <c r="SL4" s="153"/>
      <c r="SM4" s="153"/>
      <c r="SN4" s="153"/>
      <c r="SO4" s="153"/>
      <c r="SP4" s="153"/>
      <c r="SQ4" s="153"/>
      <c r="SR4" s="153"/>
      <c r="SS4" s="153"/>
      <c r="ST4" s="153"/>
      <c r="SU4" s="153"/>
      <c r="SV4" s="153"/>
      <c r="SW4" s="153"/>
      <c r="SX4" s="153"/>
      <c r="SY4" s="153"/>
      <c r="SZ4" s="153"/>
      <c r="TA4" s="153"/>
      <c r="TB4" s="153"/>
      <c r="TC4" s="153"/>
      <c r="TD4" s="153"/>
      <c r="TE4" s="153"/>
      <c r="TF4" s="153"/>
      <c r="TG4" s="153"/>
      <c r="TH4" s="153"/>
      <c r="TI4" s="153"/>
      <c r="TJ4" s="153"/>
      <c r="TK4" s="153"/>
      <c r="TL4" s="153"/>
      <c r="TM4" s="153"/>
      <c r="TN4" s="153"/>
      <c r="TO4" s="153"/>
      <c r="TP4" s="153"/>
      <c r="TQ4" s="153"/>
      <c r="TR4" s="153"/>
      <c r="TS4" s="153"/>
      <c r="TT4" s="153"/>
      <c r="TU4" s="153"/>
      <c r="TV4" s="153"/>
      <c r="TW4" s="153"/>
      <c r="TX4" s="153"/>
      <c r="TY4" s="153"/>
      <c r="TZ4" s="153"/>
      <c r="UA4" s="153"/>
      <c r="UB4" s="153"/>
      <c r="UC4" s="153"/>
      <c r="UD4" s="153"/>
      <c r="UE4" s="153"/>
      <c r="UF4" s="153"/>
      <c r="UG4" s="153"/>
      <c r="UH4" s="153"/>
      <c r="UI4" s="153"/>
      <c r="UJ4" s="153"/>
      <c r="UK4" s="153"/>
      <c r="UL4" s="153"/>
      <c r="UM4" s="153"/>
      <c r="UN4" s="153"/>
      <c r="UO4" s="153"/>
      <c r="UP4" s="153"/>
      <c r="UQ4" s="153"/>
      <c r="UR4" s="153"/>
      <c r="US4" s="153"/>
      <c r="UT4" s="153"/>
      <c r="UU4" s="153"/>
      <c r="UV4" s="153"/>
      <c r="UW4" s="153"/>
      <c r="UX4" s="153"/>
      <c r="UY4" s="153"/>
      <c r="UZ4" s="153"/>
      <c r="VA4" s="153"/>
      <c r="VB4" s="153"/>
      <c r="VC4" s="153"/>
      <c r="VD4" s="153"/>
      <c r="VE4" s="153"/>
      <c r="VF4" s="153"/>
      <c r="VG4" s="153"/>
      <c r="VH4" s="153"/>
      <c r="VI4" s="153"/>
      <c r="VJ4" s="153"/>
      <c r="VK4" s="153"/>
      <c r="VL4" s="153"/>
      <c r="VM4" s="153"/>
      <c r="VN4" s="153"/>
      <c r="VO4" s="153"/>
      <c r="VP4" s="153"/>
      <c r="VQ4" s="153"/>
      <c r="VR4" s="153"/>
      <c r="VS4" s="153"/>
      <c r="VT4" s="153"/>
      <c r="VU4" s="153"/>
      <c r="VV4" s="153"/>
      <c r="VW4" s="153"/>
      <c r="VX4" s="153"/>
      <c r="VY4" s="153"/>
      <c r="VZ4" s="153"/>
      <c r="WA4" s="153"/>
      <c r="WB4" s="153"/>
      <c r="WC4" s="153"/>
      <c r="WD4" s="153"/>
      <c r="WE4" s="153"/>
      <c r="WF4" s="153"/>
      <c r="WG4" s="153"/>
      <c r="WH4" s="153"/>
      <c r="WI4" s="153"/>
      <c r="WJ4" s="153"/>
      <c r="WK4" s="153"/>
      <c r="WL4" s="153"/>
      <c r="WM4" s="153"/>
      <c r="WN4" s="153"/>
      <c r="WO4" s="153"/>
      <c r="WP4" s="153"/>
      <c r="WQ4" s="153"/>
      <c r="WR4" s="153"/>
      <c r="WS4" s="153"/>
      <c r="WT4" s="153"/>
      <c r="WU4" s="153"/>
      <c r="WV4" s="153"/>
      <c r="WW4" s="153"/>
      <c r="WX4" s="153"/>
      <c r="WY4" s="153"/>
      <c r="WZ4" s="153"/>
      <c r="XA4" s="153"/>
      <c r="XB4" s="153"/>
      <c r="XC4" s="153"/>
      <c r="XD4" s="153"/>
      <c r="XE4" s="153"/>
      <c r="XF4" s="153"/>
      <c r="XG4" s="153"/>
      <c r="XH4" s="153"/>
      <c r="XI4" s="153"/>
      <c r="XJ4" s="153"/>
      <c r="XK4" s="153"/>
      <c r="XL4" s="153"/>
      <c r="XM4" s="153"/>
      <c r="XN4" s="153"/>
      <c r="XO4" s="153"/>
      <c r="XP4" s="153"/>
      <c r="XQ4" s="153"/>
      <c r="XR4" s="153"/>
      <c r="XS4" s="153"/>
      <c r="XT4" s="153"/>
      <c r="XU4" s="153"/>
      <c r="XV4" s="153"/>
      <c r="XW4" s="153"/>
      <c r="XX4" s="153"/>
      <c r="XY4" s="153"/>
      <c r="XZ4" s="153"/>
      <c r="YA4" s="153"/>
      <c r="YB4" s="153"/>
      <c r="YC4" s="153"/>
      <c r="YD4" s="153"/>
      <c r="YE4" s="153"/>
      <c r="YF4" s="153"/>
      <c r="YG4" s="153"/>
      <c r="YH4" s="153"/>
      <c r="YI4" s="153"/>
      <c r="YJ4" s="153"/>
      <c r="YK4" s="153"/>
      <c r="YL4" s="153"/>
      <c r="YM4" s="153"/>
      <c r="YN4" s="153"/>
      <c r="YO4" s="153"/>
      <c r="YP4" s="153"/>
      <c r="YQ4" s="153"/>
      <c r="YR4" s="153"/>
      <c r="YS4" s="153"/>
      <c r="YT4" s="153"/>
      <c r="YU4" s="153"/>
      <c r="YV4" s="153"/>
      <c r="YW4" s="153"/>
      <c r="YX4" s="153"/>
      <c r="YY4" s="153"/>
      <c r="YZ4" s="153"/>
      <c r="ZA4" s="153"/>
      <c r="ZB4" s="153"/>
      <c r="ZC4" s="153"/>
      <c r="ZD4" s="153"/>
      <c r="ZE4" s="153"/>
      <c r="ZF4" s="153"/>
      <c r="ZG4" s="153"/>
      <c r="ZH4" s="153"/>
      <c r="ZI4" s="153"/>
      <c r="ZJ4" s="153"/>
      <c r="ZK4" s="153"/>
      <c r="ZL4" s="153"/>
      <c r="ZM4" s="153"/>
      <c r="ZN4" s="153"/>
      <c r="ZO4" s="153"/>
      <c r="ZP4" s="153"/>
      <c r="ZQ4" s="153"/>
      <c r="ZR4" s="153"/>
      <c r="ZS4" s="153"/>
      <c r="ZT4" s="153"/>
      <c r="ZU4" s="153"/>
      <c r="ZV4" s="153"/>
      <c r="ZW4" s="153"/>
      <c r="ZX4" s="153"/>
      <c r="ZY4" s="153"/>
      <c r="ZZ4" s="153"/>
      <c r="AAA4" s="153"/>
      <c r="AAB4" s="153"/>
      <c r="AAC4" s="153"/>
      <c r="AAD4" s="153"/>
      <c r="AAE4" s="153"/>
      <c r="AAF4" s="153"/>
      <c r="AAG4" s="153"/>
      <c r="AAH4" s="153"/>
      <c r="AAI4" s="153"/>
      <c r="AAJ4" s="153"/>
      <c r="AAK4" s="153"/>
      <c r="AAL4" s="153"/>
      <c r="AAM4" s="153"/>
      <c r="AAN4" s="153"/>
      <c r="AAO4" s="153"/>
      <c r="AAP4" s="153"/>
      <c r="AAQ4" s="153"/>
      <c r="AAR4" s="153"/>
      <c r="AAS4" s="153"/>
      <c r="AAT4" s="153"/>
      <c r="AAU4" s="153"/>
      <c r="AAV4" s="153"/>
      <c r="AAW4" s="153"/>
      <c r="AAX4" s="153"/>
      <c r="AAY4" s="153"/>
      <c r="AAZ4" s="153"/>
      <c r="ABA4" s="153"/>
      <c r="ABB4" s="153"/>
      <c r="ABC4" s="153"/>
      <c r="ABD4" s="153"/>
      <c r="ABE4" s="153"/>
      <c r="ABF4" s="153"/>
      <c r="ABG4" s="153"/>
      <c r="ABH4" s="153"/>
      <c r="ABI4" s="153"/>
      <c r="ABJ4" s="153"/>
      <c r="ABK4" s="153"/>
      <c r="ABL4" s="153"/>
      <c r="ABM4" s="153"/>
      <c r="ABN4" s="153"/>
      <c r="ABO4" s="153"/>
      <c r="ABP4" s="153"/>
      <c r="ABQ4" s="153"/>
      <c r="ABR4" s="153"/>
      <c r="ABS4" s="153"/>
      <c r="ABT4" s="153"/>
      <c r="ABU4" s="153"/>
      <c r="ABV4" s="153"/>
      <c r="ABW4" s="153"/>
      <c r="ABX4" s="153"/>
      <c r="ABY4" s="153"/>
      <c r="ABZ4" s="153"/>
      <c r="ACA4" s="153"/>
      <c r="ACB4" s="153"/>
      <c r="ACC4" s="153"/>
      <c r="ACD4" s="153"/>
      <c r="ACE4" s="153"/>
      <c r="ACF4" s="153"/>
      <c r="ACG4" s="153"/>
      <c r="ACH4" s="153"/>
      <c r="ACI4" s="153"/>
      <c r="ACJ4" s="153"/>
      <c r="ACK4" s="153"/>
      <c r="ACL4" s="153"/>
      <c r="ACM4" s="153"/>
      <c r="ACN4" s="153"/>
      <c r="ACO4" s="153"/>
      <c r="ACP4" s="153"/>
      <c r="ACQ4" s="153"/>
      <c r="ACR4" s="153"/>
      <c r="ACS4" s="153"/>
      <c r="ACT4" s="153"/>
      <c r="ACU4" s="153"/>
      <c r="ACV4" s="153"/>
      <c r="ACW4" s="153"/>
      <c r="ACX4" s="153"/>
      <c r="ACY4" s="153"/>
      <c r="ACZ4" s="153"/>
      <c r="ADA4" s="153"/>
      <c r="ADB4" s="153"/>
      <c r="ADC4" s="153"/>
      <c r="ADD4" s="153"/>
      <c r="ADE4" s="153"/>
      <c r="ADF4" s="153"/>
      <c r="ADG4" s="153"/>
      <c r="ADH4" s="153"/>
      <c r="ADI4" s="153"/>
      <c r="ADJ4" s="153"/>
      <c r="ADK4" s="153"/>
      <c r="ADL4" s="153"/>
      <c r="ADM4" s="153"/>
      <c r="ADN4" s="153"/>
      <c r="ADO4" s="153"/>
      <c r="ADP4" s="153"/>
      <c r="ADQ4" s="153"/>
      <c r="ADR4" s="153"/>
      <c r="ADS4" s="153"/>
      <c r="ADT4" s="153"/>
      <c r="ADU4" s="153"/>
      <c r="ADV4" s="153"/>
      <c r="ADW4" s="153"/>
      <c r="ADX4" s="153"/>
      <c r="ADY4" s="153"/>
      <c r="ADZ4" s="153"/>
      <c r="AEA4" s="153"/>
      <c r="AEB4" s="153"/>
      <c r="AEC4" s="153"/>
      <c r="AED4" s="153"/>
      <c r="AEE4" s="153"/>
      <c r="AEF4" s="153"/>
      <c r="AEG4" s="153"/>
      <c r="AEH4" s="153"/>
      <c r="AEI4" s="153"/>
      <c r="AEJ4" s="153"/>
      <c r="AEK4" s="153"/>
      <c r="AEL4" s="153"/>
      <c r="AEM4" s="153"/>
      <c r="AEN4" s="153"/>
      <c r="AEO4" s="153"/>
      <c r="AEP4" s="153"/>
      <c r="AEQ4" s="153"/>
      <c r="AER4" s="153"/>
      <c r="AES4" s="153"/>
      <c r="AET4" s="153"/>
      <c r="AEU4" s="153"/>
      <c r="AEV4" s="153"/>
      <c r="AEW4" s="153"/>
      <c r="AEX4" s="153"/>
      <c r="AEY4" s="153"/>
      <c r="AEZ4" s="153"/>
      <c r="AFA4" s="153"/>
      <c r="AFB4" s="153"/>
      <c r="AFC4" s="153"/>
      <c r="AFD4" s="153"/>
      <c r="AFE4" s="153"/>
      <c r="AFF4" s="153"/>
      <c r="AFG4" s="153"/>
      <c r="AFH4" s="153"/>
      <c r="AFI4" s="153"/>
      <c r="AFJ4" s="153"/>
      <c r="AFK4" s="153"/>
      <c r="AFL4" s="153"/>
      <c r="AFM4" s="153"/>
      <c r="AFN4" s="153"/>
      <c r="AFO4" s="153"/>
      <c r="AFP4" s="153"/>
      <c r="AFQ4" s="153"/>
      <c r="AFR4" s="153"/>
      <c r="AFS4" s="153"/>
      <c r="AFT4" s="153"/>
      <c r="AFU4" s="153"/>
      <c r="AFV4" s="153"/>
      <c r="AFW4" s="153"/>
      <c r="AFX4" s="153"/>
      <c r="AFY4" s="153"/>
      <c r="AFZ4" s="153"/>
      <c r="AGA4" s="153"/>
      <c r="AGB4" s="153"/>
      <c r="AGC4" s="153"/>
      <c r="AGD4" s="153"/>
      <c r="AGE4" s="153"/>
      <c r="AGF4" s="153"/>
      <c r="AGG4" s="153"/>
      <c r="AGH4" s="153"/>
      <c r="AGI4" s="153"/>
      <c r="AGJ4" s="153"/>
      <c r="AGK4" s="153"/>
      <c r="AGL4" s="153"/>
      <c r="AGM4" s="153"/>
      <c r="AGN4" s="153"/>
      <c r="AGO4" s="153"/>
      <c r="AGP4" s="153"/>
      <c r="AGQ4" s="153"/>
      <c r="AGR4" s="153"/>
      <c r="AGS4" s="153"/>
      <c r="AGT4" s="153"/>
      <c r="AGU4" s="153"/>
      <c r="AGV4" s="153"/>
      <c r="AGW4" s="153"/>
      <c r="AGX4" s="153"/>
      <c r="AGY4" s="153"/>
      <c r="AGZ4" s="153"/>
      <c r="AHA4" s="153"/>
      <c r="AHB4" s="153"/>
      <c r="AHC4" s="153"/>
      <c r="AHD4" s="153"/>
      <c r="AHE4" s="153"/>
      <c r="AHF4" s="153"/>
      <c r="AHG4" s="153"/>
      <c r="AHH4" s="153"/>
      <c r="AHI4" s="153"/>
      <c r="AHJ4" s="153"/>
      <c r="AHK4" s="153"/>
      <c r="AHL4" s="153"/>
      <c r="AHM4" s="153"/>
      <c r="AHN4" s="153"/>
      <c r="AHO4" s="153"/>
      <c r="AHP4" s="153"/>
      <c r="AHQ4" s="153"/>
      <c r="AHR4" s="153"/>
      <c r="AHS4" s="153"/>
      <c r="AHT4" s="153"/>
      <c r="AHU4" s="153"/>
      <c r="AHV4" s="153"/>
      <c r="AHW4" s="153"/>
      <c r="AHX4" s="153"/>
      <c r="AHY4" s="153"/>
      <c r="AHZ4" s="153"/>
      <c r="AIA4" s="153"/>
      <c r="AIB4" s="153"/>
      <c r="AIC4" s="153"/>
      <c r="AID4" s="153"/>
      <c r="AIE4" s="153"/>
      <c r="AIF4" s="153"/>
      <c r="AIG4" s="153"/>
      <c r="AIH4" s="153"/>
      <c r="AII4" s="153"/>
      <c r="AIJ4" s="153"/>
      <c r="AIK4" s="153"/>
      <c r="AIL4" s="153"/>
      <c r="AIM4" s="153"/>
      <c r="AIN4" s="153"/>
      <c r="AIO4" s="153"/>
      <c r="AIP4" s="153"/>
      <c r="AIQ4" s="153"/>
      <c r="AIR4" s="153"/>
      <c r="AIS4" s="153"/>
      <c r="AIT4" s="153"/>
      <c r="AIU4" s="153"/>
      <c r="AIV4" s="153"/>
      <c r="AIW4" s="153"/>
      <c r="AIX4" s="153"/>
      <c r="AIY4" s="153"/>
      <c r="AIZ4" s="153"/>
      <c r="AJA4" s="153"/>
      <c r="AJB4" s="153"/>
      <c r="AJC4" s="153"/>
      <c r="AJD4" s="153"/>
      <c r="AJE4" s="153"/>
      <c r="AJF4" s="153"/>
      <c r="AJG4" s="153"/>
      <c r="AJH4" s="153"/>
      <c r="AJI4" s="153"/>
      <c r="AJJ4" s="153"/>
      <c r="AJK4" s="153"/>
      <c r="AJL4" s="153"/>
      <c r="AJM4" s="153"/>
      <c r="AJN4" s="153"/>
      <c r="AJO4" s="153"/>
      <c r="AJP4" s="153"/>
      <c r="AJQ4" s="153"/>
      <c r="AJR4" s="153"/>
      <c r="AJS4" s="153"/>
      <c r="AJT4" s="153"/>
      <c r="AJU4" s="153"/>
      <c r="AJV4" s="153"/>
      <c r="AJW4" s="153"/>
      <c r="AJX4" s="153"/>
      <c r="AJY4" s="153"/>
      <c r="AJZ4" s="153"/>
      <c r="AKA4" s="153"/>
      <c r="AKB4" s="153"/>
      <c r="AKC4" s="153"/>
      <c r="AKD4" s="153"/>
      <c r="AKE4" s="153"/>
      <c r="AKF4" s="153"/>
      <c r="AKG4" s="153"/>
      <c r="AKH4" s="153"/>
      <c r="AKI4" s="153"/>
      <c r="AKJ4" s="153"/>
      <c r="AKK4" s="153"/>
      <c r="AKL4" s="153"/>
      <c r="AKM4" s="153"/>
      <c r="AKN4" s="153"/>
      <c r="AKO4" s="153"/>
      <c r="AKP4" s="153"/>
      <c r="AKQ4" s="153"/>
      <c r="AKR4" s="153"/>
      <c r="AKS4" s="153"/>
      <c r="AKT4" s="153"/>
      <c r="AKU4" s="153"/>
      <c r="AKV4" s="153"/>
      <c r="AKW4" s="153"/>
      <c r="AKX4" s="153"/>
      <c r="AKY4" s="153"/>
      <c r="AKZ4" s="153"/>
      <c r="ALA4" s="153"/>
      <c r="ALB4" s="153"/>
      <c r="ALC4" s="153"/>
      <c r="ALD4" s="153"/>
      <c r="ALE4" s="153"/>
      <c r="ALF4" s="153"/>
      <c r="ALG4" s="153"/>
      <c r="ALH4" s="153"/>
      <c r="ALI4" s="153"/>
      <c r="ALJ4" s="153"/>
      <c r="ALK4" s="153"/>
      <c r="ALL4" s="153"/>
      <c r="ALM4" s="153"/>
      <c r="ALN4" s="153"/>
      <c r="ALO4" s="153"/>
      <c r="ALP4" s="153"/>
      <c r="ALQ4" s="153"/>
      <c r="ALR4" s="153"/>
      <c r="ALS4" s="153"/>
      <c r="ALT4" s="153"/>
      <c r="ALU4" s="153"/>
      <c r="ALV4" s="153"/>
      <c r="ALW4" s="153"/>
      <c r="ALX4" s="153"/>
      <c r="ALY4" s="153"/>
      <c r="ALZ4" s="153"/>
    </row>
    <row r="5" spans="1:1014" ht="29.1" customHeight="1">
      <c r="A5" s="222" t="s">
        <v>5</v>
      </c>
      <c r="B5" s="222"/>
      <c r="C5" s="222"/>
      <c r="D5" s="223" t="s">
        <v>4758</v>
      </c>
      <c r="E5" s="223" t="s">
        <v>139</v>
      </c>
      <c r="F5" s="154"/>
    </row>
    <row r="6" spans="1:1014" ht="94.5" customHeight="1">
      <c r="A6" s="232" t="s">
        <v>21</v>
      </c>
      <c r="B6" s="233" t="s">
        <v>22</v>
      </c>
      <c r="C6" s="233"/>
      <c r="D6" s="223"/>
      <c r="E6" s="223"/>
      <c r="F6" s="154"/>
    </row>
    <row r="7" spans="1:1014" ht="41.85" customHeight="1">
      <c r="A7" s="232"/>
      <c r="B7" s="233"/>
      <c r="C7" s="233"/>
      <c r="D7" s="223"/>
      <c r="E7" s="223"/>
      <c r="F7" s="4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</row>
    <row r="8" spans="1:1014" ht="28.5" customHeight="1">
      <c r="A8" s="224" t="s">
        <v>43</v>
      </c>
      <c r="B8" s="224"/>
      <c r="C8" s="224"/>
      <c r="D8" s="155">
        <f t="shared" ref="D8:E8" si="0">D3005</f>
        <v>2783</v>
      </c>
      <c r="E8" s="27">
        <f t="shared" si="0"/>
        <v>43323597</v>
      </c>
      <c r="F8" s="4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</row>
    <row r="9" spans="1:1014" ht="15.75">
      <c r="A9" s="28">
        <v>1</v>
      </c>
      <c r="B9" s="225" t="s">
        <v>44</v>
      </c>
      <c r="C9" s="225"/>
      <c r="D9" s="29"/>
      <c r="E9" s="156"/>
      <c r="F9" s="4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</row>
    <row r="10" spans="1:1014">
      <c r="A10" s="4"/>
      <c r="B10" s="25"/>
      <c r="C10" s="32">
        <f t="shared" ref="C10:C51" si="1">IF(D10="",0,1)</f>
        <v>1</v>
      </c>
      <c r="D10" s="33" t="s">
        <v>145</v>
      </c>
      <c r="E10" s="34">
        <v>14586</v>
      </c>
      <c r="F10" s="4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</row>
    <row r="11" spans="1:1014">
      <c r="A11" s="4"/>
      <c r="B11" s="25"/>
      <c r="C11" s="32">
        <f t="shared" si="1"/>
        <v>1</v>
      </c>
      <c r="D11" s="33" t="s">
        <v>149</v>
      </c>
      <c r="E11" s="40">
        <v>3367</v>
      </c>
      <c r="F11" s="4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</row>
    <row r="12" spans="1:1014">
      <c r="A12" s="4"/>
      <c r="B12" s="25"/>
      <c r="C12" s="32">
        <f t="shared" si="1"/>
        <v>1</v>
      </c>
      <c r="D12" s="33" t="s">
        <v>150</v>
      </c>
      <c r="E12" s="40">
        <v>3300</v>
      </c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</row>
    <row r="13" spans="1:1014">
      <c r="A13" s="4"/>
      <c r="B13" s="25"/>
      <c r="C13" s="32">
        <f t="shared" si="1"/>
        <v>1</v>
      </c>
      <c r="D13" s="33" t="s">
        <v>151</v>
      </c>
      <c r="E13" s="34">
        <v>4171</v>
      </c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</row>
    <row r="14" spans="1:1014">
      <c r="A14" s="4"/>
      <c r="B14" s="25"/>
      <c r="C14" s="32">
        <f t="shared" si="1"/>
        <v>1</v>
      </c>
      <c r="D14" s="33" t="s">
        <v>153</v>
      </c>
      <c r="E14" s="36">
        <v>9520</v>
      </c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</row>
    <row r="15" spans="1:1014">
      <c r="A15" s="4"/>
      <c r="B15" s="25"/>
      <c r="C15" s="32">
        <f t="shared" si="1"/>
        <v>1</v>
      </c>
      <c r="D15" s="33" t="s">
        <v>154</v>
      </c>
      <c r="E15" s="34">
        <v>3800</v>
      </c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</row>
    <row r="16" spans="1:1014">
      <c r="A16" s="4"/>
      <c r="B16" s="25"/>
      <c r="C16" s="32">
        <f t="shared" si="1"/>
        <v>1</v>
      </c>
      <c r="D16" s="33" t="s">
        <v>155</v>
      </c>
      <c r="E16" s="36">
        <v>4800</v>
      </c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</row>
    <row r="17" spans="1:54">
      <c r="A17" s="4"/>
      <c r="B17" s="25"/>
      <c r="C17" s="32">
        <f t="shared" si="1"/>
        <v>1</v>
      </c>
      <c r="D17" s="36" t="s">
        <v>157</v>
      </c>
      <c r="E17" s="36">
        <v>41527</v>
      </c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</row>
    <row r="18" spans="1:54">
      <c r="A18" s="4"/>
      <c r="B18" s="25"/>
      <c r="C18" s="32">
        <f t="shared" si="1"/>
        <v>1</v>
      </c>
      <c r="D18" s="33" t="s">
        <v>159</v>
      </c>
      <c r="E18" s="34">
        <v>4808</v>
      </c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</row>
    <row r="19" spans="1:54">
      <c r="A19" s="4"/>
      <c r="B19" s="25"/>
      <c r="C19" s="32">
        <f t="shared" si="1"/>
        <v>1</v>
      </c>
      <c r="D19" s="33" t="s">
        <v>160</v>
      </c>
      <c r="E19" s="34">
        <v>3200</v>
      </c>
      <c r="F19" s="4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</row>
    <row r="20" spans="1:54">
      <c r="A20" s="4"/>
      <c r="B20" s="25"/>
      <c r="C20" s="32">
        <f t="shared" si="1"/>
        <v>1</v>
      </c>
      <c r="D20" s="33" t="s">
        <v>162</v>
      </c>
      <c r="E20" s="36">
        <v>5200</v>
      </c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</row>
    <row r="21" spans="1:54">
      <c r="A21" s="4"/>
      <c r="B21" s="25"/>
      <c r="C21" s="32">
        <f t="shared" si="1"/>
        <v>1</v>
      </c>
      <c r="D21" s="33" t="s">
        <v>165</v>
      </c>
      <c r="E21" s="36">
        <v>6200</v>
      </c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</row>
    <row r="22" spans="1:54">
      <c r="A22" s="4"/>
      <c r="B22" s="25"/>
      <c r="C22" s="32">
        <f t="shared" si="1"/>
        <v>1</v>
      </c>
      <c r="D22" s="33" t="s">
        <v>167</v>
      </c>
      <c r="E22" s="36">
        <v>22000</v>
      </c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</row>
    <row r="23" spans="1:54">
      <c r="A23" s="4"/>
      <c r="B23" s="25"/>
      <c r="C23" s="32">
        <f t="shared" si="1"/>
        <v>1</v>
      </c>
      <c r="D23" s="33" t="s">
        <v>168</v>
      </c>
      <c r="E23" s="36">
        <v>3068</v>
      </c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</row>
    <row r="24" spans="1:54">
      <c r="A24" s="4"/>
      <c r="B24" s="25"/>
      <c r="C24" s="32">
        <f t="shared" si="1"/>
        <v>1</v>
      </c>
      <c r="D24" s="33" t="s">
        <v>169</v>
      </c>
      <c r="E24" s="36">
        <v>4834</v>
      </c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</row>
    <row r="25" spans="1:54">
      <c r="A25" s="4"/>
      <c r="B25" s="25"/>
      <c r="C25" s="32">
        <f t="shared" si="1"/>
        <v>1</v>
      </c>
      <c r="D25" s="33" t="s">
        <v>170</v>
      </c>
      <c r="E25" s="36">
        <v>10190</v>
      </c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</row>
    <row r="26" spans="1:54">
      <c r="A26" s="4"/>
      <c r="B26" s="25"/>
      <c r="C26" s="32">
        <f t="shared" si="1"/>
        <v>1</v>
      </c>
      <c r="D26" s="33" t="s">
        <v>172</v>
      </c>
      <c r="E26" s="36">
        <v>10822</v>
      </c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</row>
    <row r="27" spans="1:54">
      <c r="A27" s="4"/>
      <c r="B27" s="25"/>
      <c r="C27" s="157">
        <f t="shared" si="1"/>
        <v>1</v>
      </c>
      <c r="D27" s="33" t="s">
        <v>173</v>
      </c>
      <c r="E27" s="36">
        <v>13391</v>
      </c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</row>
    <row r="28" spans="1:54">
      <c r="A28" s="4"/>
      <c r="B28" s="25"/>
      <c r="C28" s="32">
        <f t="shared" si="1"/>
        <v>1</v>
      </c>
      <c r="D28" s="33" t="s">
        <v>175</v>
      </c>
      <c r="E28" s="36">
        <v>6458</v>
      </c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</row>
    <row r="29" spans="1:54">
      <c r="A29" s="4"/>
      <c r="B29" s="25"/>
      <c r="C29" s="32">
        <f t="shared" si="1"/>
        <v>1</v>
      </c>
      <c r="D29" s="33" t="s">
        <v>176</v>
      </c>
      <c r="E29" s="36">
        <v>3200</v>
      </c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</row>
    <row r="30" spans="1:54">
      <c r="A30" s="4"/>
      <c r="B30" s="25"/>
      <c r="C30" s="32">
        <f t="shared" si="1"/>
        <v>1</v>
      </c>
      <c r="D30" s="33" t="s">
        <v>177</v>
      </c>
      <c r="E30" s="36">
        <v>7404</v>
      </c>
      <c r="F30" s="4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</row>
    <row r="31" spans="1:54">
      <c r="A31" s="4"/>
      <c r="B31" s="25"/>
      <c r="C31" s="32">
        <f t="shared" si="1"/>
        <v>1</v>
      </c>
      <c r="D31" s="33" t="s">
        <v>178</v>
      </c>
      <c r="E31" s="36">
        <v>3500</v>
      </c>
      <c r="F31" s="4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</row>
    <row r="32" spans="1:54">
      <c r="A32" s="4"/>
      <c r="B32" s="25"/>
      <c r="C32" s="32">
        <f t="shared" si="1"/>
        <v>1</v>
      </c>
      <c r="D32" s="33" t="s">
        <v>179</v>
      </c>
      <c r="E32" s="36">
        <v>1996</v>
      </c>
      <c r="F32" s="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</row>
    <row r="33" spans="1:54">
      <c r="A33" s="4"/>
      <c r="B33" s="25"/>
      <c r="C33" s="32">
        <f t="shared" si="1"/>
        <v>1</v>
      </c>
      <c r="D33" s="33" t="s">
        <v>181</v>
      </c>
      <c r="E33" s="36">
        <v>8001</v>
      </c>
      <c r="F33" s="4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</row>
    <row r="34" spans="1:54">
      <c r="A34" s="4"/>
      <c r="B34" s="25"/>
      <c r="C34" s="32">
        <f t="shared" si="1"/>
        <v>1</v>
      </c>
      <c r="D34" s="33" t="s">
        <v>182</v>
      </c>
      <c r="E34" s="36">
        <v>2300</v>
      </c>
      <c r="F34" s="4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</row>
    <row r="35" spans="1:54">
      <c r="A35" s="4"/>
      <c r="B35" s="25"/>
      <c r="C35" s="32">
        <f t="shared" si="1"/>
        <v>1</v>
      </c>
      <c r="D35" s="33" t="s">
        <v>183</v>
      </c>
      <c r="E35" s="36">
        <v>10122</v>
      </c>
      <c r="F35" s="4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</row>
    <row r="36" spans="1:54">
      <c r="A36" s="4"/>
      <c r="B36" s="25"/>
      <c r="C36" s="32">
        <f t="shared" si="1"/>
        <v>1</v>
      </c>
      <c r="D36" s="33" t="s">
        <v>184</v>
      </c>
      <c r="E36" s="36">
        <v>7000</v>
      </c>
      <c r="F36" s="4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</row>
    <row r="37" spans="1:54">
      <c r="A37" s="4"/>
      <c r="B37" s="25"/>
      <c r="C37" s="32">
        <f t="shared" si="1"/>
        <v>1</v>
      </c>
      <c r="D37" s="33" t="s">
        <v>185</v>
      </c>
      <c r="E37" s="36">
        <v>3794</v>
      </c>
      <c r="F37" s="4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</row>
    <row r="38" spans="1:54">
      <c r="A38" s="4"/>
      <c r="B38" s="25"/>
      <c r="C38" s="32">
        <f t="shared" si="1"/>
        <v>1</v>
      </c>
      <c r="D38" s="33" t="s">
        <v>186</v>
      </c>
      <c r="E38" s="43">
        <v>3456</v>
      </c>
      <c r="F38" s="4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</row>
    <row r="39" spans="1:54">
      <c r="A39" s="4"/>
      <c r="B39" s="25"/>
      <c r="C39" s="32">
        <f t="shared" si="1"/>
        <v>1</v>
      </c>
      <c r="D39" s="33" t="s">
        <v>189</v>
      </c>
      <c r="E39" s="36">
        <v>2569</v>
      </c>
      <c r="F39" s="4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</row>
    <row r="40" spans="1:54">
      <c r="A40" s="4"/>
      <c r="B40" s="25"/>
      <c r="C40" s="157">
        <f t="shared" si="1"/>
        <v>1</v>
      </c>
      <c r="D40" s="33" t="s">
        <v>192</v>
      </c>
      <c r="E40" s="36">
        <v>22392</v>
      </c>
      <c r="F40" s="4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</row>
    <row r="41" spans="1:54">
      <c r="A41" s="4"/>
      <c r="B41" s="25"/>
      <c r="C41" s="32">
        <f t="shared" si="1"/>
        <v>1</v>
      </c>
      <c r="D41" s="33" t="s">
        <v>193</v>
      </c>
      <c r="E41" s="36">
        <v>6500</v>
      </c>
      <c r="F41" s="4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</row>
    <row r="42" spans="1:54">
      <c r="A42" s="4"/>
      <c r="B42" s="25"/>
      <c r="C42" s="32">
        <f t="shared" si="1"/>
        <v>1</v>
      </c>
      <c r="D42" s="33" t="s">
        <v>195</v>
      </c>
      <c r="E42" s="36">
        <v>1760</v>
      </c>
      <c r="F42" s="4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</row>
    <row r="43" spans="1:54">
      <c r="A43" s="4"/>
      <c r="B43" s="25"/>
      <c r="C43" s="32">
        <f t="shared" si="1"/>
        <v>1</v>
      </c>
      <c r="D43" s="33" t="s">
        <v>198</v>
      </c>
      <c r="E43" s="36">
        <v>8711</v>
      </c>
      <c r="F43" s="4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</row>
    <row r="44" spans="1:54">
      <c r="A44" s="4"/>
      <c r="B44" s="25"/>
      <c r="C44" s="32">
        <f t="shared" si="1"/>
        <v>1</v>
      </c>
      <c r="D44" s="33" t="s">
        <v>199</v>
      </c>
      <c r="E44" s="36">
        <v>5160</v>
      </c>
      <c r="F44" s="4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</row>
    <row r="45" spans="1:54">
      <c r="A45" s="4"/>
      <c r="B45" s="25"/>
      <c r="C45" s="32">
        <f t="shared" si="1"/>
        <v>1</v>
      </c>
      <c r="D45" s="33" t="s">
        <v>202</v>
      </c>
      <c r="E45" s="36">
        <v>2288</v>
      </c>
      <c r="F45" s="4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</row>
    <row r="46" spans="1:54">
      <c r="A46" s="4"/>
      <c r="B46" s="25"/>
      <c r="C46" s="32">
        <f t="shared" si="1"/>
        <v>1</v>
      </c>
      <c r="D46" s="33" t="s">
        <v>206</v>
      </c>
      <c r="E46" s="36">
        <v>2000</v>
      </c>
      <c r="F46" s="4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</row>
    <row r="47" spans="1:54">
      <c r="A47" s="4"/>
      <c r="B47" s="25"/>
      <c r="C47" s="32">
        <f t="shared" si="1"/>
        <v>1</v>
      </c>
      <c r="D47" s="33" t="s">
        <v>208</v>
      </c>
      <c r="E47" s="36">
        <v>4001</v>
      </c>
      <c r="F47" s="4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</row>
    <row r="48" spans="1:54">
      <c r="A48" s="4"/>
      <c r="B48" s="25"/>
      <c r="C48" s="32">
        <f t="shared" si="1"/>
        <v>1</v>
      </c>
      <c r="D48" s="33" t="s">
        <v>213</v>
      </c>
      <c r="E48" s="36">
        <v>6900</v>
      </c>
      <c r="F48" s="4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</row>
    <row r="49" spans="1:54">
      <c r="A49" s="4"/>
      <c r="B49" s="25"/>
      <c r="C49" s="32">
        <f t="shared" si="1"/>
        <v>1</v>
      </c>
      <c r="D49" s="33" t="s">
        <v>215</v>
      </c>
      <c r="E49" s="52">
        <v>7055</v>
      </c>
      <c r="F49" s="4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</row>
    <row r="50" spans="1:54">
      <c r="A50" s="4"/>
      <c r="B50" s="25"/>
      <c r="C50" s="32">
        <f t="shared" si="1"/>
        <v>1</v>
      </c>
      <c r="D50" s="33" t="s">
        <v>218</v>
      </c>
      <c r="E50" s="36">
        <v>5073</v>
      </c>
      <c r="F50" s="4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</row>
    <row r="51" spans="1:54">
      <c r="A51" s="4"/>
      <c r="B51" s="25"/>
      <c r="C51" s="32">
        <f t="shared" si="1"/>
        <v>1</v>
      </c>
      <c r="D51" s="33" t="s">
        <v>221</v>
      </c>
      <c r="E51" s="36">
        <v>3240</v>
      </c>
      <c r="F51" s="4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</row>
    <row r="52" spans="1:54">
      <c r="A52" s="231" t="s">
        <v>222</v>
      </c>
      <c r="B52" s="231"/>
      <c r="C52" s="231"/>
      <c r="D52" s="158">
        <f>SUM(C10:C51)</f>
        <v>42</v>
      </c>
      <c r="E52" s="158">
        <f t="shared" ref="E52" si="2">SUM(E10:E51)</f>
        <v>303664</v>
      </c>
      <c r="F52" s="4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</row>
    <row r="53" spans="1:54" ht="15.75">
      <c r="A53" s="28">
        <v>2</v>
      </c>
      <c r="B53" s="225" t="s">
        <v>45</v>
      </c>
      <c r="C53" s="225"/>
      <c r="D53" s="29"/>
      <c r="E53" s="156"/>
      <c r="F53" s="4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</row>
    <row r="54" spans="1:54">
      <c r="A54" s="4"/>
      <c r="B54" s="25"/>
      <c r="C54" s="32">
        <f t="shared" ref="C54:C69" si="3">IF(D54="",0,1)</f>
        <v>1</v>
      </c>
      <c r="D54" s="49" t="s">
        <v>226</v>
      </c>
      <c r="E54" s="49">
        <v>5700</v>
      </c>
      <c r="F54" s="4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</row>
    <row r="55" spans="1:54">
      <c r="A55" s="4"/>
      <c r="B55" s="25"/>
      <c r="C55" s="32">
        <f t="shared" si="3"/>
        <v>1</v>
      </c>
      <c r="D55" s="49" t="s">
        <v>229</v>
      </c>
      <c r="E55" s="49">
        <v>15351</v>
      </c>
      <c r="F55" s="4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</row>
    <row r="56" spans="1:54">
      <c r="A56" s="4"/>
      <c r="B56" s="25"/>
      <c r="C56" s="32">
        <f t="shared" si="3"/>
        <v>1</v>
      </c>
      <c r="D56" s="49" t="s">
        <v>230</v>
      </c>
      <c r="E56" s="49">
        <v>12072</v>
      </c>
      <c r="F56" s="4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</row>
    <row r="57" spans="1:54">
      <c r="A57" s="4"/>
      <c r="B57" s="25"/>
      <c r="C57" s="32">
        <f t="shared" si="3"/>
        <v>1</v>
      </c>
      <c r="D57" s="39" t="s">
        <v>232</v>
      </c>
      <c r="E57" s="39">
        <v>31152</v>
      </c>
      <c r="F57" s="4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</row>
    <row r="58" spans="1:54">
      <c r="A58" s="4"/>
      <c r="B58" s="25"/>
      <c r="C58" s="32">
        <f t="shared" si="3"/>
        <v>1</v>
      </c>
      <c r="D58" s="39" t="s">
        <v>237</v>
      </c>
      <c r="E58" s="39">
        <v>5500</v>
      </c>
      <c r="F58" s="4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</row>
    <row r="59" spans="1:54">
      <c r="A59" s="4"/>
      <c r="B59" s="25"/>
      <c r="C59" s="32">
        <f t="shared" si="3"/>
        <v>1</v>
      </c>
      <c r="D59" s="39" t="s">
        <v>238</v>
      </c>
      <c r="E59" s="39">
        <v>4991</v>
      </c>
      <c r="F59" s="4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</row>
    <row r="60" spans="1:54">
      <c r="A60" s="4"/>
      <c r="B60" s="25"/>
      <c r="C60" s="32">
        <f t="shared" si="3"/>
        <v>1</v>
      </c>
      <c r="D60" s="39" t="s">
        <v>239</v>
      </c>
      <c r="E60" s="39">
        <v>1613</v>
      </c>
      <c r="F60" s="4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</row>
    <row r="61" spans="1:54">
      <c r="A61" s="4"/>
      <c r="B61" s="25"/>
      <c r="C61" s="32">
        <f t="shared" si="3"/>
        <v>1</v>
      </c>
      <c r="D61" s="39" t="s">
        <v>242</v>
      </c>
      <c r="E61" s="39">
        <v>24304</v>
      </c>
      <c r="F61" s="4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</row>
    <row r="62" spans="1:54">
      <c r="A62" s="4"/>
      <c r="B62" s="25"/>
      <c r="C62" s="32">
        <f t="shared" si="3"/>
        <v>1</v>
      </c>
      <c r="D62" s="39" t="s">
        <v>243</v>
      </c>
      <c r="E62" s="39">
        <v>2342</v>
      </c>
      <c r="F62" s="4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</row>
    <row r="63" spans="1:54">
      <c r="A63" s="4"/>
      <c r="B63" s="25"/>
      <c r="C63" s="32">
        <f t="shared" si="3"/>
        <v>1</v>
      </c>
      <c r="D63" s="39" t="s">
        <v>244</v>
      </c>
      <c r="E63" s="39">
        <v>296</v>
      </c>
      <c r="F63" s="4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</row>
    <row r="64" spans="1:54">
      <c r="A64" s="4"/>
      <c r="B64" s="25"/>
      <c r="C64" s="32">
        <f t="shared" si="3"/>
        <v>1</v>
      </c>
      <c r="D64" s="39" t="s">
        <v>246</v>
      </c>
      <c r="E64" s="39">
        <v>52325</v>
      </c>
      <c r="F64" s="4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</row>
    <row r="65" spans="1:54">
      <c r="A65" s="4"/>
      <c r="B65" s="25"/>
      <c r="C65" s="32">
        <f t="shared" si="3"/>
        <v>1</v>
      </c>
      <c r="D65" s="39" t="s">
        <v>247</v>
      </c>
      <c r="E65" s="39">
        <v>30000</v>
      </c>
      <c r="F65" s="4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</row>
    <row r="66" spans="1:54">
      <c r="A66" s="4"/>
      <c r="B66" s="25"/>
      <c r="C66" s="32">
        <f t="shared" si="3"/>
        <v>1</v>
      </c>
      <c r="D66" s="39" t="s">
        <v>250</v>
      </c>
      <c r="E66" s="39">
        <v>2049</v>
      </c>
      <c r="F66" s="4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</row>
    <row r="67" spans="1:54">
      <c r="A67" s="4"/>
      <c r="B67" s="25"/>
      <c r="C67" s="32">
        <f t="shared" si="3"/>
        <v>1</v>
      </c>
      <c r="D67" s="39" t="s">
        <v>252</v>
      </c>
      <c r="E67" s="39">
        <v>2683</v>
      </c>
      <c r="F67" s="4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</row>
    <row r="68" spans="1:54">
      <c r="A68" s="4"/>
      <c r="B68" s="25"/>
      <c r="C68" s="32">
        <f t="shared" si="3"/>
        <v>1</v>
      </c>
      <c r="D68" s="39" t="s">
        <v>254</v>
      </c>
      <c r="E68" s="39">
        <v>10600</v>
      </c>
      <c r="F68" s="4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</row>
    <row r="69" spans="1:54">
      <c r="A69" s="4"/>
      <c r="B69" s="25"/>
      <c r="C69" s="32">
        <f t="shared" si="3"/>
        <v>1</v>
      </c>
      <c r="D69" s="39" t="s">
        <v>255</v>
      </c>
      <c r="E69" s="39">
        <v>1734</v>
      </c>
      <c r="F69" s="4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</row>
    <row r="70" spans="1:54">
      <c r="A70" s="231" t="s">
        <v>256</v>
      </c>
      <c r="B70" s="231"/>
      <c r="C70" s="231"/>
      <c r="D70" s="158">
        <f>SUM(C54:C69)</f>
        <v>16</v>
      </c>
      <c r="E70" s="159">
        <f t="shared" ref="E70" si="4">SUM(E54:E69)</f>
        <v>202712</v>
      </c>
      <c r="F70" s="4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</row>
    <row r="71" spans="1:54" ht="15.75">
      <c r="A71" s="28">
        <v>3</v>
      </c>
      <c r="B71" s="225" t="s">
        <v>46</v>
      </c>
      <c r="C71" s="225"/>
      <c r="D71" s="29"/>
      <c r="E71" s="156"/>
      <c r="F71" s="4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</row>
    <row r="72" spans="1:54">
      <c r="A72" s="4"/>
      <c r="B72" s="25"/>
      <c r="C72" s="32">
        <f t="shared" ref="C72:C82" si="5">IF(D72="",0,1)</f>
        <v>1</v>
      </c>
      <c r="D72" s="50" t="s">
        <v>260</v>
      </c>
      <c r="E72" s="34">
        <v>8866</v>
      </c>
      <c r="F72" s="4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</row>
    <row r="73" spans="1:54">
      <c r="A73" s="4"/>
      <c r="B73" s="25"/>
      <c r="C73" s="32">
        <f t="shared" si="5"/>
        <v>1</v>
      </c>
      <c r="D73" s="50" t="s">
        <v>261</v>
      </c>
      <c r="E73" s="34">
        <v>2572</v>
      </c>
      <c r="F73" s="4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</row>
    <row r="74" spans="1:54">
      <c r="A74" s="4"/>
      <c r="B74" s="25"/>
      <c r="C74" s="32">
        <f t="shared" si="5"/>
        <v>1</v>
      </c>
      <c r="D74" s="50" t="s">
        <v>262</v>
      </c>
      <c r="E74" s="34">
        <v>6239</v>
      </c>
      <c r="F74" s="4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</row>
    <row r="75" spans="1:54">
      <c r="A75" s="4"/>
      <c r="B75" s="25"/>
      <c r="C75" s="32">
        <f t="shared" si="5"/>
        <v>1</v>
      </c>
      <c r="D75" s="50" t="s">
        <v>264</v>
      </c>
      <c r="E75" s="34">
        <v>13171</v>
      </c>
      <c r="F75" s="4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</row>
    <row r="76" spans="1:54">
      <c r="A76" s="4"/>
      <c r="B76" s="25"/>
      <c r="C76" s="32">
        <f t="shared" si="5"/>
        <v>1</v>
      </c>
      <c r="D76" s="50" t="s">
        <v>266</v>
      </c>
      <c r="E76" s="34">
        <v>6021</v>
      </c>
      <c r="F76" s="4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</row>
    <row r="77" spans="1:54">
      <c r="A77" s="4"/>
      <c r="B77" s="25"/>
      <c r="C77" s="32">
        <f t="shared" si="5"/>
        <v>1</v>
      </c>
      <c r="D77" s="50" t="s">
        <v>271</v>
      </c>
      <c r="E77" s="34">
        <v>20000</v>
      </c>
      <c r="F77" s="4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</row>
    <row r="78" spans="1:54">
      <c r="A78" s="4"/>
      <c r="B78" s="25"/>
      <c r="C78" s="32">
        <f t="shared" si="5"/>
        <v>1</v>
      </c>
      <c r="D78" s="50" t="s">
        <v>4759</v>
      </c>
      <c r="E78" s="34">
        <v>2553</v>
      </c>
      <c r="F78" s="4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</row>
    <row r="79" spans="1:54">
      <c r="A79" s="4"/>
      <c r="B79" s="25"/>
      <c r="C79" s="32">
        <f t="shared" si="5"/>
        <v>1</v>
      </c>
      <c r="D79" s="51" t="s">
        <v>4760</v>
      </c>
      <c r="E79" s="36">
        <v>3687</v>
      </c>
      <c r="F79" s="4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</row>
    <row r="80" spans="1:54">
      <c r="A80" s="4"/>
      <c r="B80" s="25"/>
      <c r="C80" s="32">
        <f t="shared" si="5"/>
        <v>1</v>
      </c>
      <c r="D80" s="51" t="s">
        <v>4761</v>
      </c>
      <c r="E80" s="36">
        <v>3666</v>
      </c>
      <c r="F80" s="4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</row>
    <row r="81" spans="1:54">
      <c r="A81" s="4"/>
      <c r="B81" s="25"/>
      <c r="C81" s="32">
        <f t="shared" si="5"/>
        <v>1</v>
      </c>
      <c r="D81" s="51" t="s">
        <v>277</v>
      </c>
      <c r="E81" s="36">
        <v>25184</v>
      </c>
      <c r="F81" s="4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</row>
    <row r="82" spans="1:54">
      <c r="A82" s="4"/>
      <c r="B82" s="25"/>
      <c r="C82" s="32">
        <f t="shared" si="5"/>
        <v>1</v>
      </c>
      <c r="D82" s="51" t="s">
        <v>278</v>
      </c>
      <c r="E82" s="36">
        <v>13300</v>
      </c>
      <c r="F82" s="4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</row>
    <row r="83" spans="1:54">
      <c r="A83" s="231" t="s">
        <v>279</v>
      </c>
      <c r="B83" s="231"/>
      <c r="C83" s="231"/>
      <c r="D83" s="158">
        <f>SUM(C72:C82)</f>
        <v>11</v>
      </c>
      <c r="E83" s="159">
        <f t="shared" ref="E83" si="6">SUM(E72:E82)</f>
        <v>105259</v>
      </c>
      <c r="F83" s="4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</row>
    <row r="84" spans="1:54" ht="15.75">
      <c r="A84" s="28">
        <v>4</v>
      </c>
      <c r="B84" s="225" t="s">
        <v>280</v>
      </c>
      <c r="C84" s="225"/>
      <c r="D84" s="29"/>
      <c r="E84" s="156"/>
      <c r="F84" s="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</row>
    <row r="85" spans="1:54">
      <c r="A85" s="4"/>
      <c r="B85" s="25"/>
      <c r="C85" s="32">
        <f t="shared" ref="C85:C100" si="7">IF(D85="",0,1)</f>
        <v>1</v>
      </c>
      <c r="D85" s="49" t="s">
        <v>281</v>
      </c>
      <c r="E85" s="49">
        <v>17404</v>
      </c>
      <c r="F85" s="4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</row>
    <row r="86" spans="1:54">
      <c r="A86" s="4"/>
      <c r="B86" s="25"/>
      <c r="C86" s="32">
        <f t="shared" si="7"/>
        <v>1</v>
      </c>
      <c r="D86" s="49" t="s">
        <v>282</v>
      </c>
      <c r="E86" s="49">
        <v>832</v>
      </c>
      <c r="F86" s="4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</row>
    <row r="87" spans="1:54">
      <c r="A87" s="4"/>
      <c r="B87" s="25"/>
      <c r="C87" s="32">
        <f t="shared" si="7"/>
        <v>1</v>
      </c>
      <c r="D87" s="49" t="s">
        <v>286</v>
      </c>
      <c r="E87" s="49">
        <v>1251</v>
      </c>
      <c r="F87" s="4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</row>
    <row r="88" spans="1:54">
      <c r="A88" s="4"/>
      <c r="B88" s="25"/>
      <c r="C88" s="32">
        <f t="shared" si="7"/>
        <v>1</v>
      </c>
      <c r="D88" s="39" t="s">
        <v>289</v>
      </c>
      <c r="E88" s="39">
        <v>5209</v>
      </c>
      <c r="F88" s="4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</row>
    <row r="89" spans="1:54">
      <c r="A89" s="4"/>
      <c r="B89" s="25"/>
      <c r="C89" s="32">
        <f t="shared" si="7"/>
        <v>1</v>
      </c>
      <c r="D89" s="39" t="s">
        <v>290</v>
      </c>
      <c r="E89" s="39">
        <v>2687</v>
      </c>
      <c r="F89" s="4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</row>
    <row r="90" spans="1:54">
      <c r="A90" s="4"/>
      <c r="B90" s="25"/>
      <c r="C90" s="32">
        <f t="shared" si="7"/>
        <v>1</v>
      </c>
      <c r="D90" s="52" t="s">
        <v>291</v>
      </c>
      <c r="E90" s="39">
        <v>23197</v>
      </c>
      <c r="F90" s="4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</row>
    <row r="91" spans="1:54">
      <c r="A91" s="4"/>
      <c r="B91" s="25"/>
      <c r="C91" s="32">
        <f t="shared" si="7"/>
        <v>1</v>
      </c>
      <c r="D91" s="39" t="s">
        <v>293</v>
      </c>
      <c r="E91" s="39">
        <v>3796</v>
      </c>
      <c r="F91" s="4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</row>
    <row r="92" spans="1:54">
      <c r="A92" s="4"/>
      <c r="B92" s="25"/>
      <c r="C92" s="32">
        <f t="shared" si="7"/>
        <v>1</v>
      </c>
      <c r="D92" s="39" t="s">
        <v>294</v>
      </c>
      <c r="E92" s="39">
        <v>735</v>
      </c>
      <c r="F92" s="4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</row>
    <row r="93" spans="1:54">
      <c r="A93" s="4"/>
      <c r="B93" s="25"/>
      <c r="C93" s="32">
        <f t="shared" si="7"/>
        <v>1</v>
      </c>
      <c r="D93" s="39" t="s">
        <v>295</v>
      </c>
      <c r="E93" s="39">
        <v>5941</v>
      </c>
      <c r="F93" s="4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</row>
    <row r="94" spans="1:54">
      <c r="A94" s="4"/>
      <c r="B94" s="25"/>
      <c r="C94" s="32">
        <f t="shared" si="7"/>
        <v>1</v>
      </c>
      <c r="D94" s="39" t="s">
        <v>297</v>
      </c>
      <c r="E94" s="39">
        <v>4031</v>
      </c>
      <c r="F94" s="4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</row>
    <row r="95" spans="1:54">
      <c r="A95" s="4"/>
      <c r="B95" s="25"/>
      <c r="C95" s="32">
        <f t="shared" si="7"/>
        <v>1</v>
      </c>
      <c r="D95" s="39" t="s">
        <v>299</v>
      </c>
      <c r="E95" s="39">
        <v>1765</v>
      </c>
      <c r="F95" s="4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</row>
    <row r="96" spans="1:54">
      <c r="A96" s="4"/>
      <c r="B96" s="25"/>
      <c r="C96" s="32">
        <f t="shared" si="7"/>
        <v>1</v>
      </c>
      <c r="D96" s="39" t="s">
        <v>300</v>
      </c>
      <c r="E96" s="39">
        <v>3520</v>
      </c>
      <c r="F96" s="4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</row>
    <row r="97" spans="1:54">
      <c r="A97" s="4"/>
      <c r="B97" s="25"/>
      <c r="C97" s="32">
        <f t="shared" si="7"/>
        <v>1</v>
      </c>
      <c r="D97" s="39" t="s">
        <v>302</v>
      </c>
      <c r="E97" s="39">
        <v>7834</v>
      </c>
      <c r="F97" s="4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</row>
    <row r="98" spans="1:54">
      <c r="A98" s="4"/>
      <c r="B98" s="25"/>
      <c r="C98" s="32">
        <f t="shared" si="7"/>
        <v>1</v>
      </c>
      <c r="D98" s="39" t="s">
        <v>303</v>
      </c>
      <c r="E98" s="39">
        <v>608</v>
      </c>
      <c r="F98" s="4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</row>
    <row r="99" spans="1:54">
      <c r="A99" s="4"/>
      <c r="B99" s="25"/>
      <c r="C99" s="32">
        <f t="shared" si="7"/>
        <v>1</v>
      </c>
      <c r="D99" s="39" t="s">
        <v>305</v>
      </c>
      <c r="E99" s="39">
        <v>4401</v>
      </c>
      <c r="F99" s="4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</row>
    <row r="100" spans="1:54">
      <c r="A100" s="4"/>
      <c r="B100" s="25"/>
      <c r="C100" s="32">
        <f t="shared" si="7"/>
        <v>1</v>
      </c>
      <c r="D100" s="39" t="s">
        <v>306</v>
      </c>
      <c r="E100" s="39">
        <v>3281</v>
      </c>
      <c r="F100" s="4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</row>
    <row r="101" spans="1:54" ht="15">
      <c r="A101" s="231" t="s">
        <v>307</v>
      </c>
      <c r="B101" s="231"/>
      <c r="C101" s="231"/>
      <c r="D101" s="44">
        <f>SUM(C85:C100)</f>
        <v>16</v>
      </c>
      <c r="E101" s="159">
        <f t="shared" ref="E101" si="8">SUM(E85:E100)</f>
        <v>86492</v>
      </c>
      <c r="F101" s="4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</row>
    <row r="102" spans="1:54" ht="15.75">
      <c r="A102" s="28">
        <v>5</v>
      </c>
      <c r="B102" s="225" t="s">
        <v>308</v>
      </c>
      <c r="C102" s="225"/>
      <c r="D102" s="29"/>
      <c r="E102" s="156"/>
      <c r="F102" s="4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</row>
    <row r="103" spans="1:54">
      <c r="A103" s="4"/>
      <c r="B103" s="25"/>
      <c r="C103" s="32">
        <f t="shared" ref="C103:C108" si="9">IF(D103="",0,1)</f>
        <v>1</v>
      </c>
      <c r="D103" s="34" t="s">
        <v>309</v>
      </c>
      <c r="E103" s="54">
        <v>11084</v>
      </c>
      <c r="F103" s="4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</row>
    <row r="104" spans="1:54">
      <c r="A104" s="4"/>
      <c r="B104" s="25"/>
      <c r="C104" s="32">
        <f t="shared" si="9"/>
        <v>1</v>
      </c>
      <c r="D104" s="49" t="s">
        <v>312</v>
      </c>
      <c r="E104" s="49">
        <v>40559</v>
      </c>
      <c r="F104" s="4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</row>
    <row r="105" spans="1:54">
      <c r="A105" s="4"/>
      <c r="B105" s="25"/>
      <c r="C105" s="32">
        <f t="shared" si="9"/>
        <v>1</v>
      </c>
      <c r="D105" s="49" t="s">
        <v>316</v>
      </c>
      <c r="E105" s="49">
        <v>959</v>
      </c>
      <c r="F105" s="4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</row>
    <row r="106" spans="1:54">
      <c r="A106" s="4"/>
      <c r="B106" s="25"/>
      <c r="C106" s="32">
        <f t="shared" si="9"/>
        <v>1</v>
      </c>
      <c r="D106" s="40" t="s">
        <v>321</v>
      </c>
      <c r="E106" s="40">
        <v>456</v>
      </c>
      <c r="F106" s="4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</row>
    <row r="107" spans="1:54">
      <c r="A107" s="4"/>
      <c r="B107" s="25"/>
      <c r="C107" s="32">
        <f t="shared" si="9"/>
        <v>1</v>
      </c>
      <c r="D107" s="34" t="s">
        <v>322</v>
      </c>
      <c r="E107" s="34">
        <v>670</v>
      </c>
      <c r="F107" s="4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</row>
    <row r="108" spans="1:54">
      <c r="A108" s="4"/>
      <c r="B108" s="25"/>
      <c r="C108" s="32">
        <f t="shared" si="9"/>
        <v>1</v>
      </c>
      <c r="D108" s="34" t="s">
        <v>332</v>
      </c>
      <c r="E108" s="34">
        <v>525</v>
      </c>
      <c r="F108" s="4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</row>
    <row r="109" spans="1:54" ht="15">
      <c r="A109" s="231" t="s">
        <v>336</v>
      </c>
      <c r="B109" s="231"/>
      <c r="C109" s="231"/>
      <c r="D109" s="44">
        <f>SUM(C103:C108)</f>
        <v>6</v>
      </c>
      <c r="E109" s="159">
        <f t="shared" ref="E109" si="10">SUM(E103:E108)</f>
        <v>54253</v>
      </c>
      <c r="F109" s="4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</row>
    <row r="110" spans="1:54" ht="15.75">
      <c r="A110" s="28">
        <v>6</v>
      </c>
      <c r="B110" s="225" t="s">
        <v>337</v>
      </c>
      <c r="C110" s="225"/>
      <c r="D110" s="29"/>
      <c r="E110" s="156"/>
      <c r="F110" s="4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</row>
    <row r="111" spans="1:54">
      <c r="A111" s="4"/>
      <c r="B111" s="25"/>
      <c r="C111" s="32">
        <f t="shared" ref="C111:C158" si="11">IF(D111="",0,1)</f>
        <v>1</v>
      </c>
      <c r="D111" s="49" t="s">
        <v>338</v>
      </c>
      <c r="E111" s="49">
        <v>3903</v>
      </c>
      <c r="F111" s="4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</row>
    <row r="112" spans="1:54">
      <c r="A112" s="4"/>
      <c r="B112" s="25"/>
      <c r="C112" s="32">
        <f t="shared" si="11"/>
        <v>1</v>
      </c>
      <c r="D112" s="49" t="s">
        <v>339</v>
      </c>
      <c r="E112" s="49">
        <v>5000</v>
      </c>
      <c r="F112" s="4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</row>
    <row r="113" spans="1:54">
      <c r="A113" s="4"/>
      <c r="B113" s="25"/>
      <c r="C113" s="32">
        <f t="shared" si="11"/>
        <v>1</v>
      </c>
      <c r="D113" s="55" t="s">
        <v>4762</v>
      </c>
      <c r="E113" s="55">
        <v>52669</v>
      </c>
      <c r="F113" s="4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</row>
    <row r="114" spans="1:54">
      <c r="A114" s="4"/>
      <c r="B114" s="25"/>
      <c r="C114" s="32">
        <f t="shared" si="11"/>
        <v>1</v>
      </c>
      <c r="D114" s="49" t="s">
        <v>341</v>
      </c>
      <c r="E114" s="49">
        <v>1974</v>
      </c>
      <c r="F114" s="4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</row>
    <row r="115" spans="1:54">
      <c r="A115" s="4"/>
      <c r="B115" s="25"/>
      <c r="C115" s="32">
        <f t="shared" si="11"/>
        <v>1</v>
      </c>
      <c r="D115" s="49" t="s">
        <v>4763</v>
      </c>
      <c r="E115" s="49">
        <v>4200</v>
      </c>
      <c r="F115" s="4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</row>
    <row r="116" spans="1:54">
      <c r="A116" s="4"/>
      <c r="B116" s="25"/>
      <c r="C116" s="32">
        <f t="shared" si="11"/>
        <v>1</v>
      </c>
      <c r="D116" s="49" t="s">
        <v>343</v>
      </c>
      <c r="E116" s="49">
        <v>9911</v>
      </c>
      <c r="F116" s="4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</row>
    <row r="117" spans="1:54">
      <c r="A117" s="4"/>
      <c r="B117" s="25"/>
      <c r="C117" s="32">
        <f t="shared" si="11"/>
        <v>1</v>
      </c>
      <c r="D117" s="49" t="s">
        <v>344</v>
      </c>
      <c r="E117" s="49">
        <v>8400</v>
      </c>
      <c r="F117" s="4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</row>
    <row r="118" spans="1:54">
      <c r="A118" s="4"/>
      <c r="B118" s="25"/>
      <c r="C118" s="32">
        <f t="shared" si="11"/>
        <v>1</v>
      </c>
      <c r="D118" s="39" t="s">
        <v>345</v>
      </c>
      <c r="E118" s="39">
        <v>74686</v>
      </c>
      <c r="F118" s="4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</row>
    <row r="119" spans="1:54">
      <c r="A119" s="4"/>
      <c r="B119" s="25"/>
      <c r="C119" s="32">
        <f t="shared" si="11"/>
        <v>1</v>
      </c>
      <c r="D119" s="39" t="s">
        <v>346</v>
      </c>
      <c r="E119" s="39">
        <v>22903</v>
      </c>
      <c r="F119" s="4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</row>
    <row r="120" spans="1:54">
      <c r="A120" s="4"/>
      <c r="B120" s="25"/>
      <c r="C120" s="32">
        <f t="shared" si="11"/>
        <v>1</v>
      </c>
      <c r="D120" s="39" t="s">
        <v>347</v>
      </c>
      <c r="E120" s="39">
        <v>14040</v>
      </c>
      <c r="F120" s="4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</row>
    <row r="121" spans="1:54">
      <c r="A121" s="4"/>
      <c r="B121" s="25"/>
      <c r="C121" s="32">
        <f t="shared" si="11"/>
        <v>1</v>
      </c>
      <c r="D121" s="39" t="s">
        <v>348</v>
      </c>
      <c r="E121" s="39">
        <v>3700</v>
      </c>
      <c r="F121" s="4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</row>
    <row r="122" spans="1:54">
      <c r="A122" s="4"/>
      <c r="B122" s="25"/>
      <c r="C122" s="32">
        <f t="shared" si="11"/>
        <v>1</v>
      </c>
      <c r="D122" s="39" t="s">
        <v>349</v>
      </c>
      <c r="E122" s="39">
        <v>5060</v>
      </c>
      <c r="F122" s="4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</row>
    <row r="123" spans="1:54">
      <c r="A123" s="4"/>
      <c r="B123" s="25"/>
      <c r="C123" s="32">
        <f t="shared" si="11"/>
        <v>1</v>
      </c>
      <c r="D123" s="39" t="s">
        <v>350</v>
      </c>
      <c r="E123" s="39">
        <v>3505</v>
      </c>
      <c r="F123" s="4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</row>
    <row r="124" spans="1:54">
      <c r="A124" s="4"/>
      <c r="B124" s="25"/>
      <c r="C124" s="32">
        <f t="shared" si="11"/>
        <v>1</v>
      </c>
      <c r="D124" s="39" t="s">
        <v>351</v>
      </c>
      <c r="E124" s="39">
        <v>49594</v>
      </c>
      <c r="F124" s="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</row>
    <row r="125" spans="1:54">
      <c r="A125" s="4"/>
      <c r="B125" s="25"/>
      <c r="C125" s="32">
        <f t="shared" si="11"/>
        <v>1</v>
      </c>
      <c r="D125" s="39" t="s">
        <v>352</v>
      </c>
      <c r="E125" s="39">
        <v>4772</v>
      </c>
      <c r="F125" s="4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</row>
    <row r="126" spans="1:54">
      <c r="A126" s="4"/>
      <c r="B126" s="25"/>
      <c r="C126" s="32">
        <f t="shared" si="11"/>
        <v>1</v>
      </c>
      <c r="D126" s="39" t="s">
        <v>353</v>
      </c>
      <c r="E126" s="39">
        <v>16008</v>
      </c>
      <c r="F126" s="4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</row>
    <row r="127" spans="1:54">
      <c r="A127" s="4"/>
      <c r="B127" s="25"/>
      <c r="C127" s="32">
        <f t="shared" si="11"/>
        <v>1</v>
      </c>
      <c r="D127" s="39" t="s">
        <v>354</v>
      </c>
      <c r="E127" s="39">
        <v>74047</v>
      </c>
      <c r="F127" s="4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</row>
    <row r="128" spans="1:54">
      <c r="A128" s="4"/>
      <c r="B128" s="25"/>
      <c r="C128" s="32">
        <f t="shared" si="11"/>
        <v>1</v>
      </c>
      <c r="D128" s="39" t="s">
        <v>355</v>
      </c>
      <c r="E128" s="39">
        <v>27000</v>
      </c>
      <c r="F128" s="4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</row>
    <row r="129" spans="1:54">
      <c r="A129" s="4"/>
      <c r="B129" s="25"/>
      <c r="C129" s="32">
        <f t="shared" si="11"/>
        <v>1</v>
      </c>
      <c r="D129" s="39" t="s">
        <v>356</v>
      </c>
      <c r="E129" s="39">
        <v>18026</v>
      </c>
      <c r="F129" s="4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</row>
    <row r="130" spans="1:54">
      <c r="A130" s="4"/>
      <c r="B130" s="25"/>
      <c r="C130" s="32">
        <f t="shared" si="11"/>
        <v>1</v>
      </c>
      <c r="D130" s="56" t="s">
        <v>357</v>
      </c>
      <c r="E130" s="56">
        <v>30000</v>
      </c>
      <c r="F130" s="4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</row>
    <row r="131" spans="1:54">
      <c r="A131" s="4"/>
      <c r="B131" s="25"/>
      <c r="C131" s="32">
        <f t="shared" si="11"/>
        <v>1</v>
      </c>
      <c r="D131" s="39" t="s">
        <v>358</v>
      </c>
      <c r="E131" s="39">
        <v>9746</v>
      </c>
      <c r="F131" s="4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</row>
    <row r="132" spans="1:54">
      <c r="A132" s="4"/>
      <c r="B132" s="25"/>
      <c r="C132" s="32">
        <f t="shared" si="11"/>
        <v>1</v>
      </c>
      <c r="D132" s="39" t="s">
        <v>359</v>
      </c>
      <c r="E132" s="39">
        <v>12500</v>
      </c>
      <c r="F132" s="4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</row>
    <row r="133" spans="1:54">
      <c r="A133" s="4"/>
      <c r="B133" s="25"/>
      <c r="C133" s="32">
        <f t="shared" si="11"/>
        <v>1</v>
      </c>
      <c r="D133" s="39" t="s">
        <v>360</v>
      </c>
      <c r="E133" s="39">
        <v>342669</v>
      </c>
      <c r="F133" s="4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</row>
    <row r="134" spans="1:54">
      <c r="A134" s="4"/>
      <c r="B134" s="25"/>
      <c r="C134" s="32">
        <f t="shared" si="11"/>
        <v>1</v>
      </c>
      <c r="D134" s="39" t="s">
        <v>361</v>
      </c>
      <c r="E134" s="39">
        <v>3453</v>
      </c>
      <c r="F134" s="4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</row>
    <row r="135" spans="1:54">
      <c r="A135" s="4"/>
      <c r="B135" s="25"/>
      <c r="C135" s="32">
        <f t="shared" si="11"/>
        <v>1</v>
      </c>
      <c r="D135" s="39" t="s">
        <v>363</v>
      </c>
      <c r="E135" s="39">
        <v>3411</v>
      </c>
      <c r="F135" s="4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</row>
    <row r="136" spans="1:54">
      <c r="A136" s="4"/>
      <c r="B136" s="25"/>
      <c r="C136" s="32">
        <f t="shared" si="11"/>
        <v>1</v>
      </c>
      <c r="D136" s="39" t="s">
        <v>364</v>
      </c>
      <c r="E136" s="39">
        <v>4602</v>
      </c>
      <c r="F136" s="4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</row>
    <row r="137" spans="1:54">
      <c r="A137" s="4"/>
      <c r="B137" s="25"/>
      <c r="C137" s="32">
        <f t="shared" si="11"/>
        <v>1</v>
      </c>
      <c r="D137" s="39" t="s">
        <v>365</v>
      </c>
      <c r="E137" s="39">
        <v>8000</v>
      </c>
      <c r="F137" s="4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</row>
    <row r="138" spans="1:54">
      <c r="A138" s="4"/>
      <c r="B138" s="25"/>
      <c r="C138" s="32">
        <f t="shared" si="11"/>
        <v>1</v>
      </c>
      <c r="D138" s="39" t="s">
        <v>366</v>
      </c>
      <c r="E138" s="39">
        <v>1671</v>
      </c>
      <c r="F138" s="4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</row>
    <row r="139" spans="1:54">
      <c r="A139" s="4"/>
      <c r="B139" s="25"/>
      <c r="C139" s="32">
        <f t="shared" si="11"/>
        <v>1</v>
      </c>
      <c r="D139" s="39" t="s">
        <v>4764</v>
      </c>
      <c r="E139" s="39">
        <v>1440</v>
      </c>
      <c r="F139" s="4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</row>
    <row r="140" spans="1:54">
      <c r="A140" s="4"/>
      <c r="B140" s="25"/>
      <c r="C140" s="32">
        <f t="shared" si="11"/>
        <v>1</v>
      </c>
      <c r="D140" s="39" t="s">
        <v>369</v>
      </c>
      <c r="E140" s="39">
        <v>13000</v>
      </c>
      <c r="F140" s="4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</row>
    <row r="141" spans="1:54">
      <c r="A141" s="4"/>
      <c r="B141" s="25"/>
      <c r="C141" s="32">
        <f t="shared" si="11"/>
        <v>1</v>
      </c>
      <c r="D141" s="39" t="s">
        <v>371</v>
      </c>
      <c r="E141" s="39">
        <v>30231</v>
      </c>
      <c r="F141" s="4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</row>
    <row r="142" spans="1:54">
      <c r="A142" s="4"/>
      <c r="B142" s="25"/>
      <c r="C142" s="32">
        <f t="shared" si="11"/>
        <v>1</v>
      </c>
      <c r="D142" s="39" t="s">
        <v>372</v>
      </c>
      <c r="E142" s="39">
        <v>13600</v>
      </c>
      <c r="F142" s="4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</row>
    <row r="143" spans="1:54">
      <c r="A143" s="4"/>
      <c r="B143" s="25"/>
      <c r="C143" s="32">
        <f t="shared" si="11"/>
        <v>1</v>
      </c>
      <c r="D143" s="39" t="s">
        <v>373</v>
      </c>
      <c r="E143" s="39">
        <v>5631</v>
      </c>
      <c r="F143" s="4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</row>
    <row r="144" spans="1:54">
      <c r="A144" s="4"/>
      <c r="B144" s="25"/>
      <c r="C144" s="32">
        <f t="shared" si="11"/>
        <v>1</v>
      </c>
      <c r="D144" s="39" t="s">
        <v>374</v>
      </c>
      <c r="E144" s="39">
        <v>10500</v>
      </c>
      <c r="F144" s="4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</row>
    <row r="145" spans="1:54">
      <c r="A145" s="4"/>
      <c r="B145" s="25"/>
      <c r="C145" s="32">
        <f t="shared" si="11"/>
        <v>1</v>
      </c>
      <c r="D145" s="39" t="s">
        <v>375</v>
      </c>
      <c r="E145" s="39">
        <v>4234</v>
      </c>
      <c r="F145" s="4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</row>
    <row r="146" spans="1:54">
      <c r="A146" s="4"/>
      <c r="B146" s="25"/>
      <c r="C146" s="32">
        <f t="shared" si="11"/>
        <v>1</v>
      </c>
      <c r="D146" s="39" t="s">
        <v>376</v>
      </c>
      <c r="E146" s="39">
        <v>3119</v>
      </c>
      <c r="F146" s="4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</row>
    <row r="147" spans="1:54">
      <c r="A147" s="4"/>
      <c r="B147" s="25"/>
      <c r="C147" s="32">
        <f t="shared" si="11"/>
        <v>1</v>
      </c>
      <c r="D147" s="39" t="s">
        <v>4765</v>
      </c>
      <c r="E147" s="39">
        <v>7100</v>
      </c>
      <c r="F147" s="4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</row>
    <row r="148" spans="1:54">
      <c r="A148" s="4"/>
      <c r="B148" s="25"/>
      <c r="C148" s="32">
        <f t="shared" si="11"/>
        <v>1</v>
      </c>
      <c r="D148" s="39" t="s">
        <v>377</v>
      </c>
      <c r="E148" s="39">
        <v>7115</v>
      </c>
      <c r="F148" s="4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</row>
    <row r="149" spans="1:54">
      <c r="A149" s="4"/>
      <c r="B149" s="25"/>
      <c r="C149" s="32">
        <f t="shared" si="11"/>
        <v>1</v>
      </c>
      <c r="D149" s="39" t="s">
        <v>378</v>
      </c>
      <c r="E149" s="39">
        <v>3000</v>
      </c>
      <c r="F149" s="4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</row>
    <row r="150" spans="1:54">
      <c r="A150" s="4"/>
      <c r="B150" s="25"/>
      <c r="C150" s="32">
        <f t="shared" si="11"/>
        <v>1</v>
      </c>
      <c r="D150" s="39" t="s">
        <v>379</v>
      </c>
      <c r="E150" s="39">
        <v>19046</v>
      </c>
      <c r="F150" s="4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</row>
    <row r="151" spans="1:54">
      <c r="A151" s="4"/>
      <c r="B151" s="25"/>
      <c r="C151" s="32">
        <f t="shared" si="11"/>
        <v>1</v>
      </c>
      <c r="D151" s="39" t="s">
        <v>380</v>
      </c>
      <c r="E151" s="39">
        <v>41824</v>
      </c>
      <c r="F151" s="4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</row>
    <row r="152" spans="1:54">
      <c r="A152" s="4"/>
      <c r="B152" s="25"/>
      <c r="C152" s="32">
        <f t="shared" si="11"/>
        <v>1</v>
      </c>
      <c r="D152" s="39" t="s">
        <v>381</v>
      </c>
      <c r="E152" s="39">
        <v>2137</v>
      </c>
      <c r="F152" s="4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</row>
    <row r="153" spans="1:54">
      <c r="A153" s="4"/>
      <c r="B153" s="25"/>
      <c r="C153" s="32">
        <f t="shared" si="11"/>
        <v>1</v>
      </c>
      <c r="D153" s="39" t="s">
        <v>367</v>
      </c>
      <c r="E153" s="39">
        <v>2239</v>
      </c>
      <c r="F153" s="4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</row>
    <row r="154" spans="1:54">
      <c r="A154" s="4"/>
      <c r="B154" s="25"/>
      <c r="C154" s="32">
        <f t="shared" si="11"/>
        <v>1</v>
      </c>
      <c r="D154" s="39" t="s">
        <v>384</v>
      </c>
      <c r="E154" s="39">
        <v>3036</v>
      </c>
      <c r="F154" s="4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</row>
    <row r="155" spans="1:54">
      <c r="A155" s="4"/>
      <c r="B155" s="25"/>
      <c r="C155" s="32">
        <f t="shared" si="11"/>
        <v>1</v>
      </c>
      <c r="D155" s="39" t="s">
        <v>385</v>
      </c>
      <c r="E155" s="39">
        <v>4003</v>
      </c>
      <c r="F155" s="4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</row>
    <row r="156" spans="1:54">
      <c r="A156" s="4"/>
      <c r="B156" s="25"/>
      <c r="C156" s="32">
        <f t="shared" si="11"/>
        <v>1</v>
      </c>
      <c r="D156" s="39" t="s">
        <v>379</v>
      </c>
      <c r="E156" s="39">
        <v>19046</v>
      </c>
      <c r="F156" s="4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</row>
    <row r="157" spans="1:54">
      <c r="A157" s="4"/>
      <c r="B157" s="25"/>
      <c r="C157" s="32">
        <f t="shared" si="11"/>
        <v>1</v>
      </c>
      <c r="D157" s="39" t="s">
        <v>387</v>
      </c>
      <c r="E157" s="39">
        <v>1688</v>
      </c>
      <c r="F157" s="4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</row>
    <row r="158" spans="1:54">
      <c r="A158" s="4"/>
      <c r="B158" s="25"/>
      <c r="C158" s="32">
        <f t="shared" si="11"/>
        <v>1</v>
      </c>
      <c r="D158" s="39" t="s">
        <v>390</v>
      </c>
      <c r="E158" s="39">
        <v>1400</v>
      </c>
      <c r="F158" s="4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</row>
    <row r="159" spans="1:54" ht="15">
      <c r="A159" s="231" t="s">
        <v>4766</v>
      </c>
      <c r="B159" s="231"/>
      <c r="C159" s="231"/>
      <c r="D159" s="44">
        <f>SUM(C111:C158)</f>
        <v>48</v>
      </c>
      <c r="E159" s="159">
        <f t="shared" ref="E159" si="12">SUM(E111:E158)</f>
        <v>1008839</v>
      </c>
      <c r="F159" s="4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</row>
    <row r="160" spans="1:54" ht="15.75">
      <c r="A160" s="28">
        <v>7</v>
      </c>
      <c r="B160" s="225" t="s">
        <v>396</v>
      </c>
      <c r="C160" s="225"/>
      <c r="D160" s="29"/>
      <c r="E160" s="156"/>
      <c r="F160" s="4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</row>
    <row r="161" spans="1:54">
      <c r="A161" s="4"/>
      <c r="B161" s="25"/>
      <c r="C161" s="32">
        <f t="shared" ref="C161:C180" si="13">IF(D161="",0,1)</f>
        <v>1</v>
      </c>
      <c r="D161" s="34" t="s">
        <v>399</v>
      </c>
      <c r="E161" s="34">
        <v>13255</v>
      </c>
      <c r="F161" s="4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</row>
    <row r="162" spans="1:54">
      <c r="A162" s="4"/>
      <c r="B162" s="25"/>
      <c r="C162" s="32">
        <f t="shared" si="13"/>
        <v>1</v>
      </c>
      <c r="D162" s="34" t="s">
        <v>400</v>
      </c>
      <c r="E162" s="34">
        <v>1874</v>
      </c>
      <c r="F162" s="4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</row>
    <row r="163" spans="1:54">
      <c r="A163" s="4"/>
      <c r="B163" s="25"/>
      <c r="C163" s="32">
        <f t="shared" si="13"/>
        <v>1</v>
      </c>
      <c r="D163" s="34" t="s">
        <v>401</v>
      </c>
      <c r="E163" s="34">
        <v>2441</v>
      </c>
      <c r="F163" s="4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</row>
    <row r="164" spans="1:54">
      <c r="A164" s="4"/>
      <c r="B164" s="25"/>
      <c r="C164" s="32">
        <f t="shared" si="13"/>
        <v>1</v>
      </c>
      <c r="D164" s="34" t="s">
        <v>403</v>
      </c>
      <c r="E164" s="34">
        <v>3053</v>
      </c>
      <c r="F164" s="4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</row>
    <row r="165" spans="1:54">
      <c r="A165" s="4"/>
      <c r="B165" s="25"/>
      <c r="C165" s="32">
        <f t="shared" si="13"/>
        <v>1</v>
      </c>
      <c r="D165" s="34" t="s">
        <v>405</v>
      </c>
      <c r="E165" s="34">
        <v>3129</v>
      </c>
      <c r="F165" s="4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</row>
    <row r="166" spans="1:54">
      <c r="A166" s="4"/>
      <c r="B166" s="25"/>
      <c r="C166" s="32">
        <f t="shared" si="13"/>
        <v>1</v>
      </c>
      <c r="D166" s="34" t="s">
        <v>407</v>
      </c>
      <c r="E166" s="34">
        <v>10977</v>
      </c>
      <c r="F166" s="4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</row>
    <row r="167" spans="1:54">
      <c r="A167" s="4"/>
      <c r="B167" s="25"/>
      <c r="C167" s="32">
        <f t="shared" si="13"/>
        <v>1</v>
      </c>
      <c r="D167" s="34" t="s">
        <v>410</v>
      </c>
      <c r="E167" s="34">
        <v>1380</v>
      </c>
      <c r="F167" s="4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</row>
    <row r="168" spans="1:54">
      <c r="A168" s="4"/>
      <c r="B168" s="25"/>
      <c r="C168" s="32">
        <f t="shared" si="13"/>
        <v>1</v>
      </c>
      <c r="D168" s="36" t="s">
        <v>413</v>
      </c>
      <c r="E168" s="36">
        <v>4906</v>
      </c>
      <c r="F168" s="4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</row>
    <row r="169" spans="1:54">
      <c r="A169" s="4"/>
      <c r="B169" s="25"/>
      <c r="C169" s="32">
        <f t="shared" si="13"/>
        <v>1</v>
      </c>
      <c r="D169" s="36" t="s">
        <v>414</v>
      </c>
      <c r="E169" s="36">
        <v>3033</v>
      </c>
      <c r="F169" s="4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</row>
    <row r="170" spans="1:54">
      <c r="A170" s="4"/>
      <c r="B170" s="25"/>
      <c r="C170" s="32">
        <f t="shared" si="13"/>
        <v>1</v>
      </c>
      <c r="D170" s="36" t="s">
        <v>415</v>
      </c>
      <c r="E170" s="36">
        <v>2918</v>
      </c>
      <c r="F170" s="4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</row>
    <row r="171" spans="1:54">
      <c r="A171" s="4"/>
      <c r="B171" s="25"/>
      <c r="C171" s="32">
        <f t="shared" si="13"/>
        <v>1</v>
      </c>
      <c r="D171" s="36" t="s">
        <v>416</v>
      </c>
      <c r="E171" s="36">
        <v>9043</v>
      </c>
      <c r="F171" s="4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</row>
    <row r="172" spans="1:54">
      <c r="A172" s="4"/>
      <c r="B172" s="25"/>
      <c r="C172" s="32">
        <f t="shared" si="13"/>
        <v>1</v>
      </c>
      <c r="D172" s="36" t="s">
        <v>418</v>
      </c>
      <c r="E172" s="36">
        <v>8747</v>
      </c>
      <c r="F172" s="4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</row>
    <row r="173" spans="1:54">
      <c r="A173" s="4"/>
      <c r="B173" s="25"/>
      <c r="C173" s="32">
        <f t="shared" si="13"/>
        <v>1</v>
      </c>
      <c r="D173" s="36" t="s">
        <v>419</v>
      </c>
      <c r="E173" s="36">
        <v>2305</v>
      </c>
      <c r="F173" s="4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</row>
    <row r="174" spans="1:54">
      <c r="A174" s="4"/>
      <c r="B174" s="25"/>
      <c r="C174" s="32">
        <f t="shared" si="13"/>
        <v>1</v>
      </c>
      <c r="D174" s="36" t="s">
        <v>422</v>
      </c>
      <c r="E174" s="36">
        <v>7799</v>
      </c>
      <c r="F174" s="4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</row>
    <row r="175" spans="1:54">
      <c r="A175" s="4"/>
      <c r="B175" s="25"/>
      <c r="C175" s="32">
        <f t="shared" si="13"/>
        <v>1</v>
      </c>
      <c r="D175" s="36" t="s">
        <v>424</v>
      </c>
      <c r="E175" s="36">
        <v>11137</v>
      </c>
      <c r="F175" s="4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</row>
    <row r="176" spans="1:54">
      <c r="A176" s="4"/>
      <c r="B176" s="25"/>
      <c r="C176" s="32">
        <f t="shared" si="13"/>
        <v>1</v>
      </c>
      <c r="D176" s="36" t="s">
        <v>425</v>
      </c>
      <c r="E176" s="36">
        <v>2134</v>
      </c>
      <c r="F176" s="4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</row>
    <row r="177" spans="1:54">
      <c r="A177" s="4"/>
      <c r="B177" s="25"/>
      <c r="C177" s="32">
        <f t="shared" si="13"/>
        <v>1</v>
      </c>
      <c r="D177" s="36" t="s">
        <v>426</v>
      </c>
      <c r="E177" s="36">
        <v>2451</v>
      </c>
      <c r="F177" s="4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</row>
    <row r="178" spans="1:54">
      <c r="A178" s="4"/>
      <c r="B178" s="25"/>
      <c r="C178" s="32">
        <f t="shared" si="13"/>
        <v>1</v>
      </c>
      <c r="D178" s="36" t="s">
        <v>427</v>
      </c>
      <c r="E178" s="36">
        <v>3595</v>
      </c>
      <c r="F178" s="4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</row>
    <row r="179" spans="1:54">
      <c r="A179" s="4"/>
      <c r="B179" s="25"/>
      <c r="C179" s="32">
        <f t="shared" si="13"/>
        <v>1</v>
      </c>
      <c r="D179" s="36" t="s">
        <v>428</v>
      </c>
      <c r="E179" s="36">
        <v>3116</v>
      </c>
      <c r="F179" s="4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</row>
    <row r="180" spans="1:54">
      <c r="A180" s="4"/>
      <c r="B180" s="25"/>
      <c r="C180" s="32">
        <f t="shared" si="13"/>
        <v>1</v>
      </c>
      <c r="D180" s="36" t="s">
        <v>429</v>
      </c>
      <c r="E180" s="36">
        <v>3755</v>
      </c>
      <c r="F180" s="4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</row>
    <row r="181" spans="1:54" ht="15">
      <c r="A181" s="231" t="s">
        <v>430</v>
      </c>
      <c r="B181" s="231"/>
      <c r="C181" s="231"/>
      <c r="D181" s="44">
        <f>SUM(C161:C180)</f>
        <v>20</v>
      </c>
      <c r="E181" s="159">
        <f t="shared" ref="E181" si="14">SUM(E161:E180)</f>
        <v>101048</v>
      </c>
      <c r="F181" s="4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</row>
    <row r="182" spans="1:54" ht="15.75">
      <c r="A182" s="28">
        <v>8</v>
      </c>
      <c r="B182" s="225" t="s">
        <v>431</v>
      </c>
      <c r="C182" s="225"/>
      <c r="D182" s="29"/>
      <c r="E182" s="156"/>
      <c r="F182" s="4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</row>
    <row r="183" spans="1:54">
      <c r="A183" s="4"/>
      <c r="B183" s="25"/>
      <c r="C183" s="32">
        <f t="shared" ref="C183:C204" si="15">IF(D183="",0,1)</f>
        <v>1</v>
      </c>
      <c r="D183" s="49" t="s">
        <v>432</v>
      </c>
      <c r="E183" s="49">
        <v>7272</v>
      </c>
      <c r="F183" s="4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</row>
    <row r="184" spans="1:54">
      <c r="A184" s="4"/>
      <c r="B184" s="25"/>
      <c r="C184" s="32">
        <f t="shared" si="15"/>
        <v>1</v>
      </c>
      <c r="D184" s="49" t="s">
        <v>433</v>
      </c>
      <c r="E184" s="49">
        <v>2411</v>
      </c>
      <c r="F184" s="4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</row>
    <row r="185" spans="1:54">
      <c r="A185" s="4"/>
      <c r="B185" s="25"/>
      <c r="C185" s="32">
        <f t="shared" si="15"/>
        <v>1</v>
      </c>
      <c r="D185" s="49" t="s">
        <v>435</v>
      </c>
      <c r="E185" s="49">
        <v>2923</v>
      </c>
      <c r="F185" s="4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</row>
    <row r="186" spans="1:54">
      <c r="A186" s="4"/>
      <c r="B186" s="25"/>
      <c r="C186" s="32">
        <f t="shared" si="15"/>
        <v>1</v>
      </c>
      <c r="D186" s="49" t="s">
        <v>436</v>
      </c>
      <c r="E186" s="49">
        <v>44419</v>
      </c>
      <c r="F186" s="4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</row>
    <row r="187" spans="1:54">
      <c r="A187" s="4"/>
      <c r="B187" s="25"/>
      <c r="C187" s="32">
        <f t="shared" si="15"/>
        <v>1</v>
      </c>
      <c r="D187" s="49" t="s">
        <v>437</v>
      </c>
      <c r="E187" s="49">
        <v>760</v>
      </c>
      <c r="F187" s="4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</row>
    <row r="188" spans="1:54">
      <c r="A188" s="4"/>
      <c r="B188" s="25"/>
      <c r="C188" s="32">
        <f t="shared" si="15"/>
        <v>1</v>
      </c>
      <c r="D188" s="49" t="s">
        <v>438</v>
      </c>
      <c r="E188" s="49">
        <v>2000</v>
      </c>
      <c r="F188" s="4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</row>
    <row r="189" spans="1:54">
      <c r="A189" s="4"/>
      <c r="B189" s="25"/>
      <c r="C189" s="32">
        <f t="shared" si="15"/>
        <v>1</v>
      </c>
      <c r="D189" s="49" t="s">
        <v>439</v>
      </c>
      <c r="E189" s="49">
        <v>2500</v>
      </c>
      <c r="F189" s="4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</row>
    <row r="190" spans="1:54">
      <c r="A190" s="4"/>
      <c r="B190" s="25"/>
      <c r="C190" s="32">
        <f t="shared" si="15"/>
        <v>1</v>
      </c>
      <c r="D190" s="49" t="s">
        <v>440</v>
      </c>
      <c r="E190" s="49">
        <v>1043</v>
      </c>
      <c r="F190" s="4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</row>
    <row r="191" spans="1:54">
      <c r="A191" s="4"/>
      <c r="B191" s="25"/>
      <c r="C191" s="32">
        <f t="shared" si="15"/>
        <v>1</v>
      </c>
      <c r="D191" s="49" t="s">
        <v>441</v>
      </c>
      <c r="E191" s="49">
        <v>3200</v>
      </c>
      <c r="F191" s="4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</row>
    <row r="192" spans="1:54">
      <c r="A192" s="4"/>
      <c r="B192" s="25"/>
      <c r="C192" s="32">
        <f t="shared" si="15"/>
        <v>1</v>
      </c>
      <c r="D192" s="39" t="s">
        <v>442</v>
      </c>
      <c r="E192" s="39">
        <v>6761</v>
      </c>
      <c r="F192" s="4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</row>
    <row r="193" spans="1:54">
      <c r="A193" s="4"/>
      <c r="B193" s="25"/>
      <c r="C193" s="32">
        <f t="shared" si="15"/>
        <v>1</v>
      </c>
      <c r="D193" s="39" t="s">
        <v>446</v>
      </c>
      <c r="E193" s="39">
        <v>1485</v>
      </c>
      <c r="F193" s="4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</row>
    <row r="194" spans="1:54">
      <c r="A194" s="4"/>
      <c r="B194" s="25"/>
      <c r="C194" s="32">
        <f t="shared" si="15"/>
        <v>1</v>
      </c>
      <c r="D194" s="39" t="s">
        <v>449</v>
      </c>
      <c r="E194" s="39">
        <v>2345</v>
      </c>
      <c r="F194" s="4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</row>
    <row r="195" spans="1:54">
      <c r="A195" s="4"/>
      <c r="B195" s="25"/>
      <c r="C195" s="32">
        <f t="shared" si="15"/>
        <v>1</v>
      </c>
      <c r="D195" s="39" t="s">
        <v>451</v>
      </c>
      <c r="E195" s="39">
        <v>5760</v>
      </c>
      <c r="F195" s="4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</row>
    <row r="196" spans="1:54">
      <c r="A196" s="4"/>
      <c r="B196" s="25"/>
      <c r="C196" s="32">
        <f t="shared" si="15"/>
        <v>1</v>
      </c>
      <c r="D196" s="39" t="s">
        <v>452</v>
      </c>
      <c r="E196" s="39">
        <v>5960</v>
      </c>
      <c r="F196" s="4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</row>
    <row r="197" spans="1:54">
      <c r="A197" s="4"/>
      <c r="B197" s="25"/>
      <c r="C197" s="32">
        <f t="shared" si="15"/>
        <v>1</v>
      </c>
      <c r="D197" s="39" t="s">
        <v>453</v>
      </c>
      <c r="E197" s="39">
        <v>7800</v>
      </c>
      <c r="F197" s="4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</row>
    <row r="198" spans="1:54">
      <c r="A198" s="4"/>
      <c r="B198" s="25"/>
      <c r="C198" s="32">
        <f t="shared" si="15"/>
        <v>1</v>
      </c>
      <c r="D198" s="39" t="s">
        <v>454</v>
      </c>
      <c r="E198" s="39">
        <v>1380</v>
      </c>
      <c r="F198" s="4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</row>
    <row r="199" spans="1:54">
      <c r="A199" s="4"/>
      <c r="B199" s="25"/>
      <c r="C199" s="32">
        <f t="shared" si="15"/>
        <v>1</v>
      </c>
      <c r="D199" s="39" t="s">
        <v>455</v>
      </c>
      <c r="E199" s="39">
        <v>2375</v>
      </c>
      <c r="F199" s="4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</row>
    <row r="200" spans="1:54">
      <c r="A200" s="4"/>
      <c r="B200" s="25"/>
      <c r="C200" s="32">
        <f t="shared" si="15"/>
        <v>1</v>
      </c>
      <c r="D200" s="39" t="s">
        <v>456</v>
      </c>
      <c r="E200" s="39">
        <v>16429</v>
      </c>
      <c r="F200" s="4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</row>
    <row r="201" spans="1:54">
      <c r="A201" s="4"/>
      <c r="B201" s="25"/>
      <c r="C201" s="32">
        <f t="shared" si="15"/>
        <v>1</v>
      </c>
      <c r="D201" s="39" t="s">
        <v>457</v>
      </c>
      <c r="E201" s="39">
        <v>3643</v>
      </c>
      <c r="F201" s="4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</row>
    <row r="202" spans="1:54">
      <c r="A202" s="4"/>
      <c r="B202" s="25"/>
      <c r="C202" s="32">
        <f t="shared" si="15"/>
        <v>1</v>
      </c>
      <c r="D202" s="39" t="s">
        <v>459</v>
      </c>
      <c r="E202" s="39">
        <v>3000</v>
      </c>
      <c r="F202" s="4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</row>
    <row r="203" spans="1:54">
      <c r="A203" s="4"/>
      <c r="B203" s="25"/>
      <c r="C203" s="32">
        <f t="shared" si="15"/>
        <v>1</v>
      </c>
      <c r="D203" s="39" t="s">
        <v>460</v>
      </c>
      <c r="E203" s="39">
        <v>4203</v>
      </c>
      <c r="F203" s="4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</row>
    <row r="204" spans="1:54">
      <c r="A204" s="4"/>
      <c r="B204" s="25"/>
      <c r="C204" s="32">
        <f t="shared" si="15"/>
        <v>1</v>
      </c>
      <c r="D204" s="39" t="s">
        <v>461</v>
      </c>
      <c r="E204" s="39">
        <v>3800</v>
      </c>
      <c r="F204" s="4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</row>
    <row r="205" spans="1:54" ht="15">
      <c r="A205" s="231" t="s">
        <v>463</v>
      </c>
      <c r="B205" s="231"/>
      <c r="C205" s="231"/>
      <c r="D205" s="44">
        <f>SUM(C183:C204)</f>
        <v>22</v>
      </c>
      <c r="E205" s="159">
        <f t="shared" ref="E205" si="16">SUM(E183:E204)</f>
        <v>131469</v>
      </c>
      <c r="F205" s="4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</row>
    <row r="206" spans="1:54" ht="15.75">
      <c r="A206" s="28">
        <v>9</v>
      </c>
      <c r="B206" s="225" t="s">
        <v>464</v>
      </c>
      <c r="C206" s="225"/>
      <c r="D206" s="29"/>
      <c r="E206" s="156"/>
      <c r="F206" s="4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</row>
    <row r="207" spans="1:54">
      <c r="A207" s="4"/>
      <c r="B207" s="25"/>
      <c r="C207" s="32">
        <f>IF(D207="",0,1)</f>
        <v>1</v>
      </c>
      <c r="D207" s="34" t="s">
        <v>466</v>
      </c>
      <c r="E207" s="34">
        <v>10000</v>
      </c>
      <c r="F207" s="4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</row>
    <row r="208" spans="1:54">
      <c r="A208" s="4"/>
      <c r="B208" s="25"/>
      <c r="C208" s="32">
        <f>IF(D208="",0,1)</f>
        <v>1</v>
      </c>
      <c r="D208" s="34" t="s">
        <v>469</v>
      </c>
      <c r="E208" s="34">
        <v>2433</v>
      </c>
      <c r="F208" s="4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</row>
    <row r="209" spans="1:54">
      <c r="A209" s="4"/>
      <c r="B209" s="25"/>
      <c r="C209" s="32">
        <f>IF(D209="",0,1)</f>
        <v>1</v>
      </c>
      <c r="D209" s="34" t="s">
        <v>475</v>
      </c>
      <c r="E209" s="34">
        <v>3158</v>
      </c>
      <c r="F209" s="4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</row>
    <row r="210" spans="1:54">
      <c r="A210" s="4"/>
      <c r="B210" s="25"/>
      <c r="C210" s="32">
        <f>IF(D210="",0,1)</f>
        <v>1</v>
      </c>
      <c r="D210" s="34" t="s">
        <v>481</v>
      </c>
      <c r="E210" s="34">
        <v>5886</v>
      </c>
      <c r="F210" s="4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</row>
    <row r="211" spans="1:54" ht="15">
      <c r="A211" s="231" t="s">
        <v>485</v>
      </c>
      <c r="B211" s="231"/>
      <c r="C211" s="231"/>
      <c r="D211" s="44">
        <f>SUM(C207:C210)</f>
        <v>4</v>
      </c>
      <c r="E211" s="159">
        <f t="shared" ref="E211" si="17">SUM(E207:E210)</f>
        <v>21477</v>
      </c>
      <c r="F211" s="4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</row>
    <row r="212" spans="1:54" ht="15.75">
      <c r="A212" s="28">
        <v>10</v>
      </c>
      <c r="B212" s="225" t="s">
        <v>486</v>
      </c>
      <c r="C212" s="225"/>
      <c r="D212" s="29"/>
      <c r="E212" s="156"/>
      <c r="F212" s="4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</row>
    <row r="213" spans="1:54">
      <c r="A213" s="4"/>
      <c r="B213" s="25"/>
      <c r="C213" s="32">
        <f t="shared" ref="C213:C226" si="18">IF(D213="",0,1)</f>
        <v>1</v>
      </c>
      <c r="D213" s="49" t="s">
        <v>4767</v>
      </c>
      <c r="E213" s="49">
        <v>2884</v>
      </c>
      <c r="F213" s="4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</row>
    <row r="214" spans="1:54">
      <c r="A214" s="4"/>
      <c r="B214" s="25"/>
      <c r="C214" s="32">
        <f t="shared" si="18"/>
        <v>1</v>
      </c>
      <c r="D214" s="49" t="s">
        <v>488</v>
      </c>
      <c r="E214" s="49">
        <v>4900</v>
      </c>
      <c r="F214" s="4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</row>
    <row r="215" spans="1:54">
      <c r="A215" s="4"/>
      <c r="B215" s="25"/>
      <c r="C215" s="32">
        <f t="shared" si="18"/>
        <v>1</v>
      </c>
      <c r="D215" s="49" t="s">
        <v>491</v>
      </c>
      <c r="E215" s="49">
        <v>2704</v>
      </c>
      <c r="F215" s="4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</row>
    <row r="216" spans="1:54">
      <c r="A216" s="4"/>
      <c r="B216" s="25"/>
      <c r="C216" s="32">
        <f t="shared" si="18"/>
        <v>1</v>
      </c>
      <c r="D216" s="49" t="s">
        <v>4768</v>
      </c>
      <c r="E216" s="49">
        <v>12006</v>
      </c>
      <c r="F216" s="4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</row>
    <row r="217" spans="1:54">
      <c r="A217" s="4"/>
      <c r="B217" s="25"/>
      <c r="C217" s="32">
        <f t="shared" si="18"/>
        <v>1</v>
      </c>
      <c r="D217" s="49" t="s">
        <v>495</v>
      </c>
      <c r="E217" s="49">
        <v>3282</v>
      </c>
      <c r="F217" s="4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</row>
    <row r="218" spans="1:54">
      <c r="A218" s="4"/>
      <c r="B218" s="25"/>
      <c r="C218" s="32">
        <f t="shared" si="18"/>
        <v>1</v>
      </c>
      <c r="D218" s="49" t="s">
        <v>496</v>
      </c>
      <c r="E218" s="49">
        <v>5987</v>
      </c>
      <c r="F218" s="4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</row>
    <row r="219" spans="1:54">
      <c r="A219" s="4"/>
      <c r="B219" s="25"/>
      <c r="C219" s="32">
        <f t="shared" si="18"/>
        <v>1</v>
      </c>
      <c r="D219" s="49" t="s">
        <v>497</v>
      </c>
      <c r="E219" s="49">
        <v>5246</v>
      </c>
      <c r="F219" s="4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</row>
    <row r="220" spans="1:54">
      <c r="A220" s="4"/>
      <c r="B220" s="25"/>
      <c r="C220" s="32">
        <f t="shared" si="18"/>
        <v>1</v>
      </c>
      <c r="D220" s="39" t="s">
        <v>499</v>
      </c>
      <c r="E220" s="39">
        <v>15000</v>
      </c>
      <c r="F220" s="4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</row>
    <row r="221" spans="1:54">
      <c r="A221" s="4"/>
      <c r="B221" s="25"/>
      <c r="C221" s="32">
        <f t="shared" si="18"/>
        <v>1</v>
      </c>
      <c r="D221" s="39" t="s">
        <v>500</v>
      </c>
      <c r="E221" s="39">
        <v>4968</v>
      </c>
      <c r="F221" s="4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</row>
    <row r="222" spans="1:54">
      <c r="A222" s="4"/>
      <c r="B222" s="25"/>
      <c r="C222" s="32">
        <f t="shared" si="18"/>
        <v>1</v>
      </c>
      <c r="D222" s="39" t="s">
        <v>501</v>
      </c>
      <c r="E222" s="39">
        <v>12784</v>
      </c>
      <c r="F222" s="4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</row>
    <row r="223" spans="1:54">
      <c r="A223" s="4"/>
      <c r="B223" s="25"/>
      <c r="C223" s="32">
        <f t="shared" si="18"/>
        <v>1</v>
      </c>
      <c r="D223" s="39" t="s">
        <v>502</v>
      </c>
      <c r="E223" s="39">
        <v>6910</v>
      </c>
      <c r="F223" s="4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</row>
    <row r="224" spans="1:54">
      <c r="A224" s="4"/>
      <c r="B224" s="25"/>
      <c r="C224" s="32">
        <f t="shared" si="18"/>
        <v>1</v>
      </c>
      <c r="D224" s="39" t="s">
        <v>503</v>
      </c>
      <c r="E224" s="39">
        <v>2947</v>
      </c>
      <c r="F224" s="4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</row>
    <row r="225" spans="1:54">
      <c r="A225" s="4"/>
      <c r="B225" s="25"/>
      <c r="C225" s="32">
        <f t="shared" si="18"/>
        <v>1</v>
      </c>
      <c r="D225" s="39" t="s">
        <v>504</v>
      </c>
      <c r="E225" s="39">
        <v>3218</v>
      </c>
      <c r="F225" s="4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</row>
    <row r="226" spans="1:54">
      <c r="A226" s="4"/>
      <c r="B226" s="25"/>
      <c r="C226" s="32">
        <f t="shared" si="18"/>
        <v>1</v>
      </c>
      <c r="D226" s="39" t="s">
        <v>506</v>
      </c>
      <c r="E226" s="39">
        <v>62147</v>
      </c>
      <c r="F226" s="4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</row>
    <row r="227" spans="1:54" ht="15">
      <c r="A227" s="231" t="s">
        <v>509</v>
      </c>
      <c r="B227" s="231"/>
      <c r="C227" s="231"/>
      <c r="D227" s="44">
        <f>SUM(C213:C226)</f>
        <v>14</v>
      </c>
      <c r="E227" s="159">
        <f t="shared" ref="E227" si="19">SUM(E213:E226)</f>
        <v>144983</v>
      </c>
      <c r="F227" s="4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</row>
    <row r="228" spans="1:54" ht="15.75">
      <c r="A228" s="28">
        <v>11</v>
      </c>
      <c r="B228" s="225" t="s">
        <v>510</v>
      </c>
      <c r="C228" s="225"/>
      <c r="D228" s="29"/>
      <c r="E228" s="156"/>
      <c r="F228" s="4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</row>
    <row r="229" spans="1:54">
      <c r="A229" s="4"/>
      <c r="B229" s="25"/>
      <c r="C229" s="32">
        <f t="shared" ref="C229:C247" si="20">IF(D229="",0,1)</f>
        <v>1</v>
      </c>
      <c r="D229" s="39" t="s">
        <v>512</v>
      </c>
      <c r="E229" s="39">
        <v>2400</v>
      </c>
      <c r="F229" s="4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</row>
    <row r="230" spans="1:54">
      <c r="A230" s="4"/>
      <c r="B230" s="25"/>
      <c r="C230" s="32">
        <f t="shared" si="20"/>
        <v>1</v>
      </c>
      <c r="D230" s="39" t="s">
        <v>514</v>
      </c>
      <c r="E230" s="39">
        <v>3265</v>
      </c>
      <c r="F230" s="4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</row>
    <row r="231" spans="1:54">
      <c r="A231" s="4"/>
      <c r="B231" s="25"/>
      <c r="C231" s="32">
        <f t="shared" si="20"/>
        <v>1</v>
      </c>
      <c r="D231" s="39" t="s">
        <v>516</v>
      </c>
      <c r="E231" s="39">
        <v>47000</v>
      </c>
      <c r="F231" s="4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</row>
    <row r="232" spans="1:54">
      <c r="A232" s="4"/>
      <c r="B232" s="25"/>
      <c r="C232" s="32">
        <f t="shared" si="20"/>
        <v>1</v>
      </c>
      <c r="D232" s="39" t="s">
        <v>517</v>
      </c>
      <c r="E232" s="39">
        <v>12694</v>
      </c>
      <c r="F232" s="4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</row>
    <row r="233" spans="1:54">
      <c r="A233" s="4"/>
      <c r="B233" s="25"/>
      <c r="C233" s="32">
        <f t="shared" si="20"/>
        <v>1</v>
      </c>
      <c r="D233" s="39" t="s">
        <v>518</v>
      </c>
      <c r="E233" s="39">
        <v>1673</v>
      </c>
      <c r="F233" s="4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</row>
    <row r="234" spans="1:54">
      <c r="A234" s="4"/>
      <c r="B234" s="25"/>
      <c r="C234" s="32">
        <f t="shared" si="20"/>
        <v>1</v>
      </c>
      <c r="D234" s="39" t="s">
        <v>519</v>
      </c>
      <c r="E234" s="39">
        <v>2636</v>
      </c>
      <c r="F234" s="4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</row>
    <row r="235" spans="1:54">
      <c r="A235" s="4"/>
      <c r="B235" s="25"/>
      <c r="C235" s="32">
        <f t="shared" si="20"/>
        <v>1</v>
      </c>
      <c r="D235" s="39" t="s">
        <v>520</v>
      </c>
      <c r="E235" s="39">
        <v>6000</v>
      </c>
      <c r="F235" s="4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</row>
    <row r="236" spans="1:54">
      <c r="A236" s="4"/>
      <c r="B236" s="25"/>
      <c r="C236" s="32">
        <f t="shared" si="20"/>
        <v>1</v>
      </c>
      <c r="D236" s="39" t="s">
        <v>523</v>
      </c>
      <c r="E236" s="39">
        <v>1800</v>
      </c>
      <c r="F236" s="4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</row>
    <row r="237" spans="1:54">
      <c r="A237" s="4"/>
      <c r="B237" s="25"/>
      <c r="C237" s="32">
        <f t="shared" si="20"/>
        <v>1</v>
      </c>
      <c r="D237" s="39" t="s">
        <v>529</v>
      </c>
      <c r="E237" s="39">
        <v>4700</v>
      </c>
      <c r="F237" s="4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</row>
    <row r="238" spans="1:54">
      <c r="A238" s="4"/>
      <c r="B238" s="25"/>
      <c r="C238" s="32">
        <f t="shared" si="20"/>
        <v>1</v>
      </c>
      <c r="D238" s="39" t="s">
        <v>530</v>
      </c>
      <c r="E238" s="39">
        <v>11537</v>
      </c>
      <c r="F238" s="4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</row>
    <row r="239" spans="1:54">
      <c r="A239" s="4"/>
      <c r="B239" s="25"/>
      <c r="C239" s="32">
        <f t="shared" si="20"/>
        <v>1</v>
      </c>
      <c r="D239" s="39" t="s">
        <v>531</v>
      </c>
      <c r="E239" s="39">
        <v>57000</v>
      </c>
      <c r="F239" s="4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</row>
    <row r="240" spans="1:54">
      <c r="A240" s="4"/>
      <c r="B240" s="25"/>
      <c r="C240" s="32">
        <f t="shared" si="20"/>
        <v>1</v>
      </c>
      <c r="D240" s="39" t="s">
        <v>4769</v>
      </c>
      <c r="E240" s="39">
        <v>2360</v>
      </c>
      <c r="F240" s="4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</row>
    <row r="241" spans="1:54">
      <c r="A241" s="4"/>
      <c r="B241" s="25"/>
      <c r="C241" s="32">
        <f t="shared" si="20"/>
        <v>1</v>
      </c>
      <c r="D241" s="39" t="s">
        <v>535</v>
      </c>
      <c r="E241" s="39">
        <v>2574</v>
      </c>
      <c r="F241" s="4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</row>
    <row r="242" spans="1:54">
      <c r="A242" s="4"/>
      <c r="B242" s="25"/>
      <c r="C242" s="32">
        <f t="shared" si="20"/>
        <v>1</v>
      </c>
      <c r="D242" s="39" t="s">
        <v>537</v>
      </c>
      <c r="E242" s="39">
        <v>5863</v>
      </c>
      <c r="F242" s="4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</row>
    <row r="243" spans="1:54">
      <c r="A243" s="4"/>
      <c r="B243" s="25"/>
      <c r="C243" s="32">
        <f t="shared" si="20"/>
        <v>1</v>
      </c>
      <c r="D243" s="39" t="s">
        <v>538</v>
      </c>
      <c r="E243" s="39">
        <v>1377</v>
      </c>
      <c r="F243" s="4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</row>
    <row r="244" spans="1:54">
      <c r="A244" s="4"/>
      <c r="B244" s="25"/>
      <c r="C244" s="32">
        <f t="shared" si="20"/>
        <v>1</v>
      </c>
      <c r="D244" s="39" t="s">
        <v>539</v>
      </c>
      <c r="E244" s="39">
        <v>3238</v>
      </c>
      <c r="F244" s="4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</row>
    <row r="245" spans="1:54">
      <c r="A245" s="4"/>
      <c r="B245" s="25"/>
      <c r="C245" s="32">
        <f t="shared" si="20"/>
        <v>1</v>
      </c>
      <c r="D245" s="39" t="s">
        <v>546</v>
      </c>
      <c r="E245" s="39">
        <v>595</v>
      </c>
      <c r="F245" s="4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</row>
    <row r="246" spans="1:54">
      <c r="A246" s="4"/>
      <c r="B246" s="25"/>
      <c r="C246" s="32">
        <f t="shared" si="20"/>
        <v>1</v>
      </c>
      <c r="D246" s="39" t="s">
        <v>547</v>
      </c>
      <c r="E246" s="39">
        <v>5600</v>
      </c>
      <c r="F246" s="4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</row>
    <row r="247" spans="1:54">
      <c r="A247" s="4"/>
      <c r="B247" s="25"/>
      <c r="C247" s="32">
        <f t="shared" si="20"/>
        <v>1</v>
      </c>
      <c r="D247" s="39" t="s">
        <v>550</v>
      </c>
      <c r="E247" s="39">
        <v>4800</v>
      </c>
      <c r="F247" s="4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</row>
    <row r="248" spans="1:54" ht="15">
      <c r="A248" s="231" t="s">
        <v>552</v>
      </c>
      <c r="B248" s="231"/>
      <c r="C248" s="231"/>
      <c r="D248" s="44">
        <f>SUM(C229:C247)</f>
        <v>19</v>
      </c>
      <c r="E248" s="159">
        <f t="shared" ref="E248" si="21">SUM(E229:E247)</f>
        <v>177112</v>
      </c>
      <c r="F248" s="4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</row>
    <row r="249" spans="1:54" ht="15.75">
      <c r="A249" s="28">
        <v>12</v>
      </c>
      <c r="B249" s="225" t="s">
        <v>47</v>
      </c>
      <c r="C249" s="225"/>
      <c r="D249" s="29"/>
      <c r="E249" s="156"/>
      <c r="F249" s="4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</row>
    <row r="250" spans="1:54">
      <c r="A250" s="4"/>
      <c r="B250" s="25"/>
      <c r="C250" s="32">
        <f>IF(D250="",0,1)</f>
        <v>1</v>
      </c>
      <c r="D250" s="34" t="s">
        <v>561</v>
      </c>
      <c r="E250" s="52">
        <v>22659</v>
      </c>
      <c r="F250" s="4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</row>
    <row r="251" spans="1:54">
      <c r="A251" s="4"/>
      <c r="B251" s="25"/>
      <c r="C251" s="32">
        <f>IF(D251="",0,1)</f>
        <v>1</v>
      </c>
      <c r="D251" s="34" t="s">
        <v>562</v>
      </c>
      <c r="E251" s="52">
        <v>12259</v>
      </c>
      <c r="F251" s="4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</row>
    <row r="252" spans="1:54">
      <c r="A252" s="4"/>
      <c r="B252" s="25"/>
      <c r="C252" s="32">
        <f>IF(D252="",0,1)</f>
        <v>1</v>
      </c>
      <c r="D252" s="34" t="s">
        <v>563</v>
      </c>
      <c r="E252" s="52">
        <v>26410</v>
      </c>
      <c r="F252" s="4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</row>
    <row r="253" spans="1:54">
      <c r="A253" s="4"/>
      <c r="B253" s="25"/>
      <c r="C253" s="32">
        <f>IF(D253="",0,1)</f>
        <v>1</v>
      </c>
      <c r="D253" s="34" t="s">
        <v>568</v>
      </c>
      <c r="E253" s="52">
        <v>12153</v>
      </c>
      <c r="F253" s="4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</row>
    <row r="254" spans="1:54" ht="15">
      <c r="A254" s="231" t="s">
        <v>569</v>
      </c>
      <c r="B254" s="231"/>
      <c r="C254" s="231"/>
      <c r="D254" s="44">
        <f>SUM(C250:C253)</f>
        <v>4</v>
      </c>
      <c r="E254" s="159">
        <f t="shared" ref="E254" si="22">SUM(E250:E253)</f>
        <v>73481</v>
      </c>
      <c r="F254" s="4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</row>
    <row r="255" spans="1:54" ht="15.75">
      <c r="A255" s="28">
        <v>13</v>
      </c>
      <c r="B255" s="225" t="s">
        <v>48</v>
      </c>
      <c r="C255" s="225"/>
      <c r="D255" s="29"/>
      <c r="E255" s="156"/>
      <c r="F255" s="4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</row>
    <row r="256" spans="1:54">
      <c r="A256" s="4"/>
      <c r="B256" s="25"/>
      <c r="C256" s="32">
        <f t="shared" ref="C256:C275" si="23">IF(D256="",0,1)</f>
        <v>1</v>
      </c>
      <c r="D256" s="160" t="s">
        <v>570</v>
      </c>
      <c r="E256" s="67">
        <v>144199</v>
      </c>
      <c r="F256" s="4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</row>
    <row r="257" spans="1:54">
      <c r="A257" s="4"/>
      <c r="B257" s="25"/>
      <c r="C257" s="32">
        <f t="shared" si="23"/>
        <v>1</v>
      </c>
      <c r="D257" s="160" t="s">
        <v>571</v>
      </c>
      <c r="E257" s="67">
        <v>21597</v>
      </c>
      <c r="F257" s="4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</row>
    <row r="258" spans="1:54">
      <c r="A258" s="4"/>
      <c r="B258" s="25"/>
      <c r="C258" s="32">
        <f t="shared" si="23"/>
        <v>1</v>
      </c>
      <c r="D258" s="160" t="s">
        <v>572</v>
      </c>
      <c r="E258" s="67">
        <v>2700</v>
      </c>
      <c r="F258" s="4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</row>
    <row r="259" spans="1:54">
      <c r="A259" s="4"/>
      <c r="B259" s="25"/>
      <c r="C259" s="32">
        <f t="shared" si="23"/>
        <v>1</v>
      </c>
      <c r="D259" s="160" t="s">
        <v>573</v>
      </c>
      <c r="E259" s="67">
        <v>53000</v>
      </c>
      <c r="F259" s="4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</row>
    <row r="260" spans="1:54">
      <c r="A260" s="4"/>
      <c r="B260" s="25"/>
      <c r="C260" s="32">
        <f t="shared" si="23"/>
        <v>1</v>
      </c>
      <c r="D260" s="160" t="s">
        <v>574</v>
      </c>
      <c r="E260" s="67">
        <v>47208</v>
      </c>
      <c r="F260" s="4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</row>
    <row r="261" spans="1:54">
      <c r="A261" s="4"/>
      <c r="B261" s="25"/>
      <c r="C261" s="32">
        <f t="shared" si="23"/>
        <v>1</v>
      </c>
      <c r="D261" s="160" t="s">
        <v>575</v>
      </c>
      <c r="E261" s="67">
        <v>12084</v>
      </c>
      <c r="F261" s="4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</row>
    <row r="262" spans="1:54">
      <c r="A262" s="4"/>
      <c r="B262" s="25"/>
      <c r="C262" s="32">
        <f t="shared" si="23"/>
        <v>1</v>
      </c>
      <c r="D262" s="160" t="s">
        <v>576</v>
      </c>
      <c r="E262" s="67">
        <v>4354</v>
      </c>
      <c r="F262" s="4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</row>
    <row r="263" spans="1:54">
      <c r="A263" s="4"/>
      <c r="B263" s="25"/>
      <c r="C263" s="32">
        <f t="shared" si="23"/>
        <v>1</v>
      </c>
      <c r="D263" s="160" t="s">
        <v>578</v>
      </c>
      <c r="E263" s="67">
        <v>1950</v>
      </c>
      <c r="F263" s="4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</row>
    <row r="264" spans="1:54">
      <c r="A264" s="4"/>
      <c r="B264" s="25"/>
      <c r="C264" s="32">
        <f t="shared" si="23"/>
        <v>1</v>
      </c>
      <c r="D264" s="160" t="s">
        <v>4770</v>
      </c>
      <c r="E264" s="67">
        <v>13737</v>
      </c>
      <c r="F264" s="4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</row>
    <row r="265" spans="1:54">
      <c r="A265" s="4"/>
      <c r="B265" s="25"/>
      <c r="C265" s="32">
        <f t="shared" si="23"/>
        <v>1</v>
      </c>
      <c r="D265" s="160" t="s">
        <v>580</v>
      </c>
      <c r="E265" s="67">
        <v>15143</v>
      </c>
      <c r="F265" s="4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</row>
    <row r="266" spans="1:54">
      <c r="A266" s="4"/>
      <c r="B266" s="25"/>
      <c r="C266" s="32">
        <f t="shared" si="23"/>
        <v>1</v>
      </c>
      <c r="D266" s="160" t="s">
        <v>582</v>
      </c>
      <c r="E266" s="67">
        <v>1527</v>
      </c>
      <c r="F266" s="4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</row>
    <row r="267" spans="1:54">
      <c r="A267" s="4"/>
      <c r="B267" s="25"/>
      <c r="C267" s="32">
        <f t="shared" si="23"/>
        <v>1</v>
      </c>
      <c r="D267" s="160" t="s">
        <v>583</v>
      </c>
      <c r="E267" s="67">
        <v>4500</v>
      </c>
      <c r="F267" s="4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</row>
    <row r="268" spans="1:54">
      <c r="A268" s="4"/>
      <c r="B268" s="25"/>
      <c r="C268" s="32">
        <f t="shared" si="23"/>
        <v>1</v>
      </c>
      <c r="D268" s="160" t="s">
        <v>584</v>
      </c>
      <c r="E268" s="67">
        <v>10083</v>
      </c>
      <c r="F268" s="4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</row>
    <row r="269" spans="1:54">
      <c r="A269" s="4"/>
      <c r="B269" s="25"/>
      <c r="C269" s="32">
        <f t="shared" si="23"/>
        <v>1</v>
      </c>
      <c r="D269" s="160" t="s">
        <v>585</v>
      </c>
      <c r="E269" s="67">
        <v>2128</v>
      </c>
      <c r="F269" s="4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</row>
    <row r="270" spans="1:54">
      <c r="A270" s="4"/>
      <c r="B270" s="25"/>
      <c r="C270" s="32">
        <f t="shared" si="23"/>
        <v>1</v>
      </c>
      <c r="D270" s="160" t="s">
        <v>586</v>
      </c>
      <c r="E270" s="67">
        <v>6564</v>
      </c>
      <c r="F270" s="4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</row>
    <row r="271" spans="1:54">
      <c r="A271" s="4"/>
      <c r="B271" s="25"/>
      <c r="C271" s="32">
        <f t="shared" si="23"/>
        <v>1</v>
      </c>
      <c r="D271" s="160" t="s">
        <v>587</v>
      </c>
      <c r="E271" s="67">
        <v>5891</v>
      </c>
      <c r="F271" s="4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</row>
    <row r="272" spans="1:54">
      <c r="A272" s="4"/>
      <c r="B272" s="25"/>
      <c r="C272" s="32">
        <f t="shared" si="23"/>
        <v>1</v>
      </c>
      <c r="D272" s="160" t="s">
        <v>588</v>
      </c>
      <c r="E272" s="67">
        <v>6905</v>
      </c>
      <c r="F272" s="4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</row>
    <row r="273" spans="1:54">
      <c r="A273" s="4"/>
      <c r="B273" s="25"/>
      <c r="C273" s="32">
        <f t="shared" si="23"/>
        <v>1</v>
      </c>
      <c r="D273" s="160" t="s">
        <v>589</v>
      </c>
      <c r="E273" s="67">
        <v>4500</v>
      </c>
      <c r="F273" s="4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</row>
    <row r="274" spans="1:54">
      <c r="A274" s="4"/>
      <c r="B274" s="25"/>
      <c r="C274" s="32">
        <f t="shared" si="23"/>
        <v>1</v>
      </c>
      <c r="D274" s="160" t="s">
        <v>590</v>
      </c>
      <c r="E274" s="67">
        <v>2600</v>
      </c>
      <c r="F274" s="4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</row>
    <row r="275" spans="1:54">
      <c r="A275" s="4"/>
      <c r="B275" s="25"/>
      <c r="C275" s="32">
        <f t="shared" si="23"/>
        <v>1</v>
      </c>
      <c r="D275" s="160" t="s">
        <v>591</v>
      </c>
      <c r="E275" s="67">
        <v>17667</v>
      </c>
      <c r="F275" s="4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</row>
    <row r="276" spans="1:54">
      <c r="A276" s="4"/>
      <c r="B276" s="25"/>
      <c r="C276" s="32">
        <f t="shared" ref="C276:C281" si="24">IF(D275="",0,1)</f>
        <v>1</v>
      </c>
      <c r="D276" s="160" t="s">
        <v>592</v>
      </c>
      <c r="E276" s="67">
        <v>16315</v>
      </c>
      <c r="F276" s="4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</row>
    <row r="277" spans="1:54">
      <c r="A277" s="4"/>
      <c r="B277" s="25"/>
      <c r="C277" s="32">
        <f t="shared" si="24"/>
        <v>1</v>
      </c>
      <c r="D277" s="160" t="s">
        <v>595</v>
      </c>
      <c r="E277" s="67">
        <v>3702</v>
      </c>
      <c r="F277" s="4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</row>
    <row r="278" spans="1:54">
      <c r="A278" s="4"/>
      <c r="B278" s="25"/>
      <c r="C278" s="32">
        <f t="shared" si="24"/>
        <v>1</v>
      </c>
      <c r="D278" s="160" t="s">
        <v>596</v>
      </c>
      <c r="E278" s="67">
        <v>5300</v>
      </c>
      <c r="F278" s="4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</row>
    <row r="279" spans="1:54">
      <c r="A279" s="4"/>
      <c r="B279" s="25"/>
      <c r="C279" s="32">
        <f t="shared" si="24"/>
        <v>1</v>
      </c>
      <c r="D279" s="160" t="s">
        <v>598</v>
      </c>
      <c r="E279" s="67">
        <v>7957</v>
      </c>
      <c r="F279" s="4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</row>
    <row r="280" spans="1:54">
      <c r="A280" s="4"/>
      <c r="B280" s="25"/>
      <c r="C280" s="32">
        <f t="shared" si="24"/>
        <v>1</v>
      </c>
      <c r="D280" s="160" t="s">
        <v>599</v>
      </c>
      <c r="E280" s="67">
        <v>5700</v>
      </c>
      <c r="F280" s="4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</row>
    <row r="281" spans="1:54">
      <c r="A281" s="4"/>
      <c r="B281" s="25"/>
      <c r="C281" s="32">
        <f t="shared" si="24"/>
        <v>1</v>
      </c>
      <c r="D281" s="160" t="s">
        <v>601</v>
      </c>
      <c r="E281" s="67">
        <v>6996</v>
      </c>
      <c r="F281" s="4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</row>
    <row r="282" spans="1:54">
      <c r="A282" s="4"/>
      <c r="B282" s="25"/>
      <c r="C282" s="32">
        <f t="shared" ref="C282:C313" si="25">IF(D282="",0,1)</f>
        <v>1</v>
      </c>
      <c r="D282" s="160" t="s">
        <v>602</v>
      </c>
      <c r="E282" s="67">
        <v>4500</v>
      </c>
      <c r="F282" s="4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</row>
    <row r="283" spans="1:54">
      <c r="A283" s="4"/>
      <c r="B283" s="25"/>
      <c r="C283" s="32">
        <f t="shared" si="25"/>
        <v>1</v>
      </c>
      <c r="D283" s="160" t="s">
        <v>605</v>
      </c>
      <c r="E283" s="67">
        <v>16000</v>
      </c>
      <c r="F283" s="4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</row>
    <row r="284" spans="1:54">
      <c r="A284" s="4"/>
      <c r="B284" s="25"/>
      <c r="C284" s="32">
        <f t="shared" si="25"/>
        <v>1</v>
      </c>
      <c r="D284" s="160" t="s">
        <v>606</v>
      </c>
      <c r="E284" s="67">
        <v>10342</v>
      </c>
      <c r="F284" s="4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</row>
    <row r="285" spans="1:54">
      <c r="A285" s="4"/>
      <c r="B285" s="25"/>
      <c r="C285" s="32">
        <f t="shared" si="25"/>
        <v>1</v>
      </c>
      <c r="D285" s="160" t="s">
        <v>607</v>
      </c>
      <c r="E285" s="67">
        <v>20731</v>
      </c>
      <c r="F285" s="4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</row>
    <row r="286" spans="1:54">
      <c r="A286" s="4"/>
      <c r="B286" s="25"/>
      <c r="C286" s="32">
        <f t="shared" si="25"/>
        <v>1</v>
      </c>
      <c r="D286" s="160" t="s">
        <v>608</v>
      </c>
      <c r="E286" s="67">
        <v>6763</v>
      </c>
      <c r="F286" s="4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</row>
    <row r="287" spans="1:54">
      <c r="A287" s="4"/>
      <c r="B287" s="25"/>
      <c r="C287" s="32">
        <f t="shared" si="25"/>
        <v>1</v>
      </c>
      <c r="D287" s="160" t="s">
        <v>609</v>
      </c>
      <c r="E287" s="67">
        <v>9977</v>
      </c>
      <c r="F287" s="4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</row>
    <row r="288" spans="1:54">
      <c r="A288" s="4"/>
      <c r="B288" s="25"/>
      <c r="C288" s="32">
        <f t="shared" si="25"/>
        <v>1</v>
      </c>
      <c r="D288" s="160" t="s">
        <v>610</v>
      </c>
      <c r="E288" s="67">
        <v>5280</v>
      </c>
      <c r="F288" s="4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</row>
    <row r="289" spans="1:54">
      <c r="A289" s="4"/>
      <c r="B289" s="25"/>
      <c r="C289" s="32">
        <f t="shared" si="25"/>
        <v>1</v>
      </c>
      <c r="D289" s="160" t="s">
        <v>611</v>
      </c>
      <c r="E289" s="67">
        <v>4930</v>
      </c>
      <c r="F289" s="4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</row>
    <row r="290" spans="1:54">
      <c r="A290" s="4"/>
      <c r="B290" s="25"/>
      <c r="C290" s="32">
        <f t="shared" si="25"/>
        <v>1</v>
      </c>
      <c r="D290" s="160" t="s">
        <v>612</v>
      </c>
      <c r="E290" s="67">
        <v>4320</v>
      </c>
      <c r="F290" s="4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</row>
    <row r="291" spans="1:54">
      <c r="A291" s="4"/>
      <c r="B291" s="25"/>
      <c r="C291" s="32">
        <f t="shared" si="25"/>
        <v>1</v>
      </c>
      <c r="D291" s="160" t="s">
        <v>613</v>
      </c>
      <c r="E291" s="67">
        <v>43817</v>
      </c>
      <c r="F291" s="4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</row>
    <row r="292" spans="1:54">
      <c r="A292" s="4"/>
      <c r="B292" s="25"/>
      <c r="C292" s="32">
        <f t="shared" si="25"/>
        <v>1</v>
      </c>
      <c r="D292" s="160" t="s">
        <v>614</v>
      </c>
      <c r="E292" s="67">
        <v>4504</v>
      </c>
      <c r="F292" s="4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</row>
    <row r="293" spans="1:54">
      <c r="A293" s="4"/>
      <c r="B293" s="25"/>
      <c r="C293" s="32">
        <f t="shared" si="25"/>
        <v>1</v>
      </c>
      <c r="D293" s="160" t="s">
        <v>581</v>
      </c>
      <c r="E293" s="67">
        <v>6250</v>
      </c>
      <c r="F293" s="4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</row>
    <row r="294" spans="1:54">
      <c r="A294" s="4"/>
      <c r="B294" s="25"/>
      <c r="C294" s="32">
        <f t="shared" si="25"/>
        <v>1</v>
      </c>
      <c r="D294" s="160" t="s">
        <v>593</v>
      </c>
      <c r="E294" s="67">
        <v>36374</v>
      </c>
      <c r="F294" s="4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</row>
    <row r="295" spans="1:54">
      <c r="A295" s="4"/>
      <c r="B295" s="25"/>
      <c r="C295" s="32">
        <f t="shared" si="25"/>
        <v>1</v>
      </c>
      <c r="D295" s="160" t="s">
        <v>597</v>
      </c>
      <c r="E295" s="67">
        <v>3800</v>
      </c>
      <c r="F295" s="4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</row>
    <row r="296" spans="1:54">
      <c r="A296" s="4"/>
      <c r="B296" s="25"/>
      <c r="C296" s="32">
        <f t="shared" si="25"/>
        <v>1</v>
      </c>
      <c r="D296" s="160" t="s">
        <v>603</v>
      </c>
      <c r="E296" s="67">
        <v>8848</v>
      </c>
      <c r="F296" s="4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</row>
    <row r="297" spans="1:54">
      <c r="A297" s="4"/>
      <c r="B297" s="25"/>
      <c r="C297" s="32">
        <f t="shared" si="25"/>
        <v>1</v>
      </c>
      <c r="D297" s="160" t="s">
        <v>631</v>
      </c>
      <c r="E297" s="67">
        <v>6446</v>
      </c>
      <c r="F297" s="4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</row>
    <row r="298" spans="1:54">
      <c r="A298" s="4"/>
      <c r="B298" s="25"/>
      <c r="C298" s="32">
        <f t="shared" si="25"/>
        <v>1</v>
      </c>
      <c r="D298" s="160" t="s">
        <v>4771</v>
      </c>
      <c r="E298" s="67">
        <v>5543</v>
      </c>
      <c r="F298" s="4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</row>
    <row r="299" spans="1:54">
      <c r="A299" s="4"/>
      <c r="B299" s="25"/>
      <c r="C299" s="32">
        <f t="shared" si="25"/>
        <v>1</v>
      </c>
      <c r="D299" s="160" t="s">
        <v>615</v>
      </c>
      <c r="E299" s="67">
        <v>10175</v>
      </c>
      <c r="F299" s="4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</row>
    <row r="300" spans="1:54">
      <c r="A300" s="4"/>
      <c r="B300" s="25"/>
      <c r="C300" s="32">
        <f t="shared" si="25"/>
        <v>1</v>
      </c>
      <c r="D300" s="160" t="s">
        <v>4772</v>
      </c>
      <c r="E300" s="67">
        <v>9061</v>
      </c>
      <c r="F300" s="4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</row>
    <row r="301" spans="1:54">
      <c r="A301" s="4"/>
      <c r="B301" s="25"/>
      <c r="C301" s="32">
        <f t="shared" si="25"/>
        <v>1</v>
      </c>
      <c r="D301" s="160" t="s">
        <v>640</v>
      </c>
      <c r="E301" s="67">
        <v>5811</v>
      </c>
      <c r="F301" s="4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</row>
    <row r="302" spans="1:54">
      <c r="A302" s="4"/>
      <c r="B302" s="25"/>
      <c r="C302" s="32">
        <f t="shared" si="25"/>
        <v>1</v>
      </c>
      <c r="D302" s="160" t="s">
        <v>648</v>
      </c>
      <c r="E302" s="67">
        <v>5137</v>
      </c>
      <c r="F302" s="4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</row>
    <row r="303" spans="1:54">
      <c r="A303" s="4"/>
      <c r="B303" s="25"/>
      <c r="C303" s="32">
        <f t="shared" si="25"/>
        <v>1</v>
      </c>
      <c r="D303" s="160" t="s">
        <v>667</v>
      </c>
      <c r="E303" s="67">
        <v>2400</v>
      </c>
      <c r="F303" s="4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</row>
    <row r="304" spans="1:54">
      <c r="A304" s="4"/>
      <c r="B304" s="25"/>
      <c r="C304" s="32">
        <f t="shared" si="25"/>
        <v>1</v>
      </c>
      <c r="D304" s="160" t="s">
        <v>632</v>
      </c>
      <c r="E304" s="67">
        <v>21910</v>
      </c>
      <c r="F304" s="4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</row>
    <row r="305" spans="1:54">
      <c r="A305" s="4"/>
      <c r="B305" s="25"/>
      <c r="C305" s="32">
        <f t="shared" si="25"/>
        <v>1</v>
      </c>
      <c r="D305" s="160" t="s">
        <v>618</v>
      </c>
      <c r="E305" s="67">
        <v>6290</v>
      </c>
      <c r="F305" s="4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</row>
    <row r="306" spans="1:54">
      <c r="A306" s="4"/>
      <c r="B306" s="25"/>
      <c r="C306" s="32">
        <f t="shared" si="25"/>
        <v>1</v>
      </c>
      <c r="D306" s="160" t="s">
        <v>619</v>
      </c>
      <c r="E306" s="67">
        <v>32396</v>
      </c>
      <c r="F306" s="4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</row>
    <row r="307" spans="1:54">
      <c r="A307" s="4"/>
      <c r="B307" s="25"/>
      <c r="C307" s="32">
        <f t="shared" si="25"/>
        <v>1</v>
      </c>
      <c r="D307" s="160" t="s">
        <v>620</v>
      </c>
      <c r="E307" s="67">
        <v>871000</v>
      </c>
      <c r="F307" s="4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</row>
    <row r="308" spans="1:54">
      <c r="A308" s="4"/>
      <c r="B308" s="25"/>
      <c r="C308" s="32">
        <f t="shared" si="25"/>
        <v>1</v>
      </c>
      <c r="D308" s="160" t="s">
        <v>621</v>
      </c>
      <c r="E308" s="67">
        <v>49000</v>
      </c>
      <c r="F308" s="4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</row>
    <row r="309" spans="1:54">
      <c r="A309" s="4"/>
      <c r="B309" s="25"/>
      <c r="C309" s="32">
        <f t="shared" si="25"/>
        <v>1</v>
      </c>
      <c r="D309" s="160" t="s">
        <v>622</v>
      </c>
      <c r="E309" s="67">
        <v>3800</v>
      </c>
      <c r="F309" s="4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</row>
    <row r="310" spans="1:54">
      <c r="A310" s="4"/>
      <c r="B310" s="25"/>
      <c r="C310" s="32">
        <f t="shared" si="25"/>
        <v>1</v>
      </c>
      <c r="D310" s="160" t="s">
        <v>623</v>
      </c>
      <c r="E310" s="67">
        <v>5756</v>
      </c>
      <c r="F310" s="4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</row>
    <row r="311" spans="1:54">
      <c r="A311" s="4"/>
      <c r="B311" s="25"/>
      <c r="C311" s="32">
        <f t="shared" si="25"/>
        <v>1</v>
      </c>
      <c r="D311" s="160" t="s">
        <v>625</v>
      </c>
      <c r="E311" s="67">
        <v>27062</v>
      </c>
      <c r="F311" s="4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</row>
    <row r="312" spans="1:54">
      <c r="A312" s="4"/>
      <c r="B312" s="25"/>
      <c r="C312" s="32">
        <f t="shared" si="25"/>
        <v>1</v>
      </c>
      <c r="D312" s="160" t="s">
        <v>626</v>
      </c>
      <c r="E312" s="67">
        <v>2608</v>
      </c>
      <c r="F312" s="4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</row>
    <row r="313" spans="1:54">
      <c r="A313" s="4"/>
      <c r="B313" s="25"/>
      <c r="C313" s="32">
        <f t="shared" si="25"/>
        <v>1</v>
      </c>
      <c r="D313" s="160" t="s">
        <v>627</v>
      </c>
      <c r="E313" s="67">
        <v>3500</v>
      </c>
      <c r="F313" s="4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</row>
    <row r="314" spans="1:54">
      <c r="A314" s="4"/>
      <c r="B314" s="25"/>
      <c r="C314" s="32">
        <f t="shared" ref="C314:C345" si="26">IF(D314="",0,1)</f>
        <v>1</v>
      </c>
      <c r="D314" s="160" t="s">
        <v>628</v>
      </c>
      <c r="E314" s="67">
        <v>5915</v>
      </c>
      <c r="F314" s="4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</row>
    <row r="315" spans="1:54">
      <c r="A315" s="4"/>
      <c r="B315" s="25"/>
      <c r="C315" s="32">
        <f t="shared" si="26"/>
        <v>1</v>
      </c>
      <c r="D315" s="160" t="s">
        <v>629</v>
      </c>
      <c r="E315" s="67">
        <v>2892</v>
      </c>
      <c r="F315" s="4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</row>
    <row r="316" spans="1:54">
      <c r="A316" s="4"/>
      <c r="B316" s="25"/>
      <c r="C316" s="32">
        <f t="shared" si="26"/>
        <v>1</v>
      </c>
      <c r="D316" s="160" t="s">
        <v>630</v>
      </c>
      <c r="E316" s="67">
        <v>10754</v>
      </c>
      <c r="F316" s="4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</row>
    <row r="317" spans="1:54">
      <c r="A317" s="4"/>
      <c r="B317" s="25"/>
      <c r="C317" s="32">
        <f t="shared" si="26"/>
        <v>1</v>
      </c>
      <c r="D317" s="160" t="s">
        <v>633</v>
      </c>
      <c r="E317" s="67">
        <v>4500</v>
      </c>
      <c r="F317" s="4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</row>
    <row r="318" spans="1:54">
      <c r="A318" s="4"/>
      <c r="B318" s="25"/>
      <c r="C318" s="32">
        <f t="shared" si="26"/>
        <v>1</v>
      </c>
      <c r="D318" s="160" t="s">
        <v>634</v>
      </c>
      <c r="E318" s="67">
        <v>5561</v>
      </c>
      <c r="F318" s="4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</row>
    <row r="319" spans="1:54">
      <c r="A319" s="4"/>
      <c r="B319" s="25"/>
      <c r="C319" s="32">
        <f t="shared" si="26"/>
        <v>1</v>
      </c>
      <c r="D319" s="160" t="s">
        <v>635</v>
      </c>
      <c r="E319" s="67">
        <v>5223</v>
      </c>
      <c r="F319" s="4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</row>
    <row r="320" spans="1:54">
      <c r="A320" s="4"/>
      <c r="B320" s="25"/>
      <c r="C320" s="32">
        <f t="shared" si="26"/>
        <v>1</v>
      </c>
      <c r="D320" s="160" t="s">
        <v>636</v>
      </c>
      <c r="E320" s="67">
        <v>11481</v>
      </c>
      <c r="F320" s="4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</row>
    <row r="321" spans="1:54">
      <c r="A321" s="4"/>
      <c r="B321" s="25"/>
      <c r="C321" s="32">
        <f t="shared" si="26"/>
        <v>1</v>
      </c>
      <c r="D321" s="160" t="s">
        <v>638</v>
      </c>
      <c r="E321" s="67">
        <v>16500</v>
      </c>
      <c r="F321" s="4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</row>
    <row r="322" spans="1:54">
      <c r="A322" s="4"/>
      <c r="B322" s="25"/>
      <c r="C322" s="32">
        <f t="shared" si="26"/>
        <v>1</v>
      </c>
      <c r="D322" s="160" t="s">
        <v>641</v>
      </c>
      <c r="E322" s="67">
        <v>12080</v>
      </c>
      <c r="F322" s="4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</row>
    <row r="323" spans="1:54">
      <c r="A323" s="4"/>
      <c r="B323" s="25"/>
      <c r="C323" s="32">
        <f t="shared" si="26"/>
        <v>1</v>
      </c>
      <c r="D323" s="160" t="s">
        <v>642</v>
      </c>
      <c r="E323" s="67">
        <v>5000</v>
      </c>
      <c r="F323" s="4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</row>
    <row r="324" spans="1:54">
      <c r="A324" s="4"/>
      <c r="B324" s="25"/>
      <c r="C324" s="32">
        <f t="shared" si="26"/>
        <v>1</v>
      </c>
      <c r="D324" s="160" t="s">
        <v>643</v>
      </c>
      <c r="E324" s="67">
        <v>4200</v>
      </c>
      <c r="F324" s="4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</row>
    <row r="325" spans="1:54">
      <c r="A325" s="4"/>
      <c r="B325" s="25"/>
      <c r="C325" s="32">
        <f t="shared" si="26"/>
        <v>1</v>
      </c>
      <c r="D325" s="160" t="s">
        <v>645</v>
      </c>
      <c r="E325" s="67">
        <v>6015</v>
      </c>
      <c r="F325" s="4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</row>
    <row r="326" spans="1:54">
      <c r="A326" s="4"/>
      <c r="B326" s="25"/>
      <c r="C326" s="32">
        <f t="shared" si="26"/>
        <v>1</v>
      </c>
      <c r="D326" s="160" t="s">
        <v>646</v>
      </c>
      <c r="E326" s="67">
        <v>8837</v>
      </c>
      <c r="F326" s="4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</row>
    <row r="327" spans="1:54">
      <c r="A327" s="4"/>
      <c r="B327" s="25"/>
      <c r="C327" s="32">
        <f t="shared" si="26"/>
        <v>1</v>
      </c>
      <c r="D327" s="160" t="s">
        <v>647</v>
      </c>
      <c r="E327" s="67">
        <v>5058</v>
      </c>
      <c r="F327" s="4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</row>
    <row r="328" spans="1:54">
      <c r="A328" s="4"/>
      <c r="B328" s="25"/>
      <c r="C328" s="32">
        <f t="shared" si="26"/>
        <v>1</v>
      </c>
      <c r="D328" s="160" t="s">
        <v>649</v>
      </c>
      <c r="E328" s="67">
        <v>3200</v>
      </c>
      <c r="F328" s="4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</row>
    <row r="329" spans="1:54">
      <c r="A329" s="4"/>
      <c r="B329" s="25"/>
      <c r="C329" s="32">
        <f t="shared" si="26"/>
        <v>1</v>
      </c>
      <c r="D329" s="160" t="s">
        <v>650</v>
      </c>
      <c r="E329" s="67">
        <v>5700</v>
      </c>
      <c r="F329" s="4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</row>
    <row r="330" spans="1:54">
      <c r="A330" s="4"/>
      <c r="B330" s="25"/>
      <c r="C330" s="32">
        <f t="shared" si="26"/>
        <v>1</v>
      </c>
      <c r="D330" s="160" t="s">
        <v>651</v>
      </c>
      <c r="E330" s="67">
        <v>9136</v>
      </c>
      <c r="F330" s="4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</row>
    <row r="331" spans="1:54">
      <c r="A331" s="4"/>
      <c r="B331" s="25"/>
      <c r="C331" s="32">
        <f t="shared" si="26"/>
        <v>1</v>
      </c>
      <c r="D331" s="160" t="s">
        <v>652</v>
      </c>
      <c r="E331" s="67">
        <v>2542</v>
      </c>
      <c r="F331" s="4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</row>
    <row r="332" spans="1:54">
      <c r="A332" s="4"/>
      <c r="B332" s="25"/>
      <c r="C332" s="32">
        <f t="shared" si="26"/>
        <v>1</v>
      </c>
      <c r="D332" s="160" t="s">
        <v>653</v>
      </c>
      <c r="E332" s="67">
        <v>1200</v>
      </c>
      <c r="F332" s="4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</row>
    <row r="333" spans="1:54">
      <c r="A333" s="4"/>
      <c r="B333" s="25"/>
      <c r="C333" s="32">
        <f t="shared" si="26"/>
        <v>1</v>
      </c>
      <c r="D333" s="160" t="s">
        <v>655</v>
      </c>
      <c r="E333" s="67">
        <v>13413</v>
      </c>
      <c r="F333" s="4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</row>
    <row r="334" spans="1:54">
      <c r="A334" s="4"/>
      <c r="B334" s="25"/>
      <c r="C334" s="32">
        <f t="shared" si="26"/>
        <v>1</v>
      </c>
      <c r="D334" s="160" t="s">
        <v>656</v>
      </c>
      <c r="E334" s="67">
        <v>5930</v>
      </c>
      <c r="F334" s="4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</row>
    <row r="335" spans="1:54">
      <c r="A335" s="4"/>
      <c r="B335" s="25"/>
      <c r="C335" s="32">
        <f t="shared" si="26"/>
        <v>1</v>
      </c>
      <c r="D335" s="160" t="s">
        <v>658</v>
      </c>
      <c r="E335" s="67">
        <v>9986</v>
      </c>
      <c r="F335" s="4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</row>
    <row r="336" spans="1:54">
      <c r="A336" s="4"/>
      <c r="B336" s="25"/>
      <c r="C336" s="32">
        <f t="shared" si="26"/>
        <v>1</v>
      </c>
      <c r="D336" s="160" t="s">
        <v>659</v>
      </c>
      <c r="E336" s="67">
        <v>3500</v>
      </c>
      <c r="F336" s="4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</row>
    <row r="337" spans="1:54">
      <c r="A337" s="4"/>
      <c r="B337" s="25"/>
      <c r="C337" s="32">
        <f t="shared" si="26"/>
        <v>1</v>
      </c>
      <c r="D337" s="160" t="s">
        <v>660</v>
      </c>
      <c r="E337" s="67">
        <v>6550</v>
      </c>
      <c r="F337" s="4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</row>
    <row r="338" spans="1:54">
      <c r="A338" s="4"/>
      <c r="B338" s="25"/>
      <c r="C338" s="32">
        <f t="shared" si="26"/>
        <v>1</v>
      </c>
      <c r="D338" s="160" t="s">
        <v>4773</v>
      </c>
      <c r="E338" s="67">
        <v>2144</v>
      </c>
      <c r="F338" s="4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</row>
    <row r="339" spans="1:54">
      <c r="A339" s="4"/>
      <c r="B339" s="25"/>
      <c r="C339" s="32">
        <f t="shared" si="26"/>
        <v>1</v>
      </c>
      <c r="D339" s="160" t="s">
        <v>661</v>
      </c>
      <c r="E339" s="67">
        <v>45970</v>
      </c>
      <c r="F339" s="4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</row>
    <row r="340" spans="1:54">
      <c r="A340" s="4"/>
      <c r="B340" s="25"/>
      <c r="C340" s="32">
        <f t="shared" si="26"/>
        <v>1</v>
      </c>
      <c r="D340" s="160" t="s">
        <v>662</v>
      </c>
      <c r="E340" s="67">
        <v>7725</v>
      </c>
      <c r="F340" s="4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</row>
    <row r="341" spans="1:54">
      <c r="A341" s="4"/>
      <c r="B341" s="25"/>
      <c r="C341" s="32">
        <f t="shared" si="26"/>
        <v>1</v>
      </c>
      <c r="D341" s="160" t="s">
        <v>663</v>
      </c>
      <c r="E341" s="67">
        <v>7248</v>
      </c>
      <c r="F341" s="4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</row>
    <row r="342" spans="1:54">
      <c r="A342" s="4"/>
      <c r="B342" s="25"/>
      <c r="C342" s="32">
        <f t="shared" si="26"/>
        <v>1</v>
      </c>
      <c r="D342" s="160" t="s">
        <v>664</v>
      </c>
      <c r="E342" s="67">
        <v>11153</v>
      </c>
      <c r="F342" s="4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</row>
    <row r="343" spans="1:54">
      <c r="A343" s="4"/>
      <c r="B343" s="25"/>
      <c r="C343" s="32">
        <f t="shared" si="26"/>
        <v>1</v>
      </c>
      <c r="D343" s="160" t="s">
        <v>665</v>
      </c>
      <c r="E343" s="67">
        <v>5800</v>
      </c>
      <c r="F343" s="4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</row>
    <row r="344" spans="1:54">
      <c r="A344" s="4"/>
      <c r="B344" s="25"/>
      <c r="C344" s="32">
        <f t="shared" si="26"/>
        <v>1</v>
      </c>
      <c r="D344" s="160" t="s">
        <v>666</v>
      </c>
      <c r="E344" s="67">
        <v>15600</v>
      </c>
      <c r="F344" s="4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</row>
    <row r="345" spans="1:54">
      <c r="A345" s="4"/>
      <c r="B345" s="25"/>
      <c r="C345" s="32">
        <f t="shared" si="26"/>
        <v>1</v>
      </c>
      <c r="D345" s="160" t="s">
        <v>668</v>
      </c>
      <c r="E345" s="67">
        <v>10453</v>
      </c>
      <c r="F345" s="4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</row>
    <row r="346" spans="1:54">
      <c r="A346" s="4"/>
      <c r="B346" s="25"/>
      <c r="C346" s="32">
        <f t="shared" ref="C346:C350" si="27">IF(D346="",0,1)</f>
        <v>1</v>
      </c>
      <c r="D346" s="160" t="s">
        <v>669</v>
      </c>
      <c r="E346" s="67">
        <v>8733</v>
      </c>
      <c r="F346" s="4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</row>
    <row r="347" spans="1:54">
      <c r="A347" s="4"/>
      <c r="B347" s="25"/>
      <c r="C347" s="32">
        <f t="shared" si="27"/>
        <v>1</v>
      </c>
      <c r="D347" s="160" t="s">
        <v>670</v>
      </c>
      <c r="E347" s="67">
        <v>8500</v>
      </c>
      <c r="F347" s="4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</row>
    <row r="348" spans="1:54">
      <c r="A348" s="4"/>
      <c r="B348" s="25"/>
      <c r="C348" s="32">
        <f t="shared" si="27"/>
        <v>1</v>
      </c>
      <c r="D348" s="160" t="s">
        <v>671</v>
      </c>
      <c r="E348" s="67">
        <v>5514</v>
      </c>
      <c r="F348" s="4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</row>
    <row r="349" spans="1:54">
      <c r="A349" s="4"/>
      <c r="B349" s="25"/>
      <c r="C349" s="32">
        <f t="shared" si="27"/>
        <v>1</v>
      </c>
      <c r="D349" s="160" t="s">
        <v>672</v>
      </c>
      <c r="E349" s="67">
        <v>2068</v>
      </c>
      <c r="F349" s="4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</row>
    <row r="350" spans="1:54">
      <c r="A350" s="4"/>
      <c r="B350" s="25"/>
      <c r="C350" s="32">
        <f t="shared" si="27"/>
        <v>1</v>
      </c>
      <c r="D350" s="160" t="s">
        <v>4774</v>
      </c>
      <c r="E350" s="67">
        <v>34000</v>
      </c>
      <c r="F350" s="4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</row>
    <row r="351" spans="1:54" ht="15">
      <c r="A351" s="231" t="s">
        <v>675</v>
      </c>
      <c r="B351" s="231"/>
      <c r="C351" s="231"/>
      <c r="D351" s="44">
        <f>SUM(C256:C350)</f>
        <v>95</v>
      </c>
      <c r="E351" s="159">
        <f t="shared" ref="E351" si="28">SUM(E256:E350)</f>
        <v>2008719</v>
      </c>
      <c r="F351" s="4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</row>
    <row r="352" spans="1:54" ht="15.75">
      <c r="A352" s="28">
        <v>14</v>
      </c>
      <c r="B352" s="225" t="s">
        <v>49</v>
      </c>
      <c r="C352" s="225"/>
      <c r="D352" s="29"/>
      <c r="E352" s="156"/>
      <c r="F352" s="4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</row>
    <row r="353" spans="1:54">
      <c r="A353" s="4"/>
      <c r="B353" s="25"/>
      <c r="C353" s="32">
        <f t="shared" ref="C353:C384" si="29">IF(D353="",0,1)</f>
        <v>1</v>
      </c>
      <c r="D353" s="40" t="s">
        <v>676</v>
      </c>
      <c r="E353" s="40">
        <v>3786</v>
      </c>
      <c r="F353" s="4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</row>
    <row r="354" spans="1:54">
      <c r="A354" s="4"/>
      <c r="B354" s="25"/>
      <c r="C354" s="32">
        <f t="shared" si="29"/>
        <v>1</v>
      </c>
      <c r="D354" s="34" t="s">
        <v>678</v>
      </c>
      <c r="E354" s="34">
        <v>13350</v>
      </c>
      <c r="F354" s="4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</row>
    <row r="355" spans="1:54">
      <c r="A355" s="4"/>
      <c r="B355" s="25"/>
      <c r="C355" s="32">
        <f t="shared" si="29"/>
        <v>1</v>
      </c>
      <c r="D355" s="34" t="s">
        <v>680</v>
      </c>
      <c r="E355" s="34">
        <v>2321</v>
      </c>
      <c r="F355" s="4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</row>
    <row r="356" spans="1:54">
      <c r="A356" s="4"/>
      <c r="B356" s="25"/>
      <c r="C356" s="32">
        <f t="shared" si="29"/>
        <v>1</v>
      </c>
      <c r="D356" s="34" t="s">
        <v>681</v>
      </c>
      <c r="E356" s="34">
        <v>6015</v>
      </c>
      <c r="F356" s="4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</row>
    <row r="357" spans="1:54">
      <c r="A357" s="4"/>
      <c r="B357" s="25"/>
      <c r="C357" s="32">
        <f t="shared" si="29"/>
        <v>1</v>
      </c>
      <c r="D357" s="34" t="s">
        <v>682</v>
      </c>
      <c r="E357" s="34">
        <v>1595</v>
      </c>
      <c r="F357" s="4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</row>
    <row r="358" spans="1:54">
      <c r="A358" s="4"/>
      <c r="B358" s="25"/>
      <c r="C358" s="32">
        <f t="shared" si="29"/>
        <v>1</v>
      </c>
      <c r="D358" s="34" t="s">
        <v>684</v>
      </c>
      <c r="E358" s="34">
        <v>3635</v>
      </c>
      <c r="F358" s="4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</row>
    <row r="359" spans="1:54">
      <c r="A359" s="4"/>
      <c r="B359" s="25"/>
      <c r="C359" s="32">
        <f t="shared" si="29"/>
        <v>1</v>
      </c>
      <c r="D359" s="34" t="s">
        <v>685</v>
      </c>
      <c r="E359" s="34">
        <v>107686</v>
      </c>
      <c r="F359" s="4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</row>
    <row r="360" spans="1:54">
      <c r="A360" s="4"/>
      <c r="B360" s="25"/>
      <c r="C360" s="32">
        <f t="shared" si="29"/>
        <v>1</v>
      </c>
      <c r="D360" s="36" t="s">
        <v>686</v>
      </c>
      <c r="E360" s="36">
        <v>2771</v>
      </c>
      <c r="F360" s="4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</row>
    <row r="361" spans="1:54">
      <c r="A361" s="4"/>
      <c r="B361" s="25"/>
      <c r="C361" s="32">
        <f t="shared" si="29"/>
        <v>1</v>
      </c>
      <c r="D361" s="36" t="s">
        <v>688</v>
      </c>
      <c r="E361" s="36">
        <v>6993</v>
      </c>
      <c r="F361" s="4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</row>
    <row r="362" spans="1:54">
      <c r="A362" s="4"/>
      <c r="B362" s="25"/>
      <c r="C362" s="32">
        <f t="shared" si="29"/>
        <v>1</v>
      </c>
      <c r="D362" s="36" t="s">
        <v>689</v>
      </c>
      <c r="E362" s="36">
        <v>5004</v>
      </c>
      <c r="F362" s="4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</row>
    <row r="363" spans="1:54">
      <c r="A363" s="4"/>
      <c r="B363" s="25"/>
      <c r="C363" s="32">
        <f t="shared" si="29"/>
        <v>1</v>
      </c>
      <c r="D363" s="42" t="s">
        <v>690</v>
      </c>
      <c r="E363" s="42">
        <v>4297</v>
      </c>
      <c r="F363" s="4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</row>
    <row r="364" spans="1:54">
      <c r="A364" s="4"/>
      <c r="B364" s="25"/>
      <c r="C364" s="32">
        <f t="shared" si="29"/>
        <v>1</v>
      </c>
      <c r="D364" s="42" t="s">
        <v>693</v>
      </c>
      <c r="E364" s="42">
        <v>3655</v>
      </c>
      <c r="F364" s="4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</row>
    <row r="365" spans="1:54">
      <c r="A365" s="4"/>
      <c r="B365" s="25"/>
      <c r="C365" s="32">
        <f t="shared" si="29"/>
        <v>1</v>
      </c>
      <c r="D365" s="42" t="s">
        <v>694</v>
      </c>
      <c r="E365" s="42">
        <v>3214</v>
      </c>
      <c r="F365" s="4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</row>
    <row r="366" spans="1:54">
      <c r="A366" s="4"/>
      <c r="B366" s="25"/>
      <c r="C366" s="32">
        <f t="shared" si="29"/>
        <v>1</v>
      </c>
      <c r="D366" s="42" t="s">
        <v>695</v>
      </c>
      <c r="E366" s="42">
        <v>5203</v>
      </c>
      <c r="F366" s="4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</row>
    <row r="367" spans="1:54">
      <c r="A367" s="4"/>
      <c r="B367" s="25"/>
      <c r="C367" s="32">
        <f t="shared" si="29"/>
        <v>1</v>
      </c>
      <c r="D367" s="42" t="s">
        <v>696</v>
      </c>
      <c r="E367" s="42">
        <v>8351</v>
      </c>
      <c r="F367" s="4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</row>
    <row r="368" spans="1:54">
      <c r="A368" s="4"/>
      <c r="B368" s="25"/>
      <c r="C368" s="32">
        <f t="shared" si="29"/>
        <v>1</v>
      </c>
      <c r="D368" s="42" t="s">
        <v>698</v>
      </c>
      <c r="E368" s="42">
        <v>4998</v>
      </c>
      <c r="F368" s="4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</row>
    <row r="369" spans="1:54">
      <c r="A369" s="4"/>
      <c r="B369" s="25"/>
      <c r="C369" s="32">
        <f t="shared" si="29"/>
        <v>1</v>
      </c>
      <c r="D369" s="42" t="s">
        <v>702</v>
      </c>
      <c r="E369" s="42">
        <v>22909</v>
      </c>
      <c r="F369" s="4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</row>
    <row r="370" spans="1:54">
      <c r="A370" s="4"/>
      <c r="B370" s="25"/>
      <c r="C370" s="32">
        <f t="shared" si="29"/>
        <v>1</v>
      </c>
      <c r="D370" s="42" t="s">
        <v>703</v>
      </c>
      <c r="E370" s="42">
        <v>7352</v>
      </c>
      <c r="F370" s="4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</row>
    <row r="371" spans="1:54">
      <c r="A371" s="4"/>
      <c r="B371" s="25"/>
      <c r="C371" s="32">
        <f t="shared" si="29"/>
        <v>1</v>
      </c>
      <c r="D371" s="42" t="s">
        <v>705</v>
      </c>
      <c r="E371" s="42">
        <v>11761</v>
      </c>
      <c r="F371" s="4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</row>
    <row r="372" spans="1:54">
      <c r="A372" s="4"/>
      <c r="B372" s="25"/>
      <c r="C372" s="32">
        <f t="shared" si="29"/>
        <v>1</v>
      </c>
      <c r="D372" s="36" t="s">
        <v>708</v>
      </c>
      <c r="E372" s="36">
        <v>3708</v>
      </c>
      <c r="F372" s="4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</row>
    <row r="373" spans="1:54">
      <c r="A373" s="4"/>
      <c r="B373" s="25"/>
      <c r="C373" s="32">
        <f t="shared" si="29"/>
        <v>1</v>
      </c>
      <c r="D373" s="42" t="s">
        <v>709</v>
      </c>
      <c r="E373" s="42">
        <v>3042</v>
      </c>
      <c r="F373" s="4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</row>
    <row r="374" spans="1:54">
      <c r="A374" s="4"/>
      <c r="B374" s="25"/>
      <c r="C374" s="32">
        <f t="shared" si="29"/>
        <v>1</v>
      </c>
      <c r="D374" s="42" t="s">
        <v>715</v>
      </c>
      <c r="E374" s="42">
        <v>2212</v>
      </c>
      <c r="F374" s="4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</row>
    <row r="375" spans="1:54">
      <c r="A375" s="4"/>
      <c r="B375" s="25"/>
      <c r="C375" s="32">
        <f t="shared" si="29"/>
        <v>1</v>
      </c>
      <c r="D375" s="36" t="s">
        <v>716</v>
      </c>
      <c r="E375" s="36">
        <v>9720</v>
      </c>
      <c r="F375" s="4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</row>
    <row r="376" spans="1:54">
      <c r="A376" s="4"/>
      <c r="B376" s="25"/>
      <c r="C376" s="32">
        <f t="shared" si="29"/>
        <v>1</v>
      </c>
      <c r="D376" s="36" t="s">
        <v>717</v>
      </c>
      <c r="E376" s="36">
        <v>10151</v>
      </c>
      <c r="F376" s="4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</row>
    <row r="377" spans="1:54">
      <c r="A377" s="4"/>
      <c r="B377" s="25"/>
      <c r="C377" s="32">
        <f t="shared" si="29"/>
        <v>1</v>
      </c>
      <c r="D377" s="36" t="s">
        <v>718</v>
      </c>
      <c r="E377" s="36">
        <v>2038</v>
      </c>
      <c r="F377" s="4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</row>
    <row r="378" spans="1:54">
      <c r="A378" s="4"/>
      <c r="B378" s="25"/>
      <c r="C378" s="32">
        <f t="shared" si="29"/>
        <v>1</v>
      </c>
      <c r="D378" s="36" t="s">
        <v>719</v>
      </c>
      <c r="E378" s="36">
        <v>9367</v>
      </c>
      <c r="F378" s="4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</row>
    <row r="379" spans="1:54">
      <c r="A379" s="4"/>
      <c r="B379" s="25"/>
      <c r="C379" s="32">
        <f t="shared" si="29"/>
        <v>1</v>
      </c>
      <c r="D379" s="36" t="s">
        <v>720</v>
      </c>
      <c r="E379" s="36">
        <v>4704</v>
      </c>
      <c r="F379" s="4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</row>
    <row r="380" spans="1:54">
      <c r="A380" s="4"/>
      <c r="B380" s="25"/>
      <c r="C380" s="32">
        <f t="shared" si="29"/>
        <v>1</v>
      </c>
      <c r="D380" s="42" t="s">
        <v>722</v>
      </c>
      <c r="E380" s="42">
        <v>2096</v>
      </c>
      <c r="F380" s="4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</row>
    <row r="381" spans="1:54">
      <c r="A381" s="4"/>
      <c r="B381" s="25"/>
      <c r="C381" s="32">
        <f t="shared" si="29"/>
        <v>1</v>
      </c>
      <c r="D381" s="42" t="s">
        <v>726</v>
      </c>
      <c r="E381" s="42">
        <v>2355</v>
      </c>
      <c r="F381" s="4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</row>
    <row r="382" spans="1:54">
      <c r="A382" s="4"/>
      <c r="B382" s="25"/>
      <c r="C382" s="32">
        <f t="shared" si="29"/>
        <v>1</v>
      </c>
      <c r="D382" s="42" t="s">
        <v>733</v>
      </c>
      <c r="E382" s="42">
        <v>4703</v>
      </c>
      <c r="F382" s="4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</row>
    <row r="383" spans="1:54">
      <c r="A383" s="4"/>
      <c r="B383" s="25"/>
      <c r="C383" s="32">
        <f t="shared" si="29"/>
        <v>1</v>
      </c>
      <c r="D383" s="42" t="s">
        <v>736</v>
      </c>
      <c r="E383" s="42">
        <v>3702</v>
      </c>
      <c r="F383" s="4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</row>
    <row r="384" spans="1:54">
      <c r="A384" s="4"/>
      <c r="B384" s="25"/>
      <c r="C384" s="32">
        <f t="shared" si="29"/>
        <v>1</v>
      </c>
      <c r="D384" s="42" t="s">
        <v>737</v>
      </c>
      <c r="E384" s="42">
        <v>3170</v>
      </c>
      <c r="F384" s="4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</row>
    <row r="385" spans="1:54" ht="15">
      <c r="A385" s="231" t="s">
        <v>740</v>
      </c>
      <c r="B385" s="231"/>
      <c r="C385" s="231"/>
      <c r="D385" s="44">
        <f>SUM(C353:C384)</f>
        <v>32</v>
      </c>
      <c r="E385" s="159">
        <f t="shared" ref="E385" si="30">SUM(E353:E384)</f>
        <v>285864</v>
      </c>
      <c r="F385" s="4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</row>
    <row r="386" spans="1:54" ht="15.75">
      <c r="A386" s="28">
        <v>15</v>
      </c>
      <c r="B386" s="225" t="s">
        <v>50</v>
      </c>
      <c r="C386" s="225"/>
      <c r="D386" s="29"/>
      <c r="E386" s="156"/>
      <c r="F386" s="4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</row>
    <row r="387" spans="1:54">
      <c r="A387" s="4"/>
      <c r="B387" s="25"/>
      <c r="C387" s="32">
        <f>IF(D387="",0,1)</f>
        <v>1</v>
      </c>
      <c r="D387" s="34" t="s">
        <v>741</v>
      </c>
      <c r="E387" s="34">
        <v>25499</v>
      </c>
      <c r="F387" s="4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</row>
    <row r="388" spans="1:54" ht="15">
      <c r="A388" s="231" t="s">
        <v>747</v>
      </c>
      <c r="B388" s="231"/>
      <c r="C388" s="231"/>
      <c r="D388" s="44">
        <f>SUM(C387:C387)</f>
        <v>1</v>
      </c>
      <c r="E388" s="159">
        <f t="shared" ref="E388" si="31">SUM(E387:E387)</f>
        <v>25499</v>
      </c>
      <c r="F388" s="4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</row>
    <row r="389" spans="1:54" ht="15.75">
      <c r="A389" s="28">
        <v>16</v>
      </c>
      <c r="B389" s="225" t="s">
        <v>51</v>
      </c>
      <c r="C389" s="225"/>
      <c r="D389" s="29"/>
      <c r="E389" s="156"/>
      <c r="F389" s="4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</row>
    <row r="390" spans="1:54">
      <c r="A390" s="4"/>
      <c r="B390" s="25"/>
      <c r="C390" s="32">
        <f t="shared" ref="C390:C405" si="32">IF(D390="",0,1)</f>
        <v>1</v>
      </c>
      <c r="D390" s="49" t="s">
        <v>748</v>
      </c>
      <c r="E390" s="49">
        <v>42000</v>
      </c>
      <c r="F390" s="4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</row>
    <row r="391" spans="1:54">
      <c r="A391" s="4"/>
      <c r="B391" s="25"/>
      <c r="C391" s="32">
        <f t="shared" si="32"/>
        <v>1</v>
      </c>
      <c r="D391" s="49" t="s">
        <v>749</v>
      </c>
      <c r="E391" s="49">
        <v>1238</v>
      </c>
      <c r="F391" s="4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</row>
    <row r="392" spans="1:54">
      <c r="A392" s="4"/>
      <c r="B392" s="25"/>
      <c r="C392" s="32">
        <f t="shared" si="32"/>
        <v>1</v>
      </c>
      <c r="D392" s="49" t="s">
        <v>755</v>
      </c>
      <c r="E392" s="49">
        <v>3700</v>
      </c>
      <c r="F392" s="4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</row>
    <row r="393" spans="1:54">
      <c r="A393" s="4"/>
      <c r="B393" s="25"/>
      <c r="C393" s="32">
        <f t="shared" si="32"/>
        <v>1</v>
      </c>
      <c r="D393" s="49" t="s">
        <v>756</v>
      </c>
      <c r="E393" s="49">
        <v>19000</v>
      </c>
      <c r="F393" s="4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</row>
    <row r="394" spans="1:54">
      <c r="A394" s="4"/>
      <c r="B394" s="25"/>
      <c r="C394" s="32">
        <f t="shared" si="32"/>
        <v>1</v>
      </c>
      <c r="D394" s="49" t="s">
        <v>758</v>
      </c>
      <c r="E394" s="49">
        <v>3923</v>
      </c>
      <c r="F394" s="4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</row>
    <row r="395" spans="1:54">
      <c r="A395" s="4"/>
      <c r="B395" s="25"/>
      <c r="C395" s="32">
        <f t="shared" si="32"/>
        <v>1</v>
      </c>
      <c r="D395" s="49" t="s">
        <v>760</v>
      </c>
      <c r="E395" s="49">
        <v>4450</v>
      </c>
      <c r="F395" s="4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</row>
    <row r="396" spans="1:54">
      <c r="A396" s="4"/>
      <c r="B396" s="25"/>
      <c r="C396" s="32">
        <f t="shared" si="32"/>
        <v>1</v>
      </c>
      <c r="D396" s="39" t="s">
        <v>762</v>
      </c>
      <c r="E396" s="39">
        <v>8024</v>
      </c>
      <c r="F396" s="4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</row>
    <row r="397" spans="1:54">
      <c r="A397" s="4"/>
      <c r="B397" s="25"/>
      <c r="C397" s="32">
        <f t="shared" si="32"/>
        <v>1</v>
      </c>
      <c r="D397" s="39" t="s">
        <v>765</v>
      </c>
      <c r="E397" s="39">
        <v>5514</v>
      </c>
      <c r="F397" s="4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</row>
    <row r="398" spans="1:54">
      <c r="A398" s="4"/>
      <c r="B398" s="25"/>
      <c r="C398" s="32">
        <f t="shared" si="32"/>
        <v>1</v>
      </c>
      <c r="D398" s="39" t="s">
        <v>766</v>
      </c>
      <c r="E398" s="39">
        <v>3300</v>
      </c>
      <c r="F398" s="4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</row>
    <row r="399" spans="1:54">
      <c r="A399" s="4"/>
      <c r="B399" s="25"/>
      <c r="C399" s="32">
        <f t="shared" si="32"/>
        <v>1</v>
      </c>
      <c r="D399" s="39" t="s">
        <v>769</v>
      </c>
      <c r="E399" s="39">
        <v>2409</v>
      </c>
      <c r="F399" s="4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</row>
    <row r="400" spans="1:54">
      <c r="A400" s="4"/>
      <c r="B400" s="25"/>
      <c r="C400" s="32">
        <f t="shared" si="32"/>
        <v>1</v>
      </c>
      <c r="D400" s="39" t="s">
        <v>4775</v>
      </c>
      <c r="E400" s="39">
        <v>7300</v>
      </c>
      <c r="F400" s="4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</row>
    <row r="401" spans="1:54">
      <c r="A401" s="4"/>
      <c r="B401" s="25"/>
      <c r="C401" s="32">
        <f t="shared" si="32"/>
        <v>1</v>
      </c>
      <c r="D401" s="39" t="s">
        <v>772</v>
      </c>
      <c r="E401" s="39">
        <v>3500</v>
      </c>
      <c r="F401" s="4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</row>
    <row r="402" spans="1:54">
      <c r="A402" s="4"/>
      <c r="B402" s="25"/>
      <c r="C402" s="32">
        <f t="shared" si="32"/>
        <v>1</v>
      </c>
      <c r="D402" s="39" t="s">
        <v>4776</v>
      </c>
      <c r="E402" s="39">
        <v>3262</v>
      </c>
      <c r="F402" s="4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</row>
    <row r="403" spans="1:54">
      <c r="A403" s="4"/>
      <c r="B403" s="25"/>
      <c r="C403" s="32">
        <f t="shared" si="32"/>
        <v>1</v>
      </c>
      <c r="D403" s="39" t="s">
        <v>4777</v>
      </c>
      <c r="E403" s="39">
        <v>7381</v>
      </c>
      <c r="F403" s="4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</row>
    <row r="404" spans="1:54">
      <c r="A404" s="4"/>
      <c r="B404" s="25"/>
      <c r="C404" s="32">
        <f t="shared" si="32"/>
        <v>1</v>
      </c>
      <c r="D404" s="39" t="s">
        <v>776</v>
      </c>
      <c r="E404" s="39">
        <v>9900</v>
      </c>
      <c r="F404" s="4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</row>
    <row r="405" spans="1:54">
      <c r="A405" s="4"/>
      <c r="B405" s="25"/>
      <c r="C405" s="32">
        <f t="shared" si="32"/>
        <v>1</v>
      </c>
      <c r="D405" s="39" t="s">
        <v>4778</v>
      </c>
      <c r="E405" s="39">
        <v>1250</v>
      </c>
      <c r="F405" s="4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</row>
    <row r="406" spans="1:54" ht="15">
      <c r="A406" s="231" t="s">
        <v>777</v>
      </c>
      <c r="B406" s="231"/>
      <c r="C406" s="231"/>
      <c r="D406" s="44">
        <f>SUM(C390:C405)</f>
        <v>16</v>
      </c>
      <c r="E406" s="159">
        <f t="shared" ref="E406" si="33">SUM(E390:E405)</f>
        <v>126151</v>
      </c>
      <c r="F406" s="4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</row>
    <row r="407" spans="1:54" ht="15.75">
      <c r="A407" s="28">
        <v>17</v>
      </c>
      <c r="B407" s="225" t="s">
        <v>52</v>
      </c>
      <c r="C407" s="225"/>
      <c r="D407" s="29"/>
      <c r="E407" s="156"/>
      <c r="F407" s="4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</row>
    <row r="408" spans="1:54">
      <c r="A408" s="4"/>
      <c r="B408" s="25"/>
      <c r="C408" s="32">
        <f t="shared" ref="C408:C439" si="34">IF(D408="",0,1)</f>
        <v>1</v>
      </c>
      <c r="D408" s="34" t="s">
        <v>778</v>
      </c>
      <c r="E408" s="34">
        <v>4251</v>
      </c>
      <c r="F408" s="4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</row>
    <row r="409" spans="1:54">
      <c r="A409" s="4"/>
      <c r="B409" s="25"/>
      <c r="C409" s="32">
        <f t="shared" si="34"/>
        <v>1</v>
      </c>
      <c r="D409" s="34" t="s">
        <v>779</v>
      </c>
      <c r="E409" s="34">
        <v>4151</v>
      </c>
      <c r="F409" s="4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</row>
    <row r="410" spans="1:54">
      <c r="A410" s="4"/>
      <c r="B410" s="25"/>
      <c r="C410" s="32">
        <f t="shared" si="34"/>
        <v>1</v>
      </c>
      <c r="D410" s="34" t="s">
        <v>780</v>
      </c>
      <c r="E410" s="34">
        <v>1217</v>
      </c>
      <c r="F410" s="4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</row>
    <row r="411" spans="1:54">
      <c r="A411" s="4"/>
      <c r="B411" s="25"/>
      <c r="C411" s="32">
        <f t="shared" si="34"/>
        <v>1</v>
      </c>
      <c r="D411" s="36" t="s">
        <v>781</v>
      </c>
      <c r="E411" s="34">
        <v>3650</v>
      </c>
      <c r="F411" s="4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</row>
    <row r="412" spans="1:54">
      <c r="A412" s="4"/>
      <c r="B412" s="25"/>
      <c r="C412" s="32">
        <f t="shared" si="34"/>
        <v>1</v>
      </c>
      <c r="D412" s="36" t="s">
        <v>782</v>
      </c>
      <c r="E412" s="34">
        <v>9414</v>
      </c>
      <c r="F412" s="4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</row>
    <row r="413" spans="1:54">
      <c r="A413" s="4"/>
      <c r="B413" s="25"/>
      <c r="C413" s="32">
        <f t="shared" si="34"/>
        <v>1</v>
      </c>
      <c r="D413" s="34" t="s">
        <v>783</v>
      </c>
      <c r="E413" s="34">
        <v>3506</v>
      </c>
      <c r="F413" s="4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</row>
    <row r="414" spans="1:54">
      <c r="A414" s="4"/>
      <c r="B414" s="25"/>
      <c r="C414" s="32">
        <f t="shared" si="34"/>
        <v>1</v>
      </c>
      <c r="D414" s="34" t="s">
        <v>784</v>
      </c>
      <c r="E414" s="36">
        <v>3050</v>
      </c>
      <c r="F414" s="4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</row>
    <row r="415" spans="1:54">
      <c r="A415" s="4"/>
      <c r="B415" s="25"/>
      <c r="C415" s="32">
        <f t="shared" si="34"/>
        <v>1</v>
      </c>
      <c r="D415" s="36" t="s">
        <v>786</v>
      </c>
      <c r="E415" s="36">
        <v>1587</v>
      </c>
      <c r="F415" s="4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</row>
    <row r="416" spans="1:54">
      <c r="A416" s="4"/>
      <c r="B416" s="25"/>
      <c r="C416" s="32">
        <f t="shared" si="34"/>
        <v>1</v>
      </c>
      <c r="D416" s="36" t="s">
        <v>787</v>
      </c>
      <c r="E416" s="54">
        <v>3612</v>
      </c>
      <c r="F416" s="4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</row>
    <row r="417" spans="1:54">
      <c r="A417" s="4"/>
      <c r="B417" s="25"/>
      <c r="C417" s="32">
        <f t="shared" si="34"/>
        <v>1</v>
      </c>
      <c r="D417" s="34" t="s">
        <v>788</v>
      </c>
      <c r="E417" s="36">
        <v>5993</v>
      </c>
      <c r="F417" s="4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</row>
    <row r="418" spans="1:54">
      <c r="A418" s="4"/>
      <c r="B418" s="25"/>
      <c r="C418" s="32">
        <f t="shared" si="34"/>
        <v>1</v>
      </c>
      <c r="D418" s="34" t="s">
        <v>790</v>
      </c>
      <c r="E418" s="36">
        <v>2183</v>
      </c>
      <c r="F418" s="4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</row>
    <row r="419" spans="1:54">
      <c r="A419" s="4"/>
      <c r="B419" s="25"/>
      <c r="C419" s="32">
        <f t="shared" si="34"/>
        <v>1</v>
      </c>
      <c r="D419" s="36" t="s">
        <v>792</v>
      </c>
      <c r="E419" s="36">
        <v>3206</v>
      </c>
      <c r="F419" s="4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</row>
    <row r="420" spans="1:54">
      <c r="A420" s="4"/>
      <c r="B420" s="25"/>
      <c r="C420" s="32">
        <f t="shared" si="34"/>
        <v>1</v>
      </c>
      <c r="D420" s="40" t="s">
        <v>795</v>
      </c>
      <c r="E420" s="40">
        <v>2108</v>
      </c>
      <c r="F420" s="4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</row>
    <row r="421" spans="1:54">
      <c r="A421" s="4"/>
      <c r="B421" s="25"/>
      <c r="C421" s="32">
        <f t="shared" si="34"/>
        <v>1</v>
      </c>
      <c r="D421" s="36" t="s">
        <v>796</v>
      </c>
      <c r="E421" s="36">
        <v>2546</v>
      </c>
      <c r="F421" s="4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</row>
    <row r="422" spans="1:54">
      <c r="A422" s="4"/>
      <c r="B422" s="25"/>
      <c r="C422" s="32">
        <f t="shared" si="34"/>
        <v>1</v>
      </c>
      <c r="D422" s="36" t="s">
        <v>797</v>
      </c>
      <c r="E422" s="34">
        <v>3968</v>
      </c>
      <c r="F422" s="4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</row>
    <row r="423" spans="1:54">
      <c r="A423" s="4"/>
      <c r="B423" s="25"/>
      <c r="C423" s="32">
        <f t="shared" si="34"/>
        <v>1</v>
      </c>
      <c r="D423" s="34" t="s">
        <v>799</v>
      </c>
      <c r="E423" s="36">
        <v>3657</v>
      </c>
      <c r="F423" s="4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</row>
    <row r="424" spans="1:54">
      <c r="A424" s="4"/>
      <c r="B424" s="25"/>
      <c r="C424" s="32">
        <f t="shared" si="34"/>
        <v>1</v>
      </c>
      <c r="D424" s="34" t="s">
        <v>800</v>
      </c>
      <c r="E424" s="36">
        <v>700</v>
      </c>
      <c r="F424" s="4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</row>
    <row r="425" spans="1:54">
      <c r="A425" s="4"/>
      <c r="B425" s="25"/>
      <c r="C425" s="32">
        <f t="shared" si="34"/>
        <v>1</v>
      </c>
      <c r="D425" s="34" t="s">
        <v>801</v>
      </c>
      <c r="E425" s="36">
        <v>1156</v>
      </c>
      <c r="F425" s="4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</row>
    <row r="426" spans="1:54">
      <c r="A426" s="4"/>
      <c r="B426" s="25"/>
      <c r="C426" s="32">
        <f t="shared" si="34"/>
        <v>1</v>
      </c>
      <c r="D426" s="36" t="s">
        <v>802</v>
      </c>
      <c r="E426" s="36">
        <v>2825</v>
      </c>
      <c r="F426" s="4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</row>
    <row r="427" spans="1:54">
      <c r="A427" s="4"/>
      <c r="B427" s="25"/>
      <c r="C427" s="32">
        <f t="shared" si="34"/>
        <v>1</v>
      </c>
      <c r="D427" s="36" t="s">
        <v>803</v>
      </c>
      <c r="E427" s="34">
        <v>2595</v>
      </c>
      <c r="F427" s="4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</row>
    <row r="428" spans="1:54">
      <c r="A428" s="4"/>
      <c r="B428" s="25"/>
      <c r="C428" s="32">
        <f t="shared" si="34"/>
        <v>1</v>
      </c>
      <c r="D428" s="34" t="s">
        <v>804</v>
      </c>
      <c r="E428" s="36">
        <v>3336</v>
      </c>
      <c r="F428" s="4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</row>
    <row r="429" spans="1:54">
      <c r="A429" s="4"/>
      <c r="B429" s="25"/>
      <c r="C429" s="32">
        <f t="shared" si="34"/>
        <v>1</v>
      </c>
      <c r="D429" s="36" t="s">
        <v>805</v>
      </c>
      <c r="E429" s="36">
        <v>79333</v>
      </c>
      <c r="F429" s="4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</row>
    <row r="430" spans="1:54">
      <c r="A430" s="4"/>
      <c r="B430" s="25"/>
      <c r="C430" s="32">
        <f t="shared" si="34"/>
        <v>1</v>
      </c>
      <c r="D430" s="34" t="s">
        <v>806</v>
      </c>
      <c r="E430" s="34">
        <v>4322</v>
      </c>
      <c r="F430" s="4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</row>
    <row r="431" spans="1:54">
      <c r="A431" s="4"/>
      <c r="B431" s="25"/>
      <c r="C431" s="32">
        <f t="shared" si="34"/>
        <v>1</v>
      </c>
      <c r="D431" s="34" t="s">
        <v>807</v>
      </c>
      <c r="E431" s="36">
        <v>7500</v>
      </c>
      <c r="F431" s="4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</row>
    <row r="432" spans="1:54">
      <c r="A432" s="4"/>
      <c r="B432" s="25"/>
      <c r="C432" s="32">
        <f t="shared" si="34"/>
        <v>1</v>
      </c>
      <c r="D432" s="34" t="s">
        <v>808</v>
      </c>
      <c r="E432" s="36">
        <v>2248</v>
      </c>
      <c r="F432" s="4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</row>
    <row r="433" spans="1:54">
      <c r="A433" s="4"/>
      <c r="B433" s="25"/>
      <c r="C433" s="32">
        <f t="shared" si="34"/>
        <v>1</v>
      </c>
      <c r="D433" s="34" t="s">
        <v>4779</v>
      </c>
      <c r="E433" s="36">
        <v>4242</v>
      </c>
      <c r="F433" s="4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</row>
    <row r="434" spans="1:54">
      <c r="A434" s="4"/>
      <c r="B434" s="25"/>
      <c r="C434" s="32">
        <f t="shared" si="34"/>
        <v>1</v>
      </c>
      <c r="D434" s="34" t="s">
        <v>810</v>
      </c>
      <c r="E434" s="34">
        <v>1083</v>
      </c>
      <c r="F434" s="4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</row>
    <row r="435" spans="1:54">
      <c r="A435" s="4"/>
      <c r="B435" s="25"/>
      <c r="C435" s="32">
        <f t="shared" si="34"/>
        <v>1</v>
      </c>
      <c r="D435" s="34" t="s">
        <v>813</v>
      </c>
      <c r="E435" s="36">
        <v>608</v>
      </c>
      <c r="F435" s="4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</row>
    <row r="436" spans="1:54">
      <c r="A436" s="4"/>
      <c r="B436" s="25"/>
      <c r="C436" s="32">
        <f t="shared" si="34"/>
        <v>1</v>
      </c>
      <c r="D436" s="34" t="s">
        <v>816</v>
      </c>
      <c r="E436" s="54">
        <v>4569</v>
      </c>
      <c r="F436" s="4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</row>
    <row r="437" spans="1:54">
      <c r="A437" s="4"/>
      <c r="B437" s="25"/>
      <c r="C437" s="32">
        <f t="shared" si="34"/>
        <v>1</v>
      </c>
      <c r="D437" s="34" t="s">
        <v>817</v>
      </c>
      <c r="E437" s="36">
        <v>6230</v>
      </c>
      <c r="F437" s="4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</row>
    <row r="438" spans="1:54">
      <c r="A438" s="4"/>
      <c r="B438" s="25"/>
      <c r="C438" s="32">
        <f t="shared" si="34"/>
        <v>1</v>
      </c>
      <c r="D438" s="36" t="s">
        <v>820</v>
      </c>
      <c r="E438" s="36">
        <v>3064</v>
      </c>
      <c r="F438" s="4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</row>
    <row r="439" spans="1:54">
      <c r="A439" s="4"/>
      <c r="B439" s="25"/>
      <c r="C439" s="32">
        <f t="shared" si="34"/>
        <v>1</v>
      </c>
      <c r="D439" s="36" t="s">
        <v>821</v>
      </c>
      <c r="E439" s="34">
        <v>3195</v>
      </c>
      <c r="F439" s="4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</row>
    <row r="440" spans="1:54">
      <c r="A440" s="4"/>
      <c r="B440" s="25"/>
      <c r="C440" s="32">
        <f t="shared" ref="C440:C463" si="35">IF(D440="",0,1)</f>
        <v>1</v>
      </c>
      <c r="D440" s="63" t="s">
        <v>822</v>
      </c>
      <c r="E440" s="36">
        <v>3277</v>
      </c>
      <c r="F440" s="4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</row>
    <row r="441" spans="1:54">
      <c r="A441" s="4"/>
      <c r="B441" s="25"/>
      <c r="C441" s="32">
        <f t="shared" si="35"/>
        <v>1</v>
      </c>
      <c r="D441" s="34" t="s">
        <v>825</v>
      </c>
      <c r="E441" s="34">
        <v>6007</v>
      </c>
      <c r="F441" s="4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</row>
    <row r="442" spans="1:54">
      <c r="A442" s="4"/>
      <c r="B442" s="25"/>
      <c r="C442" s="32">
        <f t="shared" si="35"/>
        <v>1</v>
      </c>
      <c r="D442" s="36" t="s">
        <v>826</v>
      </c>
      <c r="E442" s="36">
        <v>9157</v>
      </c>
      <c r="F442" s="4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</row>
    <row r="443" spans="1:54">
      <c r="A443" s="4"/>
      <c r="B443" s="25"/>
      <c r="C443" s="32">
        <f t="shared" si="35"/>
        <v>1</v>
      </c>
      <c r="D443" s="34" t="s">
        <v>830</v>
      </c>
      <c r="E443" s="36">
        <v>6500</v>
      </c>
      <c r="F443" s="4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</row>
    <row r="444" spans="1:54">
      <c r="A444" s="4"/>
      <c r="B444" s="25"/>
      <c r="C444" s="32">
        <f t="shared" si="35"/>
        <v>1</v>
      </c>
      <c r="D444" s="34" t="s">
        <v>4780</v>
      </c>
      <c r="E444" s="36">
        <v>2334</v>
      </c>
      <c r="F444" s="4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</row>
    <row r="445" spans="1:54">
      <c r="A445" s="4"/>
      <c r="B445" s="25"/>
      <c r="C445" s="32">
        <f t="shared" si="35"/>
        <v>1</v>
      </c>
      <c r="D445" s="34" t="s">
        <v>832</v>
      </c>
      <c r="E445" s="36">
        <v>24266</v>
      </c>
      <c r="F445" s="4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</row>
    <row r="446" spans="1:54">
      <c r="A446" s="4"/>
      <c r="B446" s="25"/>
      <c r="C446" s="32">
        <f t="shared" si="35"/>
        <v>1</v>
      </c>
      <c r="D446" s="34" t="s">
        <v>833</v>
      </c>
      <c r="E446" s="36">
        <v>18500</v>
      </c>
      <c r="F446" s="4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</row>
    <row r="447" spans="1:54">
      <c r="A447" s="4"/>
      <c r="B447" s="25"/>
      <c r="C447" s="32">
        <f t="shared" si="35"/>
        <v>1</v>
      </c>
      <c r="D447" s="34" t="s">
        <v>834</v>
      </c>
      <c r="E447" s="36">
        <v>1405</v>
      </c>
      <c r="F447" s="4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</row>
    <row r="448" spans="1:54">
      <c r="A448" s="4"/>
      <c r="B448" s="25"/>
      <c r="C448" s="32">
        <f t="shared" si="35"/>
        <v>1</v>
      </c>
      <c r="D448" s="34" t="s">
        <v>837</v>
      </c>
      <c r="E448" s="36">
        <v>5268</v>
      </c>
      <c r="F448" s="4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</row>
    <row r="449" spans="1:54">
      <c r="A449" s="4"/>
      <c r="B449" s="25"/>
      <c r="C449" s="32">
        <f t="shared" si="35"/>
        <v>1</v>
      </c>
      <c r="D449" s="34" t="s">
        <v>838</v>
      </c>
      <c r="E449" s="36">
        <v>3700</v>
      </c>
      <c r="F449" s="4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</row>
    <row r="450" spans="1:54">
      <c r="A450" s="4"/>
      <c r="B450" s="25"/>
      <c r="C450" s="32">
        <f t="shared" si="35"/>
        <v>1</v>
      </c>
      <c r="D450" s="34" t="s">
        <v>839</v>
      </c>
      <c r="E450" s="36">
        <v>7800</v>
      </c>
      <c r="F450" s="4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</row>
    <row r="451" spans="1:54">
      <c r="A451" s="4"/>
      <c r="B451" s="25"/>
      <c r="C451" s="32">
        <f t="shared" si="35"/>
        <v>1</v>
      </c>
      <c r="D451" s="34" t="s">
        <v>840</v>
      </c>
      <c r="E451" s="36">
        <v>2994</v>
      </c>
      <c r="F451" s="4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</row>
    <row r="452" spans="1:54">
      <c r="A452" s="4"/>
      <c r="B452" s="25"/>
      <c r="C452" s="32">
        <f t="shared" si="35"/>
        <v>1</v>
      </c>
      <c r="D452" s="34" t="s">
        <v>841</v>
      </c>
      <c r="E452" s="36">
        <v>2059</v>
      </c>
      <c r="F452" s="4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</row>
    <row r="453" spans="1:54">
      <c r="A453" s="4"/>
      <c r="B453" s="25"/>
      <c r="C453" s="32">
        <f t="shared" si="35"/>
        <v>1</v>
      </c>
      <c r="D453" s="34" t="s">
        <v>842</v>
      </c>
      <c r="E453" s="36">
        <v>2300</v>
      </c>
      <c r="F453" s="4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</row>
    <row r="454" spans="1:54">
      <c r="A454" s="4"/>
      <c r="B454" s="25"/>
      <c r="C454" s="32">
        <f t="shared" si="35"/>
        <v>1</v>
      </c>
      <c r="D454" s="34" t="s">
        <v>844</v>
      </c>
      <c r="E454" s="36">
        <v>3905</v>
      </c>
      <c r="F454" s="4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</row>
    <row r="455" spans="1:54">
      <c r="A455" s="4"/>
      <c r="B455" s="25"/>
      <c r="C455" s="32">
        <f t="shared" si="35"/>
        <v>1</v>
      </c>
      <c r="D455" s="34" t="s">
        <v>849</v>
      </c>
      <c r="E455" s="36">
        <v>1204</v>
      </c>
      <c r="F455" s="4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</row>
    <row r="456" spans="1:54">
      <c r="A456" s="4"/>
      <c r="B456" s="25"/>
      <c r="C456" s="32">
        <f t="shared" si="35"/>
        <v>1</v>
      </c>
      <c r="D456" s="34" t="s">
        <v>850</v>
      </c>
      <c r="E456" s="36">
        <v>5000</v>
      </c>
      <c r="F456" s="4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</row>
    <row r="457" spans="1:54">
      <c r="A457" s="4"/>
      <c r="B457" s="25"/>
      <c r="C457" s="32">
        <f t="shared" si="35"/>
        <v>1</v>
      </c>
      <c r="D457" s="36" t="s">
        <v>852</v>
      </c>
      <c r="E457" s="34">
        <v>4798</v>
      </c>
      <c r="F457" s="4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</row>
    <row r="458" spans="1:54">
      <c r="A458" s="4"/>
      <c r="B458" s="25"/>
      <c r="C458" s="32">
        <f t="shared" si="35"/>
        <v>1</v>
      </c>
      <c r="D458" s="36" t="s">
        <v>853</v>
      </c>
      <c r="E458" s="34">
        <v>25148</v>
      </c>
      <c r="F458" s="4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</row>
    <row r="459" spans="1:54">
      <c r="A459" s="4"/>
      <c r="B459" s="25"/>
      <c r="C459" s="32">
        <f t="shared" si="35"/>
        <v>1</v>
      </c>
      <c r="D459" s="36" t="s">
        <v>854</v>
      </c>
      <c r="E459" s="36">
        <v>12103</v>
      </c>
      <c r="F459" s="4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</row>
    <row r="460" spans="1:54">
      <c r="A460" s="4"/>
      <c r="B460" s="25"/>
      <c r="C460" s="32">
        <f t="shared" si="35"/>
        <v>1</v>
      </c>
      <c r="D460" s="34" t="s">
        <v>855</v>
      </c>
      <c r="E460" s="34">
        <v>2500</v>
      </c>
      <c r="F460" s="4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</row>
    <row r="461" spans="1:54">
      <c r="A461" s="4"/>
      <c r="B461" s="25"/>
      <c r="C461" s="32">
        <f t="shared" si="35"/>
        <v>1</v>
      </c>
      <c r="D461" s="36" t="s">
        <v>856</v>
      </c>
      <c r="E461" s="36">
        <v>6786</v>
      </c>
      <c r="F461" s="4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</row>
    <row r="462" spans="1:54">
      <c r="A462" s="4"/>
      <c r="B462" s="25"/>
      <c r="C462" s="32">
        <f t="shared" si="35"/>
        <v>1</v>
      </c>
      <c r="D462" s="34" t="s">
        <v>858</v>
      </c>
      <c r="E462" s="36">
        <v>8097</v>
      </c>
      <c r="F462" s="4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</row>
    <row r="463" spans="1:54">
      <c r="A463" s="4"/>
      <c r="B463" s="25"/>
      <c r="C463" s="32">
        <f t="shared" si="35"/>
        <v>1</v>
      </c>
      <c r="D463" s="36" t="s">
        <v>859</v>
      </c>
      <c r="E463" s="34">
        <v>4007</v>
      </c>
      <c r="F463" s="4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</row>
    <row r="464" spans="1:54" ht="15">
      <c r="A464" s="231" t="s">
        <v>862</v>
      </c>
      <c r="B464" s="231"/>
      <c r="C464" s="231"/>
      <c r="D464" s="44">
        <f>SUM(C408:C463)</f>
        <v>56</v>
      </c>
      <c r="E464" s="159">
        <f t="shared" ref="E464" si="36">SUM(E408:E463)</f>
        <v>354220</v>
      </c>
      <c r="F464" s="4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</row>
    <row r="465" spans="1:54" ht="15.75">
      <c r="A465" s="28">
        <v>18</v>
      </c>
      <c r="B465" s="225" t="s">
        <v>53</v>
      </c>
      <c r="C465" s="225"/>
      <c r="D465" s="29"/>
      <c r="E465" s="156"/>
      <c r="F465" s="4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</row>
    <row r="466" spans="1:54">
      <c r="A466" s="4"/>
      <c r="B466" s="25"/>
      <c r="C466" s="32">
        <f t="shared" ref="C466:C477" si="37">IF(D466="",0,1)</f>
        <v>1</v>
      </c>
      <c r="D466" s="36" t="s">
        <v>865</v>
      </c>
      <c r="E466" s="52">
        <v>5539</v>
      </c>
      <c r="F466" s="4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</row>
    <row r="467" spans="1:54">
      <c r="A467" s="4"/>
      <c r="B467" s="25"/>
      <c r="C467" s="32">
        <f t="shared" si="37"/>
        <v>1</v>
      </c>
      <c r="D467" s="34" t="s">
        <v>867</v>
      </c>
      <c r="E467" s="36">
        <v>2714</v>
      </c>
      <c r="F467" s="4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</row>
    <row r="468" spans="1:54">
      <c r="A468" s="4"/>
      <c r="B468" s="25"/>
      <c r="C468" s="32">
        <f t="shared" si="37"/>
        <v>1</v>
      </c>
      <c r="D468" s="34" t="s">
        <v>871</v>
      </c>
      <c r="E468" s="36">
        <v>66606</v>
      </c>
      <c r="F468" s="4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</row>
    <row r="469" spans="1:54">
      <c r="A469" s="4"/>
      <c r="B469" s="25"/>
      <c r="C469" s="32">
        <f t="shared" si="37"/>
        <v>1</v>
      </c>
      <c r="D469" s="52" t="s">
        <v>874</v>
      </c>
      <c r="E469" s="36">
        <v>3731</v>
      </c>
      <c r="F469" s="4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</row>
    <row r="470" spans="1:54">
      <c r="A470" s="4"/>
      <c r="B470" s="25"/>
      <c r="C470" s="32">
        <f t="shared" si="37"/>
        <v>1</v>
      </c>
      <c r="D470" s="52" t="s">
        <v>879</v>
      </c>
      <c r="E470" s="36">
        <v>1357</v>
      </c>
      <c r="F470" s="4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</row>
    <row r="471" spans="1:54">
      <c r="A471" s="4"/>
      <c r="B471" s="25"/>
      <c r="C471" s="32">
        <f t="shared" si="37"/>
        <v>1</v>
      </c>
      <c r="D471" s="34" t="s">
        <v>884</v>
      </c>
      <c r="E471" s="36">
        <v>1496</v>
      </c>
      <c r="F471" s="4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</row>
    <row r="472" spans="1:54">
      <c r="A472" s="4"/>
      <c r="B472" s="25"/>
      <c r="C472" s="32">
        <f t="shared" si="37"/>
        <v>1</v>
      </c>
      <c r="D472" s="34" t="s">
        <v>885</v>
      </c>
      <c r="E472" s="36">
        <v>9770</v>
      </c>
      <c r="F472" s="4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</row>
    <row r="473" spans="1:54">
      <c r="A473" s="4"/>
      <c r="B473" s="25"/>
      <c r="C473" s="32">
        <f t="shared" si="37"/>
        <v>1</v>
      </c>
      <c r="D473" s="34" t="s">
        <v>886</v>
      </c>
      <c r="E473" s="36">
        <v>9787</v>
      </c>
      <c r="F473" s="4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</row>
    <row r="474" spans="1:54">
      <c r="A474" s="4"/>
      <c r="B474" s="25"/>
      <c r="C474" s="32">
        <f t="shared" si="37"/>
        <v>1</v>
      </c>
      <c r="D474" s="34" t="s">
        <v>4781</v>
      </c>
      <c r="E474" s="36">
        <v>6442</v>
      </c>
      <c r="F474" s="4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</row>
    <row r="475" spans="1:54">
      <c r="A475" s="4"/>
      <c r="B475" s="25"/>
      <c r="C475" s="32">
        <f t="shared" si="37"/>
        <v>1</v>
      </c>
      <c r="D475" s="34" t="s">
        <v>889</v>
      </c>
      <c r="E475" s="36">
        <v>5196</v>
      </c>
      <c r="F475" s="4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</row>
    <row r="476" spans="1:54">
      <c r="A476" s="4"/>
      <c r="B476" s="25"/>
      <c r="C476" s="32">
        <f t="shared" si="37"/>
        <v>1</v>
      </c>
      <c r="D476" s="36" t="s">
        <v>892</v>
      </c>
      <c r="E476" s="36">
        <v>3017</v>
      </c>
      <c r="F476" s="4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</row>
    <row r="477" spans="1:54">
      <c r="A477" s="4"/>
      <c r="B477" s="25"/>
      <c r="C477" s="32">
        <f t="shared" si="37"/>
        <v>1</v>
      </c>
      <c r="D477" s="36" t="s">
        <v>893</v>
      </c>
      <c r="E477" s="36">
        <v>25464</v>
      </c>
      <c r="F477" s="4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</row>
    <row r="478" spans="1:54" ht="15">
      <c r="A478" s="231" t="s">
        <v>895</v>
      </c>
      <c r="B478" s="231"/>
      <c r="C478" s="231"/>
      <c r="D478" s="44">
        <f>SUM(C466:C477)</f>
        <v>12</v>
      </c>
      <c r="E478" s="159">
        <f t="shared" ref="E478" si="38">SUM(E466:E477)</f>
        <v>141119</v>
      </c>
      <c r="F478" s="4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</row>
    <row r="479" spans="1:54" ht="15.75">
      <c r="A479" s="28">
        <v>19</v>
      </c>
      <c r="B479" s="225" t="s">
        <v>54</v>
      </c>
      <c r="C479" s="225"/>
      <c r="D479" s="29"/>
      <c r="E479" s="156"/>
      <c r="F479" s="4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</row>
    <row r="480" spans="1:54">
      <c r="A480" s="4"/>
      <c r="B480" s="25"/>
      <c r="C480" s="32">
        <f>IF(D480="",0,1)</f>
        <v>1</v>
      </c>
      <c r="D480" s="34" t="s">
        <v>4782</v>
      </c>
      <c r="E480" s="34">
        <v>48000</v>
      </c>
      <c r="F480" s="4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</row>
    <row r="481" spans="1:54">
      <c r="A481" s="4"/>
      <c r="B481" s="25"/>
      <c r="C481" s="32">
        <f>IF(D481="",0,1)</f>
        <v>1</v>
      </c>
      <c r="D481" s="34" t="s">
        <v>899</v>
      </c>
      <c r="E481" s="34">
        <v>15000</v>
      </c>
      <c r="F481" s="4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</row>
    <row r="482" spans="1:54" ht="15">
      <c r="A482" s="231" t="s">
        <v>902</v>
      </c>
      <c r="B482" s="231"/>
      <c r="C482" s="231"/>
      <c r="D482" s="44">
        <f>SUM(C480:C481)</f>
        <v>2</v>
      </c>
      <c r="E482" s="44">
        <f t="shared" ref="E482" si="39">SUM(E480:E481)</f>
        <v>63000</v>
      </c>
      <c r="F482" s="4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</row>
    <row r="483" spans="1:54" ht="15.75">
      <c r="A483" s="28" t="s">
        <v>55</v>
      </c>
      <c r="B483" s="225" t="s">
        <v>903</v>
      </c>
      <c r="C483" s="225"/>
      <c r="D483" s="29"/>
      <c r="E483" s="156"/>
      <c r="F483" s="4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</row>
    <row r="484" spans="1:54">
      <c r="A484" s="4"/>
      <c r="B484" s="25"/>
      <c r="C484" s="32">
        <f>IF(D484="",0,1)</f>
        <v>1</v>
      </c>
      <c r="D484" s="49" t="s">
        <v>904</v>
      </c>
      <c r="E484" s="49">
        <v>80000</v>
      </c>
      <c r="F484" s="4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</row>
    <row r="485" spans="1:54">
      <c r="A485" s="4"/>
      <c r="B485" s="25"/>
      <c r="C485" s="32">
        <f>IF(D485="",0,1)</f>
        <v>1</v>
      </c>
      <c r="D485" s="49" t="s">
        <v>4783</v>
      </c>
      <c r="E485" s="49">
        <v>90000</v>
      </c>
      <c r="F485" s="4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</row>
    <row r="486" spans="1:54">
      <c r="A486" s="4"/>
      <c r="B486" s="25"/>
      <c r="C486" s="32">
        <f>IF(D485="",0,1)</f>
        <v>1</v>
      </c>
      <c r="D486" s="39" t="s">
        <v>907</v>
      </c>
      <c r="E486" s="39">
        <v>11844</v>
      </c>
      <c r="F486" s="4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</row>
    <row r="487" spans="1:54" ht="15">
      <c r="A487" s="231" t="s">
        <v>909</v>
      </c>
      <c r="B487" s="231"/>
      <c r="C487" s="231"/>
      <c r="D487" s="44">
        <f>SUM(C484:C486)</f>
        <v>3</v>
      </c>
      <c r="E487" s="159">
        <f t="shared" ref="E487" si="40">SUM(E484:E486)</f>
        <v>181844</v>
      </c>
      <c r="F487" s="4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</row>
    <row r="488" spans="1:54" ht="15.75">
      <c r="A488" s="28" t="s">
        <v>56</v>
      </c>
      <c r="B488" s="225" t="s">
        <v>57</v>
      </c>
      <c r="C488" s="225"/>
      <c r="D488" s="29"/>
      <c r="E488" s="156"/>
      <c r="F488" s="4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</row>
    <row r="489" spans="1:54">
      <c r="A489" s="4"/>
      <c r="B489" s="25"/>
      <c r="C489" s="32">
        <f>IF(D489="",0,1)</f>
        <v>1</v>
      </c>
      <c r="D489" s="49" t="s">
        <v>910</v>
      </c>
      <c r="E489" s="49">
        <v>48746</v>
      </c>
      <c r="F489" s="4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</row>
    <row r="490" spans="1:54">
      <c r="A490" s="4"/>
      <c r="B490" s="25"/>
      <c r="C490" s="32">
        <f>IF(D490="",0,1)</f>
        <v>1</v>
      </c>
      <c r="D490" s="49" t="s">
        <v>912</v>
      </c>
      <c r="E490" s="49">
        <v>7500</v>
      </c>
      <c r="F490" s="4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</row>
    <row r="491" spans="1:54" ht="15">
      <c r="A491" s="231" t="s">
        <v>915</v>
      </c>
      <c r="B491" s="231"/>
      <c r="C491" s="231"/>
      <c r="D491" s="44">
        <f>SUM(C489:C490)</f>
        <v>2</v>
      </c>
      <c r="E491" s="159">
        <f t="shared" ref="E491" si="41">SUM(E489:E489)</f>
        <v>48746</v>
      </c>
      <c r="F491" s="4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</row>
    <row r="492" spans="1:54" ht="15.75">
      <c r="A492" s="28">
        <v>21</v>
      </c>
      <c r="B492" s="225" t="s">
        <v>916</v>
      </c>
      <c r="C492" s="225"/>
      <c r="D492" s="29"/>
      <c r="E492" s="156"/>
      <c r="F492" s="4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</row>
    <row r="493" spans="1:54">
      <c r="A493" s="4"/>
      <c r="B493" s="25"/>
      <c r="C493" s="32">
        <f t="shared" ref="C493:C515" si="42">IF(D493="",0,1)</f>
        <v>1</v>
      </c>
      <c r="D493" s="49" t="s">
        <v>917</v>
      </c>
      <c r="E493" s="49">
        <v>7743</v>
      </c>
      <c r="F493" s="4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</row>
    <row r="494" spans="1:54">
      <c r="A494" s="4"/>
      <c r="B494" s="25"/>
      <c r="C494" s="32">
        <f t="shared" si="42"/>
        <v>1</v>
      </c>
      <c r="D494" s="49" t="s">
        <v>919</v>
      </c>
      <c r="E494" s="49">
        <v>2415</v>
      </c>
      <c r="F494" s="4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</row>
    <row r="495" spans="1:54">
      <c r="A495" s="4"/>
      <c r="B495" s="25"/>
      <c r="C495" s="32">
        <f t="shared" si="42"/>
        <v>1</v>
      </c>
      <c r="D495" s="49" t="s">
        <v>920</v>
      </c>
      <c r="E495" s="49">
        <v>5385</v>
      </c>
      <c r="F495" s="4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</row>
    <row r="496" spans="1:54">
      <c r="A496" s="4"/>
      <c r="B496" s="25"/>
      <c r="C496" s="32">
        <f t="shared" si="42"/>
        <v>1</v>
      </c>
      <c r="D496" s="49" t="s">
        <v>921</v>
      </c>
      <c r="E496" s="49">
        <v>13962</v>
      </c>
      <c r="F496" s="4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</row>
    <row r="497" spans="1:54">
      <c r="A497" s="4"/>
      <c r="B497" s="25"/>
      <c r="C497" s="32">
        <f t="shared" si="42"/>
        <v>1</v>
      </c>
      <c r="D497" s="49" t="s">
        <v>922</v>
      </c>
      <c r="E497" s="49">
        <v>11574</v>
      </c>
      <c r="F497" s="4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</row>
    <row r="498" spans="1:54">
      <c r="A498" s="4"/>
      <c r="B498" s="25"/>
      <c r="C498" s="32">
        <f t="shared" si="42"/>
        <v>1</v>
      </c>
      <c r="D498" s="49" t="s">
        <v>923</v>
      </c>
      <c r="E498" s="49">
        <v>155114</v>
      </c>
      <c r="F498" s="4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</row>
    <row r="499" spans="1:54">
      <c r="A499" s="4"/>
      <c r="B499" s="25"/>
      <c r="C499" s="32">
        <f t="shared" si="42"/>
        <v>1</v>
      </c>
      <c r="D499" s="49" t="s">
        <v>924</v>
      </c>
      <c r="E499" s="49">
        <v>771</v>
      </c>
      <c r="F499" s="4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</row>
    <row r="500" spans="1:54">
      <c r="A500" s="4"/>
      <c r="B500" s="25"/>
      <c r="C500" s="32">
        <f t="shared" si="42"/>
        <v>1</v>
      </c>
      <c r="D500" s="39" t="s">
        <v>925</v>
      </c>
      <c r="E500" s="39">
        <v>8881</v>
      </c>
      <c r="F500" s="4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</row>
    <row r="501" spans="1:54">
      <c r="A501" s="4"/>
      <c r="B501" s="25"/>
      <c r="C501" s="32">
        <f t="shared" si="42"/>
        <v>1</v>
      </c>
      <c r="D501" s="39" t="s">
        <v>926</v>
      </c>
      <c r="E501" s="39">
        <v>5342</v>
      </c>
      <c r="F501" s="4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</row>
    <row r="502" spans="1:54">
      <c r="A502" s="4"/>
      <c r="B502" s="25"/>
      <c r="C502" s="32">
        <f t="shared" si="42"/>
        <v>1</v>
      </c>
      <c r="D502" s="39" t="s">
        <v>927</v>
      </c>
      <c r="E502" s="39">
        <v>3084</v>
      </c>
      <c r="F502" s="4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</row>
    <row r="503" spans="1:54">
      <c r="A503" s="4"/>
      <c r="B503" s="25"/>
      <c r="C503" s="32">
        <f t="shared" si="42"/>
        <v>1</v>
      </c>
      <c r="D503" s="39" t="s">
        <v>928</v>
      </c>
      <c r="E503" s="39">
        <v>4424</v>
      </c>
      <c r="F503" s="4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</row>
    <row r="504" spans="1:54">
      <c r="A504" s="4"/>
      <c r="B504" s="25"/>
      <c r="C504" s="32">
        <f t="shared" si="42"/>
        <v>1</v>
      </c>
      <c r="D504" s="39" t="s">
        <v>929</v>
      </c>
      <c r="E504" s="39">
        <v>8981</v>
      </c>
      <c r="F504" s="4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</row>
    <row r="505" spans="1:54">
      <c r="A505" s="4"/>
      <c r="B505" s="25"/>
      <c r="C505" s="32">
        <f t="shared" si="42"/>
        <v>1</v>
      </c>
      <c r="D505" s="39" t="s">
        <v>930</v>
      </c>
      <c r="E505" s="39">
        <v>5192</v>
      </c>
      <c r="F505" s="4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</row>
    <row r="506" spans="1:54">
      <c r="A506" s="4"/>
      <c r="B506" s="25"/>
      <c r="C506" s="32">
        <f t="shared" si="42"/>
        <v>1</v>
      </c>
      <c r="D506" s="39" t="s">
        <v>932</v>
      </c>
      <c r="E506" s="39">
        <v>5331</v>
      </c>
      <c r="F506" s="4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</row>
    <row r="507" spans="1:54">
      <c r="A507" s="4"/>
      <c r="B507" s="25"/>
      <c r="C507" s="32">
        <f t="shared" si="42"/>
        <v>1</v>
      </c>
      <c r="D507" s="39" t="s">
        <v>934</v>
      </c>
      <c r="E507" s="39">
        <v>5552</v>
      </c>
      <c r="F507" s="4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</row>
    <row r="508" spans="1:54">
      <c r="A508" s="4"/>
      <c r="B508" s="25"/>
      <c r="C508" s="32">
        <f t="shared" si="42"/>
        <v>1</v>
      </c>
      <c r="D508" s="39" t="s">
        <v>935</v>
      </c>
      <c r="E508" s="39">
        <v>1800</v>
      </c>
      <c r="F508" s="4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</row>
    <row r="509" spans="1:54">
      <c r="A509" s="4"/>
      <c r="B509" s="25"/>
      <c r="C509" s="32">
        <f t="shared" si="42"/>
        <v>1</v>
      </c>
      <c r="D509" s="39" t="s">
        <v>937</v>
      </c>
      <c r="E509" s="39">
        <v>9651</v>
      </c>
      <c r="F509" s="4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</row>
    <row r="510" spans="1:54">
      <c r="A510" s="4"/>
      <c r="B510" s="25"/>
      <c r="C510" s="32">
        <f t="shared" si="42"/>
        <v>1</v>
      </c>
      <c r="D510" s="39" t="s">
        <v>938</v>
      </c>
      <c r="E510" s="39">
        <v>7302</v>
      </c>
      <c r="F510" s="4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</row>
    <row r="511" spans="1:54">
      <c r="A511" s="4"/>
      <c r="B511" s="25"/>
      <c r="C511" s="32">
        <f t="shared" si="42"/>
        <v>1</v>
      </c>
      <c r="D511" s="39" t="s">
        <v>939</v>
      </c>
      <c r="E511" s="39">
        <v>1124</v>
      </c>
      <c r="F511" s="4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</row>
    <row r="512" spans="1:54">
      <c r="A512" s="4"/>
      <c r="B512" s="25"/>
      <c r="C512" s="32">
        <f t="shared" si="42"/>
        <v>1</v>
      </c>
      <c r="D512" s="39" t="s">
        <v>940</v>
      </c>
      <c r="E512" s="39">
        <v>1343</v>
      </c>
      <c r="F512" s="4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</row>
    <row r="513" spans="1:54">
      <c r="A513" s="4"/>
      <c r="B513" s="25"/>
      <c r="C513" s="32">
        <f t="shared" si="42"/>
        <v>1</v>
      </c>
      <c r="D513" s="39" t="s">
        <v>941</v>
      </c>
      <c r="E513" s="39">
        <v>4124</v>
      </c>
      <c r="F513" s="4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</row>
    <row r="514" spans="1:54">
      <c r="A514" s="4"/>
      <c r="B514" s="25"/>
      <c r="C514" s="32">
        <f t="shared" si="42"/>
        <v>1</v>
      </c>
      <c r="D514" s="39" t="s">
        <v>942</v>
      </c>
      <c r="E514" s="39">
        <v>2408</v>
      </c>
      <c r="F514" s="4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</row>
    <row r="515" spans="1:54">
      <c r="A515" s="4"/>
      <c r="B515" s="25"/>
      <c r="C515" s="32">
        <f t="shared" si="42"/>
        <v>1</v>
      </c>
      <c r="D515" s="39" t="s">
        <v>943</v>
      </c>
      <c r="E515" s="39">
        <v>11439</v>
      </c>
      <c r="F515" s="4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</row>
    <row r="516" spans="1:54" ht="15">
      <c r="A516" s="231" t="s">
        <v>944</v>
      </c>
      <c r="B516" s="231"/>
      <c r="C516" s="231"/>
      <c r="D516" s="44">
        <f>SUM(C493:C515)</f>
        <v>23</v>
      </c>
      <c r="E516" s="159">
        <f t="shared" ref="E516" si="43">SUM(E493:E515)</f>
        <v>282942</v>
      </c>
      <c r="F516" s="4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</row>
    <row r="517" spans="1:54" ht="15.75">
      <c r="A517" s="28">
        <v>22</v>
      </c>
      <c r="B517" s="225" t="s">
        <v>945</v>
      </c>
      <c r="C517" s="225"/>
      <c r="D517" s="29"/>
      <c r="E517" s="156"/>
      <c r="F517" s="4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</row>
    <row r="518" spans="1:54">
      <c r="A518" s="4"/>
      <c r="B518" s="25"/>
      <c r="C518" s="32">
        <f t="shared" ref="C518:C544" si="44">IF(D518="",0,1)</f>
        <v>1</v>
      </c>
      <c r="D518" s="39" t="s">
        <v>947</v>
      </c>
      <c r="E518" s="38">
        <v>6934</v>
      </c>
      <c r="F518" s="4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</row>
    <row r="519" spans="1:54">
      <c r="A519" s="4"/>
      <c r="B519" s="25"/>
      <c r="C519" s="32">
        <f t="shared" si="44"/>
        <v>1</v>
      </c>
      <c r="D519" s="39" t="s">
        <v>948</v>
      </c>
      <c r="E519" s="38">
        <v>352</v>
      </c>
      <c r="F519" s="4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</row>
    <row r="520" spans="1:54">
      <c r="A520" s="4"/>
      <c r="B520" s="25"/>
      <c r="C520" s="32">
        <f t="shared" si="44"/>
        <v>1</v>
      </c>
      <c r="D520" s="39" t="s">
        <v>949</v>
      </c>
      <c r="E520" s="38">
        <v>14407</v>
      </c>
      <c r="F520" s="4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</row>
    <row r="521" spans="1:54">
      <c r="A521" s="4"/>
      <c r="B521" s="25"/>
      <c r="C521" s="32">
        <f t="shared" si="44"/>
        <v>1</v>
      </c>
      <c r="D521" s="39" t="s">
        <v>950</v>
      </c>
      <c r="E521" s="38">
        <v>3922</v>
      </c>
      <c r="F521" s="4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</row>
    <row r="522" spans="1:54">
      <c r="A522" s="4"/>
      <c r="B522" s="25"/>
      <c r="C522" s="32">
        <f t="shared" si="44"/>
        <v>1</v>
      </c>
      <c r="D522" s="39" t="s">
        <v>951</v>
      </c>
      <c r="E522" s="38">
        <v>1602</v>
      </c>
      <c r="F522" s="4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</row>
    <row r="523" spans="1:54">
      <c r="A523" s="4"/>
      <c r="B523" s="25"/>
      <c r="C523" s="32">
        <f t="shared" si="44"/>
        <v>1</v>
      </c>
      <c r="D523" s="39" t="s">
        <v>952</v>
      </c>
      <c r="E523" s="38">
        <v>2439</v>
      </c>
      <c r="F523" s="4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</row>
    <row r="524" spans="1:54">
      <c r="A524" s="4"/>
      <c r="B524" s="25"/>
      <c r="C524" s="32">
        <f t="shared" si="44"/>
        <v>1</v>
      </c>
      <c r="D524" s="39" t="s">
        <v>956</v>
      </c>
      <c r="E524" s="39">
        <v>16688</v>
      </c>
      <c r="F524" s="4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</row>
    <row r="525" spans="1:54">
      <c r="A525" s="4"/>
      <c r="B525" s="25"/>
      <c r="C525" s="32">
        <f t="shared" si="44"/>
        <v>1</v>
      </c>
      <c r="D525" s="39" t="s">
        <v>959</v>
      </c>
      <c r="E525" s="39">
        <v>20210</v>
      </c>
      <c r="F525" s="4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</row>
    <row r="526" spans="1:54">
      <c r="A526" s="4"/>
      <c r="B526" s="25"/>
      <c r="C526" s="32">
        <f t="shared" si="44"/>
        <v>1</v>
      </c>
      <c r="D526" s="39" t="s">
        <v>960</v>
      </c>
      <c r="E526" s="39">
        <v>6396</v>
      </c>
      <c r="F526" s="4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</row>
    <row r="527" spans="1:54">
      <c r="A527" s="4"/>
      <c r="B527" s="25"/>
      <c r="C527" s="32">
        <f t="shared" si="44"/>
        <v>1</v>
      </c>
      <c r="D527" s="39" t="s">
        <v>961</v>
      </c>
      <c r="E527" s="39">
        <v>9605</v>
      </c>
      <c r="F527" s="4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</row>
    <row r="528" spans="1:54">
      <c r="A528" s="4"/>
      <c r="B528" s="25"/>
      <c r="C528" s="32">
        <f t="shared" si="44"/>
        <v>1</v>
      </c>
      <c r="D528" s="39" t="s">
        <v>962</v>
      </c>
      <c r="E528" s="39">
        <v>2937</v>
      </c>
      <c r="F528" s="4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</row>
    <row r="529" spans="1:54">
      <c r="A529" s="4"/>
      <c r="B529" s="25"/>
      <c r="C529" s="32">
        <f t="shared" si="44"/>
        <v>1</v>
      </c>
      <c r="D529" s="39" t="s">
        <v>963</v>
      </c>
      <c r="E529" s="39">
        <v>7179</v>
      </c>
      <c r="F529" s="4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</row>
    <row r="530" spans="1:54">
      <c r="A530" s="4"/>
      <c r="B530" s="25"/>
      <c r="C530" s="32">
        <f t="shared" si="44"/>
        <v>1</v>
      </c>
      <c r="D530" s="39" t="s">
        <v>964</v>
      </c>
      <c r="E530" s="39">
        <v>7089</v>
      </c>
      <c r="F530" s="4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</row>
    <row r="531" spans="1:54">
      <c r="A531" s="4"/>
      <c r="B531" s="25"/>
      <c r="C531" s="32">
        <f t="shared" si="44"/>
        <v>1</v>
      </c>
      <c r="D531" s="39" t="s">
        <v>965</v>
      </c>
      <c r="E531" s="39">
        <v>4441</v>
      </c>
      <c r="F531" s="4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</row>
    <row r="532" spans="1:54">
      <c r="A532" s="4"/>
      <c r="B532" s="25"/>
      <c r="C532" s="32">
        <f t="shared" si="44"/>
        <v>1</v>
      </c>
      <c r="D532" s="39" t="s">
        <v>967</v>
      </c>
      <c r="E532" s="39">
        <v>4083</v>
      </c>
      <c r="F532" s="4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</row>
    <row r="533" spans="1:54">
      <c r="A533" s="4"/>
      <c r="B533" s="25"/>
      <c r="C533" s="32">
        <f t="shared" si="44"/>
        <v>1</v>
      </c>
      <c r="D533" s="39" t="s">
        <v>968</v>
      </c>
      <c r="E533" s="39">
        <v>14309</v>
      </c>
      <c r="F533" s="4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</row>
    <row r="534" spans="1:54">
      <c r="A534" s="4"/>
      <c r="B534" s="25"/>
      <c r="C534" s="32">
        <f t="shared" si="44"/>
        <v>1</v>
      </c>
      <c r="D534" s="39" t="s">
        <v>971</v>
      </c>
      <c r="E534" s="39">
        <v>4103</v>
      </c>
      <c r="F534" s="4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</row>
    <row r="535" spans="1:54">
      <c r="A535" s="4"/>
      <c r="B535" s="25"/>
      <c r="C535" s="32">
        <f t="shared" si="44"/>
        <v>1</v>
      </c>
      <c r="D535" s="39" t="s">
        <v>974</v>
      </c>
      <c r="E535" s="39">
        <v>11383</v>
      </c>
      <c r="F535" s="4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</row>
    <row r="536" spans="1:54">
      <c r="A536" s="4"/>
      <c r="B536" s="25"/>
      <c r="C536" s="32">
        <f t="shared" si="44"/>
        <v>1</v>
      </c>
      <c r="D536" s="39" t="s">
        <v>976</v>
      </c>
      <c r="E536" s="56">
        <v>7300</v>
      </c>
      <c r="F536" s="4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</row>
    <row r="537" spans="1:54">
      <c r="A537" s="4"/>
      <c r="B537" s="25"/>
      <c r="C537" s="32">
        <f t="shared" si="44"/>
        <v>1</v>
      </c>
      <c r="D537" s="39" t="s">
        <v>977</v>
      </c>
      <c r="E537" s="56">
        <v>2867</v>
      </c>
      <c r="F537" s="4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</row>
    <row r="538" spans="1:54">
      <c r="A538" s="4"/>
      <c r="B538" s="25"/>
      <c r="C538" s="32">
        <f t="shared" si="44"/>
        <v>1</v>
      </c>
      <c r="D538" s="39" t="s">
        <v>978</v>
      </c>
      <c r="E538" s="56">
        <v>43605</v>
      </c>
      <c r="F538" s="4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</row>
    <row r="539" spans="1:54">
      <c r="A539" s="4"/>
      <c r="B539" s="25"/>
      <c r="C539" s="32">
        <f t="shared" si="44"/>
        <v>1</v>
      </c>
      <c r="D539" s="39" t="s">
        <v>979</v>
      </c>
      <c r="E539" s="56">
        <v>3308</v>
      </c>
      <c r="F539" s="4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</row>
    <row r="540" spans="1:54">
      <c r="A540" s="4"/>
      <c r="B540" s="25"/>
      <c r="C540" s="32">
        <f t="shared" si="44"/>
        <v>1</v>
      </c>
      <c r="D540" s="39" t="s">
        <v>981</v>
      </c>
      <c r="E540" s="56">
        <v>3121</v>
      </c>
      <c r="F540" s="4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</row>
    <row r="541" spans="1:54">
      <c r="A541" s="4"/>
      <c r="B541" s="25"/>
      <c r="C541" s="32">
        <f t="shared" si="44"/>
        <v>1</v>
      </c>
      <c r="D541" s="39" t="s">
        <v>983</v>
      </c>
      <c r="E541" s="39">
        <v>2535</v>
      </c>
      <c r="F541" s="4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</row>
    <row r="542" spans="1:54">
      <c r="A542" s="4"/>
      <c r="B542" s="25"/>
      <c r="C542" s="32">
        <f t="shared" si="44"/>
        <v>1</v>
      </c>
      <c r="D542" s="39" t="s">
        <v>984</v>
      </c>
      <c r="E542" s="39">
        <v>8459</v>
      </c>
      <c r="F542" s="4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</row>
    <row r="543" spans="1:54">
      <c r="A543" s="4"/>
      <c r="B543" s="25"/>
      <c r="C543" s="32">
        <f t="shared" si="44"/>
        <v>1</v>
      </c>
      <c r="D543" s="39" t="s">
        <v>985</v>
      </c>
      <c r="E543" s="39">
        <v>2416</v>
      </c>
      <c r="F543" s="4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</row>
    <row r="544" spans="1:54">
      <c r="A544" s="4"/>
      <c r="B544" s="25"/>
      <c r="C544" s="32">
        <f t="shared" si="44"/>
        <v>1</v>
      </c>
      <c r="D544" s="39" t="s">
        <v>986</v>
      </c>
      <c r="E544" s="39">
        <v>4990</v>
      </c>
      <c r="F544" s="4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</row>
    <row r="545" spans="1:54" ht="15">
      <c r="A545" s="231" t="s">
        <v>989</v>
      </c>
      <c r="B545" s="231"/>
      <c r="C545" s="231"/>
      <c r="D545" s="44">
        <f>SUM(C518:C544)</f>
        <v>27</v>
      </c>
      <c r="E545" s="159">
        <f t="shared" ref="E545" si="45">SUM(E518:E544)</f>
        <v>216680</v>
      </c>
      <c r="F545" s="4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</row>
    <row r="546" spans="1:54" ht="15.75">
      <c r="A546" s="28">
        <v>23</v>
      </c>
      <c r="B546" s="225" t="s">
        <v>58</v>
      </c>
      <c r="C546" s="225"/>
      <c r="D546" s="29"/>
      <c r="E546" s="156"/>
      <c r="F546" s="4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</row>
    <row r="547" spans="1:54">
      <c r="A547" s="4"/>
      <c r="B547" s="25"/>
      <c r="C547" s="32">
        <f>IF(D547="",0,1)</f>
        <v>1</v>
      </c>
      <c r="D547" s="161">
        <v>0</v>
      </c>
      <c r="E547" s="162">
        <v>0</v>
      </c>
      <c r="F547" s="4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</row>
    <row r="548" spans="1:54" ht="15">
      <c r="A548" s="231" t="s">
        <v>992</v>
      </c>
      <c r="B548" s="231"/>
      <c r="C548" s="231"/>
      <c r="D548" s="44">
        <f>SUM(C547:C547)</f>
        <v>1</v>
      </c>
      <c r="E548" s="159">
        <f t="shared" ref="E548" si="46">SUM(E547:E547)</f>
        <v>0</v>
      </c>
      <c r="F548" s="4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</row>
    <row r="549" spans="1:54" ht="15.75">
      <c r="A549" s="28">
        <v>24</v>
      </c>
      <c r="B549" s="225" t="s">
        <v>59</v>
      </c>
      <c r="C549" s="225"/>
      <c r="D549" s="29"/>
      <c r="E549" s="156"/>
      <c r="F549" s="4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</row>
    <row r="550" spans="1:54">
      <c r="A550" s="4"/>
      <c r="B550" s="25"/>
      <c r="C550" s="32">
        <f t="shared" ref="C550:C558" si="47">IF(D550="",0,1)</f>
        <v>1</v>
      </c>
      <c r="D550" s="34" t="s">
        <v>993</v>
      </c>
      <c r="E550" s="34">
        <v>27165</v>
      </c>
      <c r="F550" s="4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</row>
    <row r="551" spans="1:54">
      <c r="A551" s="4"/>
      <c r="B551" s="25"/>
      <c r="C551" s="32">
        <f t="shared" si="47"/>
        <v>1</v>
      </c>
      <c r="D551" s="34" t="s">
        <v>996</v>
      </c>
      <c r="E551" s="34">
        <v>3744</v>
      </c>
      <c r="F551" s="4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</row>
    <row r="552" spans="1:54">
      <c r="A552" s="4"/>
      <c r="B552" s="25"/>
      <c r="C552" s="32">
        <f t="shared" si="47"/>
        <v>1</v>
      </c>
      <c r="D552" s="34" t="s">
        <v>1006</v>
      </c>
      <c r="E552" s="34">
        <v>2630</v>
      </c>
      <c r="F552" s="4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</row>
    <row r="553" spans="1:54">
      <c r="A553" s="4"/>
      <c r="B553" s="25"/>
      <c r="C553" s="32">
        <f t="shared" si="47"/>
        <v>1</v>
      </c>
      <c r="D553" s="34" t="s">
        <v>1011</v>
      </c>
      <c r="E553" s="34">
        <v>3000</v>
      </c>
      <c r="F553" s="4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</row>
    <row r="554" spans="1:54">
      <c r="A554" s="4"/>
      <c r="B554" s="25"/>
      <c r="C554" s="32">
        <f t="shared" si="47"/>
        <v>1</v>
      </c>
      <c r="D554" s="34" t="s">
        <v>1012</v>
      </c>
      <c r="E554" s="34">
        <v>5604</v>
      </c>
      <c r="F554" s="4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</row>
    <row r="555" spans="1:54">
      <c r="A555" s="4"/>
      <c r="B555" s="25"/>
      <c r="C555" s="32">
        <f t="shared" si="47"/>
        <v>1</v>
      </c>
      <c r="D555" s="34" t="s">
        <v>1016</v>
      </c>
      <c r="E555" s="34">
        <v>30056</v>
      </c>
      <c r="F555" s="4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</row>
    <row r="556" spans="1:54">
      <c r="A556" s="4"/>
      <c r="B556" s="25"/>
      <c r="C556" s="32">
        <f t="shared" si="47"/>
        <v>1</v>
      </c>
      <c r="D556" s="34" t="s">
        <v>1019</v>
      </c>
      <c r="E556" s="34">
        <v>4010</v>
      </c>
      <c r="F556" s="4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</row>
    <row r="557" spans="1:54">
      <c r="A557" s="4"/>
      <c r="B557" s="25"/>
      <c r="C557" s="32">
        <f t="shared" si="47"/>
        <v>1</v>
      </c>
      <c r="D557" s="34" t="s">
        <v>1022</v>
      </c>
      <c r="E557" s="34">
        <v>8500</v>
      </c>
      <c r="F557" s="4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</row>
    <row r="558" spans="1:54">
      <c r="A558" s="4"/>
      <c r="B558" s="25"/>
      <c r="C558" s="32">
        <f t="shared" si="47"/>
        <v>1</v>
      </c>
      <c r="D558" s="36" t="s">
        <v>1023</v>
      </c>
      <c r="E558" s="36">
        <v>6200</v>
      </c>
      <c r="F558" s="4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</row>
    <row r="559" spans="1:54" ht="15">
      <c r="A559" s="231" t="s">
        <v>1025</v>
      </c>
      <c r="B559" s="231"/>
      <c r="C559" s="231"/>
      <c r="D559" s="44">
        <f>SUM(C550:C558)</f>
        <v>9</v>
      </c>
      <c r="E559" s="159">
        <f t="shared" ref="E559" si="48">SUM(E550:E558)</f>
        <v>90909</v>
      </c>
      <c r="F559" s="4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</row>
    <row r="560" spans="1:54" ht="15.75">
      <c r="A560" s="28">
        <v>25</v>
      </c>
      <c r="B560" s="225" t="s">
        <v>60</v>
      </c>
      <c r="C560" s="225"/>
      <c r="D560" s="29"/>
      <c r="E560" s="156"/>
      <c r="F560" s="4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</row>
    <row r="561" spans="1:54">
      <c r="A561" s="4"/>
      <c r="B561" s="25"/>
      <c r="C561" s="32">
        <f t="shared" ref="C561:C578" si="49">IF(D561="",0,1)</f>
        <v>1</v>
      </c>
      <c r="D561" s="34" t="s">
        <v>4784</v>
      </c>
      <c r="E561" s="34">
        <v>13387</v>
      </c>
      <c r="F561" s="4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</row>
    <row r="562" spans="1:54">
      <c r="A562" s="4"/>
      <c r="B562" s="25"/>
      <c r="C562" s="32">
        <f t="shared" si="49"/>
        <v>1</v>
      </c>
      <c r="D562" s="34" t="s">
        <v>4785</v>
      </c>
      <c r="E562" s="34">
        <v>116282</v>
      </c>
      <c r="F562" s="4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</row>
    <row r="563" spans="1:54">
      <c r="A563" s="4"/>
      <c r="B563" s="25"/>
      <c r="C563" s="32">
        <f t="shared" si="49"/>
        <v>1</v>
      </c>
      <c r="D563" s="34" t="s">
        <v>4786</v>
      </c>
      <c r="E563" s="34">
        <v>5600</v>
      </c>
      <c r="F563" s="4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</row>
    <row r="564" spans="1:54">
      <c r="A564" s="4"/>
      <c r="B564" s="25"/>
      <c r="C564" s="32">
        <f t="shared" si="49"/>
        <v>1</v>
      </c>
      <c r="D564" s="36" t="s">
        <v>4787</v>
      </c>
      <c r="E564" s="34">
        <v>50387</v>
      </c>
      <c r="F564" s="4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</row>
    <row r="565" spans="1:54">
      <c r="A565" s="4"/>
      <c r="B565" s="25"/>
      <c r="C565" s="32">
        <f t="shared" si="49"/>
        <v>1</v>
      </c>
      <c r="D565" s="36" t="s">
        <v>4788</v>
      </c>
      <c r="E565" s="36">
        <v>5600</v>
      </c>
      <c r="F565" s="4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</row>
    <row r="566" spans="1:54">
      <c r="A566" s="4"/>
      <c r="B566" s="25"/>
      <c r="C566" s="32">
        <f t="shared" si="49"/>
        <v>1</v>
      </c>
      <c r="D566" s="36" t="s">
        <v>4789</v>
      </c>
      <c r="E566" s="36">
        <v>3700</v>
      </c>
      <c r="F566" s="4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</row>
    <row r="567" spans="1:54">
      <c r="A567" s="4"/>
      <c r="B567" s="25"/>
      <c r="C567" s="32">
        <f t="shared" si="49"/>
        <v>1</v>
      </c>
      <c r="D567" s="42" t="s">
        <v>4790</v>
      </c>
      <c r="E567" s="42">
        <v>4273</v>
      </c>
      <c r="F567" s="4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</row>
    <row r="568" spans="1:54">
      <c r="A568" s="4"/>
      <c r="B568" s="25"/>
      <c r="C568" s="32">
        <f t="shared" si="49"/>
        <v>1</v>
      </c>
      <c r="D568" s="36" t="s">
        <v>4791</v>
      </c>
      <c r="E568" s="36">
        <v>4847</v>
      </c>
      <c r="F568" s="4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</row>
    <row r="569" spans="1:54">
      <c r="A569" s="4"/>
      <c r="B569" s="25"/>
      <c r="C569" s="32">
        <f t="shared" si="49"/>
        <v>1</v>
      </c>
      <c r="D569" s="42" t="s">
        <v>4792</v>
      </c>
      <c r="E569" s="42">
        <v>25806</v>
      </c>
      <c r="F569" s="4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</row>
    <row r="570" spans="1:54">
      <c r="A570" s="4"/>
      <c r="B570" s="25"/>
      <c r="C570" s="32">
        <f t="shared" si="49"/>
        <v>1</v>
      </c>
      <c r="D570" s="36" t="s">
        <v>4793</v>
      </c>
      <c r="E570" s="36">
        <v>7200</v>
      </c>
      <c r="F570" s="4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</row>
    <row r="571" spans="1:54">
      <c r="A571" s="4"/>
      <c r="B571" s="25"/>
      <c r="C571" s="32">
        <f t="shared" si="49"/>
        <v>1</v>
      </c>
      <c r="D571" s="36" t="s">
        <v>4794</v>
      </c>
      <c r="E571" s="52">
        <v>1700</v>
      </c>
      <c r="F571" s="4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</row>
    <row r="572" spans="1:54">
      <c r="A572" s="4"/>
      <c r="B572" s="25"/>
      <c r="C572" s="32">
        <f t="shared" si="49"/>
        <v>1</v>
      </c>
      <c r="D572" s="36" t="s">
        <v>4795</v>
      </c>
      <c r="E572" s="36">
        <v>4423</v>
      </c>
      <c r="F572" s="4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</row>
    <row r="573" spans="1:54">
      <c r="A573" s="4"/>
      <c r="B573" s="25"/>
      <c r="C573" s="32">
        <f t="shared" si="49"/>
        <v>1</v>
      </c>
      <c r="D573" s="36" t="s">
        <v>4796</v>
      </c>
      <c r="E573" s="36">
        <v>18288</v>
      </c>
      <c r="F573" s="4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</row>
    <row r="574" spans="1:54">
      <c r="A574" s="4"/>
      <c r="B574" s="25"/>
      <c r="C574" s="32">
        <f t="shared" si="49"/>
        <v>1</v>
      </c>
      <c r="D574" s="36" t="s">
        <v>4797</v>
      </c>
      <c r="E574" s="36">
        <v>5775</v>
      </c>
      <c r="F574" s="4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</row>
    <row r="575" spans="1:54">
      <c r="A575" s="4"/>
      <c r="B575" s="25"/>
      <c r="C575" s="32">
        <f t="shared" si="49"/>
        <v>1</v>
      </c>
      <c r="D575" s="42" t="s">
        <v>4798</v>
      </c>
      <c r="E575" s="42">
        <v>4000</v>
      </c>
      <c r="F575" s="4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</row>
    <row r="576" spans="1:54">
      <c r="A576" s="4"/>
      <c r="B576" s="25"/>
      <c r="C576" s="32">
        <f t="shared" si="49"/>
        <v>1</v>
      </c>
      <c r="D576" s="36" t="s">
        <v>4799</v>
      </c>
      <c r="E576" s="36">
        <v>3100</v>
      </c>
      <c r="F576" s="4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</row>
    <row r="577" spans="1:54">
      <c r="A577" s="4"/>
      <c r="B577" s="25"/>
      <c r="C577" s="32">
        <f t="shared" si="49"/>
        <v>1</v>
      </c>
      <c r="D577" s="36" t="s">
        <v>4800</v>
      </c>
      <c r="E577" s="36">
        <v>11441</v>
      </c>
      <c r="F577" s="4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</row>
    <row r="578" spans="1:54">
      <c r="A578" s="4"/>
      <c r="B578" s="25"/>
      <c r="C578" s="32">
        <f t="shared" si="49"/>
        <v>1</v>
      </c>
      <c r="D578" s="52" t="s">
        <v>4801</v>
      </c>
      <c r="E578" s="36">
        <v>5304</v>
      </c>
      <c r="F578" s="4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</row>
    <row r="579" spans="1:54" ht="15">
      <c r="A579" s="231" t="s">
        <v>1055</v>
      </c>
      <c r="B579" s="231"/>
      <c r="C579" s="231"/>
      <c r="D579" s="44">
        <f>SUM(C561:C578)</f>
        <v>18</v>
      </c>
      <c r="E579" s="159">
        <f t="shared" ref="E579" si="50">SUM(E561:E578)</f>
        <v>291113</v>
      </c>
      <c r="F579" s="4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</row>
    <row r="580" spans="1:54" ht="15.75">
      <c r="A580" s="28">
        <v>26</v>
      </c>
      <c r="B580" s="225" t="s">
        <v>61</v>
      </c>
      <c r="C580" s="225"/>
      <c r="D580" s="29"/>
      <c r="E580" s="156"/>
      <c r="F580" s="4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</row>
    <row r="581" spans="1:54">
      <c r="A581" s="4"/>
      <c r="B581" s="25"/>
      <c r="C581" s="32">
        <f t="shared" ref="C581:C614" si="51">IF(D581="",0,1)</f>
        <v>1</v>
      </c>
      <c r="D581" s="34" t="s">
        <v>1056</v>
      </c>
      <c r="E581" s="34">
        <v>2500</v>
      </c>
      <c r="F581" s="4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</row>
    <row r="582" spans="1:54">
      <c r="A582" s="4"/>
      <c r="B582" s="25"/>
      <c r="C582" s="32">
        <f t="shared" si="51"/>
        <v>1</v>
      </c>
      <c r="D582" s="34" t="s">
        <v>1059</v>
      </c>
      <c r="E582" s="34">
        <v>4000</v>
      </c>
      <c r="F582" s="4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</row>
    <row r="583" spans="1:54">
      <c r="A583" s="4"/>
      <c r="B583" s="25"/>
      <c r="C583" s="32">
        <f t="shared" si="51"/>
        <v>1</v>
      </c>
      <c r="D583" s="34" t="s">
        <v>1060</v>
      </c>
      <c r="E583" s="34">
        <v>1800</v>
      </c>
      <c r="F583" s="4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</row>
    <row r="584" spans="1:54">
      <c r="A584" s="4"/>
      <c r="B584" s="25"/>
      <c r="C584" s="32">
        <f t="shared" si="51"/>
        <v>1</v>
      </c>
      <c r="D584" s="34" t="s">
        <v>1061</v>
      </c>
      <c r="E584" s="34">
        <v>10000</v>
      </c>
      <c r="F584" s="4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</row>
    <row r="585" spans="1:54">
      <c r="A585" s="4"/>
      <c r="B585" s="25"/>
      <c r="C585" s="32">
        <f t="shared" si="51"/>
        <v>1</v>
      </c>
      <c r="D585" s="34" t="s">
        <v>1062</v>
      </c>
      <c r="E585" s="34">
        <v>20000</v>
      </c>
      <c r="F585" s="4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</row>
    <row r="586" spans="1:54">
      <c r="A586" s="4"/>
      <c r="B586" s="25"/>
      <c r="C586" s="32">
        <f t="shared" si="51"/>
        <v>1</v>
      </c>
      <c r="D586" s="36" t="s">
        <v>1063</v>
      </c>
      <c r="E586" s="36">
        <v>2302</v>
      </c>
      <c r="F586" s="4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</row>
    <row r="587" spans="1:54">
      <c r="A587" s="4"/>
      <c r="B587" s="25"/>
      <c r="C587" s="32">
        <f t="shared" si="51"/>
        <v>1</v>
      </c>
      <c r="D587" s="36" t="s">
        <v>1064</v>
      </c>
      <c r="E587" s="36">
        <v>6958</v>
      </c>
      <c r="F587" s="4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</row>
    <row r="588" spans="1:54">
      <c r="A588" s="4"/>
      <c r="B588" s="25"/>
      <c r="C588" s="32">
        <f t="shared" si="51"/>
        <v>1</v>
      </c>
      <c r="D588" s="36" t="s">
        <v>1065</v>
      </c>
      <c r="E588" s="36">
        <v>2724</v>
      </c>
      <c r="F588" s="4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</row>
    <row r="589" spans="1:54">
      <c r="A589" s="4"/>
      <c r="B589" s="25"/>
      <c r="C589" s="32">
        <f t="shared" si="51"/>
        <v>1</v>
      </c>
      <c r="D589" s="36" t="s">
        <v>1066</v>
      </c>
      <c r="E589" s="36">
        <v>4000</v>
      </c>
      <c r="F589" s="4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</row>
    <row r="590" spans="1:54">
      <c r="A590" s="4"/>
      <c r="B590" s="25"/>
      <c r="C590" s="32">
        <f t="shared" si="51"/>
        <v>1</v>
      </c>
      <c r="D590" s="36" t="s">
        <v>1067</v>
      </c>
      <c r="E590" s="36">
        <v>6070</v>
      </c>
      <c r="F590" s="4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</row>
    <row r="591" spans="1:54">
      <c r="A591" s="4"/>
      <c r="B591" s="25"/>
      <c r="C591" s="32">
        <f t="shared" si="51"/>
        <v>1</v>
      </c>
      <c r="D591" s="36" t="s">
        <v>1068</v>
      </c>
      <c r="E591" s="36">
        <v>8954</v>
      </c>
      <c r="F591" s="4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</row>
    <row r="592" spans="1:54">
      <c r="A592" s="4"/>
      <c r="B592" s="25"/>
      <c r="C592" s="32">
        <f t="shared" si="51"/>
        <v>1</v>
      </c>
      <c r="D592" s="36" t="s">
        <v>1069</v>
      </c>
      <c r="E592" s="36">
        <v>4898</v>
      </c>
      <c r="F592" s="4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</row>
    <row r="593" spans="1:54">
      <c r="A593" s="4"/>
      <c r="B593" s="25"/>
      <c r="C593" s="32">
        <f t="shared" si="51"/>
        <v>1</v>
      </c>
      <c r="D593" s="36" t="s">
        <v>1071</v>
      </c>
      <c r="E593" s="36">
        <v>5800</v>
      </c>
      <c r="F593" s="4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</row>
    <row r="594" spans="1:54">
      <c r="A594" s="4"/>
      <c r="B594" s="25"/>
      <c r="C594" s="32">
        <f t="shared" si="51"/>
        <v>1</v>
      </c>
      <c r="D594" s="36" t="s">
        <v>1072</v>
      </c>
      <c r="E594" s="36">
        <v>5953</v>
      </c>
      <c r="F594" s="4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</row>
    <row r="595" spans="1:54">
      <c r="A595" s="4"/>
      <c r="B595" s="25"/>
      <c r="C595" s="32">
        <f t="shared" si="51"/>
        <v>1</v>
      </c>
      <c r="D595" s="36" t="s">
        <v>1076</v>
      </c>
      <c r="E595" s="36">
        <v>9354</v>
      </c>
      <c r="F595" s="4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</row>
    <row r="596" spans="1:54">
      <c r="A596" s="4"/>
      <c r="B596" s="25"/>
      <c r="C596" s="32">
        <f t="shared" si="51"/>
        <v>1</v>
      </c>
      <c r="D596" s="36" t="s">
        <v>1077</v>
      </c>
      <c r="E596" s="36">
        <v>6740</v>
      </c>
      <c r="F596" s="4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</row>
    <row r="597" spans="1:54">
      <c r="A597" s="4"/>
      <c r="B597" s="25"/>
      <c r="C597" s="32">
        <f t="shared" si="51"/>
        <v>1</v>
      </c>
      <c r="D597" s="36" t="s">
        <v>1078</v>
      </c>
      <c r="E597" s="36">
        <v>2350</v>
      </c>
      <c r="F597" s="4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</row>
    <row r="598" spans="1:54">
      <c r="A598" s="4"/>
      <c r="B598" s="25"/>
      <c r="C598" s="32">
        <f t="shared" si="51"/>
        <v>1</v>
      </c>
      <c r="D598" s="36" t="s">
        <v>1080</v>
      </c>
      <c r="E598" s="36">
        <v>2600</v>
      </c>
      <c r="F598" s="4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</row>
    <row r="599" spans="1:54">
      <c r="A599" s="4"/>
      <c r="B599" s="25"/>
      <c r="C599" s="32">
        <f t="shared" si="51"/>
        <v>1</v>
      </c>
      <c r="D599" s="36" t="s">
        <v>1081</v>
      </c>
      <c r="E599" s="36">
        <v>41502</v>
      </c>
      <c r="F599" s="4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</row>
    <row r="600" spans="1:54">
      <c r="A600" s="4"/>
      <c r="B600" s="25"/>
      <c r="C600" s="32">
        <f t="shared" si="51"/>
        <v>1</v>
      </c>
      <c r="D600" s="36" t="s">
        <v>1084</v>
      </c>
      <c r="E600" s="36">
        <v>7000</v>
      </c>
      <c r="F600" s="4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</row>
    <row r="601" spans="1:54">
      <c r="A601" s="4"/>
      <c r="B601" s="25"/>
      <c r="C601" s="32">
        <f t="shared" si="51"/>
        <v>1</v>
      </c>
      <c r="D601" s="36" t="s">
        <v>1086</v>
      </c>
      <c r="E601" s="36">
        <v>13510</v>
      </c>
      <c r="F601" s="4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</row>
    <row r="602" spans="1:54">
      <c r="A602" s="4"/>
      <c r="B602" s="25"/>
      <c r="C602" s="32">
        <f t="shared" si="51"/>
        <v>1</v>
      </c>
      <c r="D602" s="36" t="s">
        <v>1088</v>
      </c>
      <c r="E602" s="36">
        <v>10600</v>
      </c>
      <c r="F602" s="4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</row>
    <row r="603" spans="1:54">
      <c r="A603" s="4"/>
      <c r="B603" s="25"/>
      <c r="C603" s="32">
        <f t="shared" si="51"/>
        <v>1</v>
      </c>
      <c r="D603" s="36" t="s">
        <v>1089</v>
      </c>
      <c r="E603" s="36">
        <v>33160</v>
      </c>
      <c r="F603" s="4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</row>
    <row r="604" spans="1:54">
      <c r="A604" s="4"/>
      <c r="B604" s="25"/>
      <c r="C604" s="32">
        <f t="shared" si="51"/>
        <v>1</v>
      </c>
      <c r="D604" s="36" t="s">
        <v>1090</v>
      </c>
      <c r="E604" s="36">
        <v>1297</v>
      </c>
      <c r="F604" s="4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</row>
    <row r="605" spans="1:54">
      <c r="A605" s="4"/>
      <c r="B605" s="25"/>
      <c r="C605" s="32">
        <f t="shared" si="51"/>
        <v>1</v>
      </c>
      <c r="D605" s="36" t="s">
        <v>4802</v>
      </c>
      <c r="E605" s="36">
        <v>4100</v>
      </c>
      <c r="F605" s="4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</row>
    <row r="606" spans="1:54">
      <c r="A606" s="4"/>
      <c r="B606" s="25"/>
      <c r="C606" s="32">
        <f t="shared" si="51"/>
        <v>1</v>
      </c>
      <c r="D606" s="36" t="s">
        <v>1092</v>
      </c>
      <c r="E606" s="36">
        <v>2834</v>
      </c>
      <c r="F606" s="4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</row>
    <row r="607" spans="1:54">
      <c r="A607" s="4"/>
      <c r="B607" s="25"/>
      <c r="C607" s="32">
        <f t="shared" si="51"/>
        <v>1</v>
      </c>
      <c r="D607" s="36" t="s">
        <v>1093</v>
      </c>
      <c r="E607" s="36">
        <v>6400</v>
      </c>
      <c r="F607" s="4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</row>
    <row r="608" spans="1:54">
      <c r="A608" s="4"/>
      <c r="B608" s="25"/>
      <c r="C608" s="32">
        <f t="shared" si="51"/>
        <v>1</v>
      </c>
      <c r="D608" s="36" t="s">
        <v>1094</v>
      </c>
      <c r="E608" s="36">
        <v>818</v>
      </c>
      <c r="F608" s="4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</row>
    <row r="609" spans="1:54">
      <c r="A609" s="4"/>
      <c r="B609" s="25"/>
      <c r="C609" s="32">
        <f t="shared" si="51"/>
        <v>1</v>
      </c>
      <c r="D609" s="36" t="s">
        <v>1095</v>
      </c>
      <c r="E609" s="36">
        <v>9200</v>
      </c>
      <c r="F609" s="4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</row>
    <row r="610" spans="1:54">
      <c r="A610" s="4"/>
      <c r="B610" s="25"/>
      <c r="C610" s="32">
        <f t="shared" si="51"/>
        <v>1</v>
      </c>
      <c r="D610" s="36" t="s">
        <v>4803</v>
      </c>
      <c r="E610" s="36">
        <v>4112</v>
      </c>
      <c r="F610" s="4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</row>
    <row r="611" spans="1:54">
      <c r="A611" s="4"/>
      <c r="B611" s="25"/>
      <c r="C611" s="32">
        <f t="shared" si="51"/>
        <v>1</v>
      </c>
      <c r="D611" s="36" t="s">
        <v>1099</v>
      </c>
      <c r="E611" s="36">
        <v>1889</v>
      </c>
      <c r="F611" s="4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</row>
    <row r="612" spans="1:54">
      <c r="A612" s="4"/>
      <c r="B612" s="25"/>
      <c r="C612" s="32">
        <f t="shared" si="51"/>
        <v>1</v>
      </c>
      <c r="D612" s="36" t="s">
        <v>1100</v>
      </c>
      <c r="E612" s="36">
        <v>1563</v>
      </c>
      <c r="F612" s="4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</row>
    <row r="613" spans="1:54">
      <c r="A613" s="4"/>
      <c r="B613" s="25"/>
      <c r="C613" s="32">
        <f t="shared" si="51"/>
        <v>1</v>
      </c>
      <c r="D613" s="36" t="s">
        <v>1101</v>
      </c>
      <c r="E613" s="36">
        <v>6300</v>
      </c>
      <c r="F613" s="4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</row>
    <row r="614" spans="1:54">
      <c r="A614" s="4"/>
      <c r="B614" s="25"/>
      <c r="C614" s="32">
        <f t="shared" si="51"/>
        <v>1</v>
      </c>
      <c r="D614" s="36" t="s">
        <v>1103</v>
      </c>
      <c r="E614" s="36">
        <v>63714</v>
      </c>
      <c r="F614" s="4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</row>
    <row r="615" spans="1:54" ht="15">
      <c r="A615" s="231" t="s">
        <v>1104</v>
      </c>
      <c r="B615" s="231"/>
      <c r="C615" s="231"/>
      <c r="D615" s="44">
        <f>SUM(C581:C614)</f>
        <v>34</v>
      </c>
      <c r="E615" s="159">
        <f t="shared" ref="E615" si="52">SUM(E581:E614)</f>
        <v>315002</v>
      </c>
      <c r="F615" s="4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</row>
    <row r="616" spans="1:54" ht="15.75">
      <c r="A616" s="28">
        <v>27</v>
      </c>
      <c r="B616" s="225" t="s">
        <v>62</v>
      </c>
      <c r="C616" s="225"/>
      <c r="D616" s="29"/>
      <c r="E616" s="156"/>
      <c r="F616" s="4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</row>
    <row r="617" spans="1:54">
      <c r="A617" s="4"/>
      <c r="B617" s="25"/>
      <c r="C617" s="32">
        <f t="shared" ref="C617:C640" si="53">IF(D617="",0,1)</f>
        <v>1</v>
      </c>
      <c r="D617" s="40" t="s">
        <v>4804</v>
      </c>
      <c r="E617" s="40">
        <v>8092</v>
      </c>
      <c r="F617" s="4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</row>
    <row r="618" spans="1:54">
      <c r="A618" s="4"/>
      <c r="B618" s="25"/>
      <c r="C618" s="32">
        <f t="shared" si="53"/>
        <v>1</v>
      </c>
      <c r="D618" s="34" t="s">
        <v>1106</v>
      </c>
      <c r="E618" s="34">
        <v>9848</v>
      </c>
      <c r="F618" s="4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</row>
    <row r="619" spans="1:54">
      <c r="A619" s="4"/>
      <c r="B619" s="25"/>
      <c r="C619" s="32">
        <f t="shared" si="53"/>
        <v>1</v>
      </c>
      <c r="D619" s="34" t="s">
        <v>1107</v>
      </c>
      <c r="E619" s="34">
        <v>4724</v>
      </c>
      <c r="F619" s="4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</row>
    <row r="620" spans="1:54">
      <c r="A620" s="4"/>
      <c r="B620" s="25"/>
      <c r="C620" s="32">
        <f t="shared" si="53"/>
        <v>1</v>
      </c>
      <c r="D620" s="34" t="s">
        <v>4805</v>
      </c>
      <c r="E620" s="34">
        <v>2300</v>
      </c>
      <c r="F620" s="4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</row>
    <row r="621" spans="1:54">
      <c r="A621" s="4"/>
      <c r="B621" s="25"/>
      <c r="C621" s="32">
        <f t="shared" si="53"/>
        <v>1</v>
      </c>
      <c r="D621" s="34" t="s">
        <v>1111</v>
      </c>
      <c r="E621" s="34">
        <v>4600</v>
      </c>
      <c r="F621" s="4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</row>
    <row r="622" spans="1:54">
      <c r="A622" s="4"/>
      <c r="B622" s="25"/>
      <c r="C622" s="32">
        <f t="shared" si="53"/>
        <v>1</v>
      </c>
      <c r="D622" s="34" t="s">
        <v>1112</v>
      </c>
      <c r="E622" s="34">
        <v>5000</v>
      </c>
      <c r="F622" s="4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</row>
    <row r="623" spans="1:54">
      <c r="A623" s="4"/>
      <c r="B623" s="25"/>
      <c r="C623" s="32">
        <f t="shared" si="53"/>
        <v>1</v>
      </c>
      <c r="D623" s="34" t="s">
        <v>1113</v>
      </c>
      <c r="E623" s="34">
        <v>2351</v>
      </c>
      <c r="F623" s="4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</row>
    <row r="624" spans="1:54">
      <c r="A624" s="4"/>
      <c r="B624" s="25"/>
      <c r="C624" s="32">
        <f t="shared" si="53"/>
        <v>1</v>
      </c>
      <c r="D624" s="36" t="s">
        <v>1114</v>
      </c>
      <c r="E624" s="36">
        <v>47447</v>
      </c>
      <c r="F624" s="4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</row>
    <row r="625" spans="1:54">
      <c r="A625" s="4"/>
      <c r="B625" s="25"/>
      <c r="C625" s="32">
        <f t="shared" si="53"/>
        <v>1</v>
      </c>
      <c r="D625" s="36" t="s">
        <v>1115</v>
      </c>
      <c r="E625" s="36">
        <v>3800</v>
      </c>
      <c r="F625" s="4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</row>
    <row r="626" spans="1:54">
      <c r="A626" s="4"/>
      <c r="B626" s="25"/>
      <c r="C626" s="32">
        <f t="shared" si="53"/>
        <v>1</v>
      </c>
      <c r="D626" s="36" t="s">
        <v>1116</v>
      </c>
      <c r="E626" s="36">
        <v>7300</v>
      </c>
      <c r="F626" s="4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</row>
    <row r="627" spans="1:54">
      <c r="A627" s="4"/>
      <c r="B627" s="25"/>
      <c r="C627" s="32">
        <f t="shared" si="53"/>
        <v>1</v>
      </c>
      <c r="D627" s="36" t="s">
        <v>1117</v>
      </c>
      <c r="E627" s="36">
        <v>3152</v>
      </c>
      <c r="F627" s="4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</row>
    <row r="628" spans="1:54">
      <c r="A628" s="4"/>
      <c r="B628" s="25"/>
      <c r="C628" s="32">
        <f t="shared" si="53"/>
        <v>1</v>
      </c>
      <c r="D628" s="36" t="s">
        <v>1118</v>
      </c>
      <c r="E628" s="36">
        <v>11816</v>
      </c>
      <c r="F628" s="4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</row>
    <row r="629" spans="1:54">
      <c r="A629" s="4"/>
      <c r="B629" s="25"/>
      <c r="C629" s="32">
        <f t="shared" si="53"/>
        <v>1</v>
      </c>
      <c r="D629" s="36" t="s">
        <v>1119</v>
      </c>
      <c r="E629" s="36">
        <v>18348</v>
      </c>
      <c r="F629" s="4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</row>
    <row r="630" spans="1:54">
      <c r="A630" s="4"/>
      <c r="B630" s="25"/>
      <c r="C630" s="32">
        <f t="shared" si="53"/>
        <v>1</v>
      </c>
      <c r="D630" s="36" t="s">
        <v>1121</v>
      </c>
      <c r="E630" s="36">
        <v>4127</v>
      </c>
      <c r="F630" s="4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</row>
    <row r="631" spans="1:54">
      <c r="A631" s="4"/>
      <c r="B631" s="25"/>
      <c r="C631" s="32">
        <f t="shared" si="53"/>
        <v>1</v>
      </c>
      <c r="D631" s="36" t="s">
        <v>1122</v>
      </c>
      <c r="E631" s="36">
        <v>5069</v>
      </c>
      <c r="F631" s="4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</row>
    <row r="632" spans="1:54">
      <c r="A632" s="4"/>
      <c r="B632" s="25"/>
      <c r="C632" s="32">
        <f t="shared" si="53"/>
        <v>1</v>
      </c>
      <c r="D632" s="36" t="s">
        <v>1124</v>
      </c>
      <c r="E632" s="36">
        <v>10254</v>
      </c>
      <c r="F632" s="4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</row>
    <row r="633" spans="1:54">
      <c r="A633" s="4"/>
      <c r="B633" s="25"/>
      <c r="C633" s="32">
        <f t="shared" si="53"/>
        <v>1</v>
      </c>
      <c r="D633" s="36" t="s">
        <v>1127</v>
      </c>
      <c r="E633" s="36">
        <v>4100</v>
      </c>
      <c r="F633" s="4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</row>
    <row r="634" spans="1:54">
      <c r="A634" s="4"/>
      <c r="B634" s="25"/>
      <c r="C634" s="32">
        <f t="shared" si="53"/>
        <v>1</v>
      </c>
      <c r="D634" s="36" t="s">
        <v>4806</v>
      </c>
      <c r="E634" s="36">
        <v>4450</v>
      </c>
      <c r="F634" s="4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</row>
    <row r="635" spans="1:54">
      <c r="A635" s="4"/>
      <c r="B635" s="25"/>
      <c r="C635" s="32">
        <f t="shared" si="53"/>
        <v>1</v>
      </c>
      <c r="D635" s="36" t="s">
        <v>1129</v>
      </c>
      <c r="E635" s="36">
        <v>5763</v>
      </c>
      <c r="F635" s="4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</row>
    <row r="636" spans="1:54">
      <c r="A636" s="4"/>
      <c r="B636" s="25"/>
      <c r="C636" s="32">
        <f t="shared" si="53"/>
        <v>1</v>
      </c>
      <c r="D636" s="42" t="s">
        <v>1130</v>
      </c>
      <c r="E636" s="42">
        <v>5600</v>
      </c>
      <c r="F636" s="4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</row>
    <row r="637" spans="1:54">
      <c r="A637" s="4"/>
      <c r="B637" s="25"/>
      <c r="C637" s="32">
        <f t="shared" si="53"/>
        <v>1</v>
      </c>
      <c r="D637" s="36" t="s">
        <v>1131</v>
      </c>
      <c r="E637" s="36">
        <v>13000</v>
      </c>
      <c r="F637" s="4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</row>
    <row r="638" spans="1:54">
      <c r="A638" s="4"/>
      <c r="B638" s="25"/>
      <c r="C638" s="32">
        <f t="shared" si="53"/>
        <v>1</v>
      </c>
      <c r="D638" s="36" t="s">
        <v>1132</v>
      </c>
      <c r="E638" s="36">
        <v>3800</v>
      </c>
      <c r="F638" s="4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</row>
    <row r="639" spans="1:54">
      <c r="A639" s="4"/>
      <c r="B639" s="25"/>
      <c r="C639" s="32">
        <f t="shared" si="53"/>
        <v>1</v>
      </c>
      <c r="D639" s="36" t="s">
        <v>1133</v>
      </c>
      <c r="E639" s="36">
        <v>7854</v>
      </c>
      <c r="F639" s="4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</row>
    <row r="640" spans="1:54">
      <c r="A640" s="4"/>
      <c r="B640" s="25"/>
      <c r="C640" s="32">
        <f t="shared" si="53"/>
        <v>1</v>
      </c>
      <c r="D640" s="36" t="s">
        <v>1134</v>
      </c>
      <c r="E640" s="36">
        <v>24000</v>
      </c>
      <c r="F640" s="4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</row>
    <row r="641" spans="1:54" ht="15">
      <c r="A641" s="231" t="s">
        <v>1135</v>
      </c>
      <c r="B641" s="231"/>
      <c r="C641" s="231"/>
      <c r="D641" s="44">
        <f>SUM(C617:C640)</f>
        <v>24</v>
      </c>
      <c r="E641" s="159">
        <f t="shared" ref="E641" si="54">SUM(E617:E640)</f>
        <v>216795</v>
      </c>
      <c r="F641" s="4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</row>
    <row r="642" spans="1:54" ht="15.75">
      <c r="A642" s="28">
        <v>28</v>
      </c>
      <c r="B642" s="225" t="s">
        <v>63</v>
      </c>
      <c r="C642" s="225"/>
      <c r="D642" s="29"/>
      <c r="E642" s="156"/>
      <c r="F642" s="4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</row>
    <row r="643" spans="1:54">
      <c r="A643" s="4"/>
      <c r="B643" s="25"/>
      <c r="C643" s="32">
        <f t="shared" ref="C643:C658" si="55">IF(D643="",0,1)</f>
        <v>1</v>
      </c>
      <c r="D643" s="52" t="s">
        <v>1157</v>
      </c>
      <c r="E643" s="34">
        <v>31114</v>
      </c>
      <c r="F643" s="4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</row>
    <row r="644" spans="1:54">
      <c r="A644" s="4"/>
      <c r="B644" s="25"/>
      <c r="C644" s="32">
        <f t="shared" si="55"/>
        <v>1</v>
      </c>
      <c r="D644" s="52" t="s">
        <v>1137</v>
      </c>
      <c r="E644" s="34">
        <v>6700</v>
      </c>
      <c r="F644" s="4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</row>
    <row r="645" spans="1:54">
      <c r="A645" s="4"/>
      <c r="B645" s="25"/>
      <c r="C645" s="32">
        <f t="shared" si="55"/>
        <v>1</v>
      </c>
      <c r="D645" s="52" t="s">
        <v>1140</v>
      </c>
      <c r="E645" s="34">
        <v>3410</v>
      </c>
      <c r="F645" s="4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</row>
    <row r="646" spans="1:54">
      <c r="A646" s="4"/>
      <c r="B646" s="25"/>
      <c r="C646" s="32">
        <f t="shared" si="55"/>
        <v>1</v>
      </c>
      <c r="D646" s="52" t="s">
        <v>4807</v>
      </c>
      <c r="E646" s="36">
        <v>6200</v>
      </c>
      <c r="F646" s="4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</row>
    <row r="647" spans="1:54">
      <c r="A647" s="4"/>
      <c r="B647" s="25"/>
      <c r="C647" s="32">
        <f t="shared" si="55"/>
        <v>1</v>
      </c>
      <c r="D647" s="52" t="s">
        <v>1143</v>
      </c>
      <c r="E647" s="36">
        <v>3690</v>
      </c>
      <c r="F647" s="4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</row>
    <row r="648" spans="1:54">
      <c r="A648" s="4"/>
      <c r="B648" s="25"/>
      <c r="C648" s="32">
        <f t="shared" si="55"/>
        <v>1</v>
      </c>
      <c r="D648" s="52" t="s">
        <v>1144</v>
      </c>
      <c r="E648" s="36">
        <v>5846</v>
      </c>
      <c r="F648" s="4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</row>
    <row r="649" spans="1:54">
      <c r="A649" s="4"/>
      <c r="B649" s="25"/>
      <c r="C649" s="32">
        <f t="shared" si="55"/>
        <v>1</v>
      </c>
      <c r="D649" s="52" t="s">
        <v>1147</v>
      </c>
      <c r="E649" s="36">
        <v>11127</v>
      </c>
      <c r="F649" s="4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</row>
    <row r="650" spans="1:54">
      <c r="A650" s="4"/>
      <c r="B650" s="25"/>
      <c r="C650" s="32">
        <f t="shared" si="55"/>
        <v>1</v>
      </c>
      <c r="D650" s="52" t="s">
        <v>1150</v>
      </c>
      <c r="E650" s="36">
        <v>15655</v>
      </c>
      <c r="F650" s="4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</row>
    <row r="651" spans="1:54">
      <c r="A651" s="4"/>
      <c r="B651" s="25"/>
      <c r="C651" s="32">
        <f t="shared" si="55"/>
        <v>1</v>
      </c>
      <c r="D651" s="52" t="s">
        <v>1152</v>
      </c>
      <c r="E651" s="36">
        <v>2800</v>
      </c>
      <c r="F651" s="4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</row>
    <row r="652" spans="1:54">
      <c r="A652" s="4"/>
      <c r="B652" s="25"/>
      <c r="C652" s="32">
        <f t="shared" si="55"/>
        <v>1</v>
      </c>
      <c r="D652" s="52" t="s">
        <v>4808</v>
      </c>
      <c r="E652" s="36">
        <v>2219</v>
      </c>
      <c r="F652" s="4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</row>
    <row r="653" spans="1:54">
      <c r="A653" s="4"/>
      <c r="B653" s="25"/>
      <c r="C653" s="32">
        <f t="shared" si="55"/>
        <v>1</v>
      </c>
      <c r="D653" s="52" t="s">
        <v>1156</v>
      </c>
      <c r="E653" s="36">
        <v>2740</v>
      </c>
      <c r="F653" s="4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</row>
    <row r="654" spans="1:54">
      <c r="A654" s="4"/>
      <c r="B654" s="25"/>
      <c r="C654" s="32">
        <f t="shared" si="55"/>
        <v>1</v>
      </c>
      <c r="D654" s="52" t="s">
        <v>1158</v>
      </c>
      <c r="E654" s="36">
        <v>40195</v>
      </c>
      <c r="F654" s="4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</row>
    <row r="655" spans="1:54">
      <c r="A655" s="4"/>
      <c r="B655" s="25"/>
      <c r="C655" s="32">
        <f t="shared" si="55"/>
        <v>1</v>
      </c>
      <c r="D655" s="52" t="s">
        <v>1159</v>
      </c>
      <c r="E655" s="36">
        <v>13195</v>
      </c>
      <c r="F655" s="4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</row>
    <row r="656" spans="1:54">
      <c r="A656" s="4"/>
      <c r="B656" s="25"/>
      <c r="C656" s="32">
        <f t="shared" si="55"/>
        <v>1</v>
      </c>
      <c r="D656" s="52" t="s">
        <v>1160</v>
      </c>
      <c r="E656" s="36">
        <v>3762</v>
      </c>
      <c r="F656" s="4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</row>
    <row r="657" spans="1:54">
      <c r="A657" s="4"/>
      <c r="B657" s="25"/>
      <c r="C657" s="32">
        <f t="shared" si="55"/>
        <v>1</v>
      </c>
      <c r="D657" s="52" t="s">
        <v>4809</v>
      </c>
      <c r="E657" s="36">
        <v>5634</v>
      </c>
      <c r="F657" s="4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</row>
    <row r="658" spans="1:54">
      <c r="A658" s="4"/>
      <c r="B658" s="25"/>
      <c r="C658" s="32">
        <f t="shared" si="55"/>
        <v>1</v>
      </c>
      <c r="D658" s="52" t="s">
        <v>4810</v>
      </c>
      <c r="E658" s="36">
        <v>4067</v>
      </c>
      <c r="F658" s="4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</row>
    <row r="659" spans="1:54" ht="15">
      <c r="A659" s="231" t="s">
        <v>1167</v>
      </c>
      <c r="B659" s="231"/>
      <c r="C659" s="231"/>
      <c r="D659" s="44">
        <f>SUM(C643:C658)</f>
        <v>16</v>
      </c>
      <c r="E659" s="159">
        <f t="shared" ref="E659" si="56">SUM(E643:E658)</f>
        <v>158354</v>
      </c>
      <c r="F659" s="4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</row>
    <row r="660" spans="1:54" ht="15.75">
      <c r="A660" s="28">
        <v>29</v>
      </c>
      <c r="B660" s="225" t="s">
        <v>64</v>
      </c>
      <c r="C660" s="225"/>
      <c r="D660" s="29"/>
      <c r="E660" s="156"/>
      <c r="F660" s="4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</row>
    <row r="661" spans="1:54">
      <c r="A661" s="4"/>
      <c r="B661" s="25"/>
      <c r="C661" s="32">
        <f t="shared" ref="C661:C681" si="57">IF(D661="",0,1)</f>
        <v>1</v>
      </c>
      <c r="D661" s="36" t="s">
        <v>1172</v>
      </c>
      <c r="E661" s="36">
        <v>2521</v>
      </c>
      <c r="F661" s="4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</row>
    <row r="662" spans="1:54">
      <c r="A662" s="4"/>
      <c r="B662" s="25"/>
      <c r="C662" s="32">
        <f t="shared" si="57"/>
        <v>1</v>
      </c>
      <c r="D662" s="36" t="s">
        <v>1176</v>
      </c>
      <c r="E662" s="36">
        <v>3750</v>
      </c>
      <c r="F662" s="4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</row>
    <row r="663" spans="1:54">
      <c r="A663" s="4"/>
      <c r="B663" s="25"/>
      <c r="C663" s="32">
        <f t="shared" si="57"/>
        <v>1</v>
      </c>
      <c r="D663" s="36" t="s">
        <v>1177</v>
      </c>
      <c r="E663" s="36">
        <v>3800</v>
      </c>
      <c r="F663" s="4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</row>
    <row r="664" spans="1:54">
      <c r="A664" s="4"/>
      <c r="B664" s="25"/>
      <c r="C664" s="32">
        <f t="shared" si="57"/>
        <v>1</v>
      </c>
      <c r="D664" s="34" t="s">
        <v>4811</v>
      </c>
      <c r="E664" s="34">
        <v>4444</v>
      </c>
      <c r="F664" s="4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</row>
    <row r="665" spans="1:54">
      <c r="A665" s="4"/>
      <c r="B665" s="25"/>
      <c r="C665" s="32">
        <f t="shared" si="57"/>
        <v>1</v>
      </c>
      <c r="D665" s="34" t="s">
        <v>1182</v>
      </c>
      <c r="E665" s="34">
        <v>7605</v>
      </c>
      <c r="F665" s="4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</row>
    <row r="666" spans="1:54">
      <c r="A666" s="4"/>
      <c r="B666" s="25"/>
      <c r="C666" s="32">
        <f t="shared" si="57"/>
        <v>1</v>
      </c>
      <c r="D666" s="34" t="s">
        <v>1185</v>
      </c>
      <c r="E666" s="34">
        <v>10000</v>
      </c>
      <c r="F666" s="4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</row>
    <row r="667" spans="1:54">
      <c r="A667" s="4"/>
      <c r="B667" s="25"/>
      <c r="C667" s="32">
        <f t="shared" si="57"/>
        <v>1</v>
      </c>
      <c r="D667" s="34" t="s">
        <v>1186</v>
      </c>
      <c r="E667" s="34">
        <v>6500</v>
      </c>
      <c r="F667" s="4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</row>
    <row r="668" spans="1:54">
      <c r="A668" s="4"/>
      <c r="B668" s="25"/>
      <c r="C668" s="32">
        <f t="shared" si="57"/>
        <v>1</v>
      </c>
      <c r="D668" s="34" t="s">
        <v>1188</v>
      </c>
      <c r="E668" s="34">
        <v>15194</v>
      </c>
      <c r="F668" s="4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</row>
    <row r="669" spans="1:54">
      <c r="A669" s="4"/>
      <c r="B669" s="25"/>
      <c r="C669" s="32">
        <f t="shared" si="57"/>
        <v>1</v>
      </c>
      <c r="D669" s="34" t="s">
        <v>1189</v>
      </c>
      <c r="E669" s="34">
        <v>3600</v>
      </c>
      <c r="F669" s="4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</row>
    <row r="670" spans="1:54">
      <c r="A670" s="4"/>
      <c r="B670" s="25"/>
      <c r="C670" s="32">
        <f t="shared" si="57"/>
        <v>1</v>
      </c>
      <c r="D670" s="34" t="s">
        <v>1190</v>
      </c>
      <c r="E670" s="34">
        <v>17500</v>
      </c>
      <c r="F670" s="4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</row>
    <row r="671" spans="1:54">
      <c r="A671" s="4"/>
      <c r="B671" s="25"/>
      <c r="C671" s="32">
        <f t="shared" si="57"/>
        <v>1</v>
      </c>
      <c r="D671" s="34" t="s">
        <v>1191</v>
      </c>
      <c r="E671" s="34">
        <v>6471</v>
      </c>
      <c r="F671" s="4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</row>
    <row r="672" spans="1:54">
      <c r="A672" s="4"/>
      <c r="B672" s="25"/>
      <c r="C672" s="32">
        <f t="shared" si="57"/>
        <v>1</v>
      </c>
      <c r="D672" s="34" t="s">
        <v>1192</v>
      </c>
      <c r="E672" s="34">
        <v>5768</v>
      </c>
      <c r="F672" s="4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</row>
    <row r="673" spans="1:54">
      <c r="A673" s="4"/>
      <c r="B673" s="25"/>
      <c r="C673" s="32">
        <f t="shared" si="57"/>
        <v>1</v>
      </c>
      <c r="D673" s="36" t="s">
        <v>1193</v>
      </c>
      <c r="E673" s="34">
        <v>7535</v>
      </c>
      <c r="F673" s="4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</row>
    <row r="674" spans="1:54">
      <c r="A674" s="4"/>
      <c r="B674" s="25"/>
      <c r="C674" s="32">
        <f t="shared" si="57"/>
        <v>1</v>
      </c>
      <c r="D674" s="36" t="s">
        <v>1197</v>
      </c>
      <c r="E674" s="34">
        <v>14845</v>
      </c>
      <c r="F674" s="4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</row>
    <row r="675" spans="1:54">
      <c r="A675" s="4"/>
      <c r="B675" s="25"/>
      <c r="C675" s="32">
        <f t="shared" si="57"/>
        <v>1</v>
      </c>
      <c r="D675" s="36" t="s">
        <v>1201</v>
      </c>
      <c r="E675" s="36">
        <v>8600</v>
      </c>
      <c r="F675" s="4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</row>
    <row r="676" spans="1:54">
      <c r="A676" s="4"/>
      <c r="B676" s="25"/>
      <c r="C676" s="32">
        <f t="shared" si="57"/>
        <v>1</v>
      </c>
      <c r="D676" s="42" t="s">
        <v>1208</v>
      </c>
      <c r="E676" s="42">
        <v>4800</v>
      </c>
      <c r="F676" s="4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</row>
    <row r="677" spans="1:54">
      <c r="A677" s="4"/>
      <c r="B677" s="25"/>
      <c r="C677" s="32">
        <f t="shared" si="57"/>
        <v>1</v>
      </c>
      <c r="D677" s="36" t="s">
        <v>1209</v>
      </c>
      <c r="E677" s="36">
        <v>6700</v>
      </c>
      <c r="F677" s="4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</row>
    <row r="678" spans="1:54">
      <c r="A678" s="4"/>
      <c r="B678" s="25"/>
      <c r="C678" s="32">
        <f t="shared" si="57"/>
        <v>1</v>
      </c>
      <c r="D678" s="36" t="s">
        <v>4812</v>
      </c>
      <c r="E678" s="36">
        <v>3796</v>
      </c>
      <c r="F678" s="4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</row>
    <row r="679" spans="1:54">
      <c r="A679" s="4"/>
      <c r="B679" s="25"/>
      <c r="C679" s="32">
        <f t="shared" si="57"/>
        <v>1</v>
      </c>
      <c r="D679" s="42" t="s">
        <v>4813</v>
      </c>
      <c r="E679" s="42">
        <v>63000</v>
      </c>
      <c r="F679" s="4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</row>
    <row r="680" spans="1:54">
      <c r="A680" s="4"/>
      <c r="B680" s="25"/>
      <c r="C680" s="32">
        <f t="shared" si="57"/>
        <v>1</v>
      </c>
      <c r="D680" s="34" t="s">
        <v>4814</v>
      </c>
      <c r="E680" s="36">
        <v>12220</v>
      </c>
      <c r="F680" s="4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</row>
    <row r="681" spans="1:54">
      <c r="A681" s="4"/>
      <c r="B681" s="25"/>
      <c r="C681" s="32">
        <f t="shared" si="57"/>
        <v>1</v>
      </c>
      <c r="D681" s="36" t="s">
        <v>4815</v>
      </c>
      <c r="E681" s="36">
        <v>6953</v>
      </c>
      <c r="F681" s="4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</row>
    <row r="682" spans="1:54" ht="15">
      <c r="A682" s="231" t="s">
        <v>1226</v>
      </c>
      <c r="B682" s="231"/>
      <c r="C682" s="231"/>
      <c r="D682" s="44">
        <f>SUM(C661:C681)</f>
        <v>21</v>
      </c>
      <c r="E682" s="159">
        <f t="shared" ref="E682" si="58">SUM(E661:E681)</f>
        <v>215602</v>
      </c>
      <c r="F682" s="4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</row>
    <row r="683" spans="1:54" ht="15.75">
      <c r="A683" s="28">
        <v>30</v>
      </c>
      <c r="B683" s="225" t="s">
        <v>65</v>
      </c>
      <c r="C683" s="225"/>
      <c r="D683" s="29"/>
      <c r="E683" s="156"/>
      <c r="F683" s="4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</row>
    <row r="684" spans="1:54">
      <c r="A684" s="4"/>
      <c r="B684" s="25"/>
      <c r="C684" s="32">
        <f t="shared" ref="C684:C715" si="59">IF(D684="",0,1)</f>
        <v>1</v>
      </c>
      <c r="D684" s="163" t="s">
        <v>1227</v>
      </c>
      <c r="E684" s="163">
        <v>8471</v>
      </c>
      <c r="F684" s="4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</row>
    <row r="685" spans="1:54">
      <c r="A685" s="4"/>
      <c r="B685" s="25"/>
      <c r="C685" s="32">
        <f t="shared" si="59"/>
        <v>1</v>
      </c>
      <c r="D685" s="52" t="s">
        <v>1228</v>
      </c>
      <c r="E685" s="52">
        <v>3257</v>
      </c>
      <c r="F685" s="4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</row>
    <row r="686" spans="1:54">
      <c r="A686" s="4"/>
      <c r="B686" s="25"/>
      <c r="C686" s="32">
        <f t="shared" si="59"/>
        <v>1</v>
      </c>
      <c r="D686" s="52" t="s">
        <v>1229</v>
      </c>
      <c r="E686" s="52">
        <v>216</v>
      </c>
      <c r="F686" s="4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</row>
    <row r="687" spans="1:54">
      <c r="A687" s="4"/>
      <c r="B687" s="25"/>
      <c r="C687" s="32">
        <f t="shared" si="59"/>
        <v>1</v>
      </c>
      <c r="D687" s="33" t="s">
        <v>1230</v>
      </c>
      <c r="E687" s="33">
        <v>5499</v>
      </c>
      <c r="F687" s="4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</row>
    <row r="688" spans="1:54">
      <c r="A688" s="4"/>
      <c r="B688" s="25"/>
      <c r="C688" s="32">
        <f t="shared" si="59"/>
        <v>1</v>
      </c>
      <c r="D688" s="33" t="s">
        <v>1231</v>
      </c>
      <c r="E688" s="33">
        <v>40733</v>
      </c>
      <c r="F688" s="4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</row>
    <row r="689" spans="1:54">
      <c r="A689" s="4"/>
      <c r="B689" s="25"/>
      <c r="C689" s="32">
        <f t="shared" si="59"/>
        <v>1</v>
      </c>
      <c r="D689" s="33" t="s">
        <v>1232</v>
      </c>
      <c r="E689" s="33">
        <v>3525</v>
      </c>
      <c r="F689" s="4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</row>
    <row r="690" spans="1:54">
      <c r="A690" s="4"/>
      <c r="B690" s="25"/>
      <c r="C690" s="32">
        <f t="shared" si="59"/>
        <v>1</v>
      </c>
      <c r="D690" s="33" t="s">
        <v>1233</v>
      </c>
      <c r="E690" s="33">
        <v>4224</v>
      </c>
      <c r="F690" s="4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</row>
    <row r="691" spans="1:54">
      <c r="A691" s="4"/>
      <c r="B691" s="25"/>
      <c r="C691" s="32">
        <f t="shared" si="59"/>
        <v>1</v>
      </c>
      <c r="D691" s="52" t="s">
        <v>1234</v>
      </c>
      <c r="E691" s="52">
        <v>2671</v>
      </c>
      <c r="F691" s="4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</row>
    <row r="692" spans="1:54">
      <c r="A692" s="4"/>
      <c r="B692" s="25"/>
      <c r="C692" s="32">
        <f t="shared" si="59"/>
        <v>1</v>
      </c>
      <c r="D692" s="52" t="s">
        <v>1235</v>
      </c>
      <c r="E692" s="52">
        <v>2435</v>
      </c>
      <c r="F692" s="4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</row>
    <row r="693" spans="1:54">
      <c r="A693" s="4"/>
      <c r="B693" s="25"/>
      <c r="C693" s="32">
        <f t="shared" si="59"/>
        <v>1</v>
      </c>
      <c r="D693" s="52" t="s">
        <v>1236</v>
      </c>
      <c r="E693" s="52">
        <v>2695</v>
      </c>
      <c r="F693" s="4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</row>
    <row r="694" spans="1:54">
      <c r="A694" s="4"/>
      <c r="B694" s="25"/>
      <c r="C694" s="32">
        <f t="shared" si="59"/>
        <v>1</v>
      </c>
      <c r="D694" s="52" t="s">
        <v>1237</v>
      </c>
      <c r="E694" s="52">
        <v>18648</v>
      </c>
      <c r="F694" s="4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</row>
    <row r="695" spans="1:54">
      <c r="A695" s="4"/>
      <c r="B695" s="25"/>
      <c r="C695" s="32">
        <f t="shared" si="59"/>
        <v>1</v>
      </c>
      <c r="D695" s="52" t="s">
        <v>1239</v>
      </c>
      <c r="E695" s="52">
        <v>16269</v>
      </c>
      <c r="F695" s="4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</row>
    <row r="696" spans="1:54">
      <c r="A696" s="4"/>
      <c r="B696" s="25"/>
      <c r="C696" s="32">
        <f t="shared" si="59"/>
        <v>1</v>
      </c>
      <c r="D696" s="52" t="s">
        <v>1240</v>
      </c>
      <c r="E696" s="52">
        <v>4731</v>
      </c>
      <c r="F696" s="4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</row>
    <row r="697" spans="1:54">
      <c r="A697" s="4"/>
      <c r="B697" s="25"/>
      <c r="C697" s="32">
        <f t="shared" si="59"/>
        <v>1</v>
      </c>
      <c r="D697" s="52" t="s">
        <v>1241</v>
      </c>
      <c r="E697" s="52">
        <v>6948</v>
      </c>
      <c r="F697" s="4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</row>
    <row r="698" spans="1:54">
      <c r="A698" s="4"/>
      <c r="B698" s="25"/>
      <c r="C698" s="32">
        <f t="shared" si="59"/>
        <v>1</v>
      </c>
      <c r="D698" s="52" t="s">
        <v>1242</v>
      </c>
      <c r="E698" s="52">
        <v>3524</v>
      </c>
      <c r="F698" s="4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</row>
    <row r="699" spans="1:54">
      <c r="A699" s="4"/>
      <c r="B699" s="25"/>
      <c r="C699" s="32">
        <f t="shared" si="59"/>
        <v>1</v>
      </c>
      <c r="D699" s="52" t="s">
        <v>1243</v>
      </c>
      <c r="E699" s="52">
        <v>2939</v>
      </c>
      <c r="F699" s="4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</row>
    <row r="700" spans="1:54">
      <c r="A700" s="4"/>
      <c r="B700" s="25"/>
      <c r="C700" s="32">
        <f t="shared" si="59"/>
        <v>1</v>
      </c>
      <c r="D700" s="52" t="s">
        <v>1244</v>
      </c>
      <c r="E700" s="52">
        <v>2297</v>
      </c>
      <c r="F700" s="4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</row>
    <row r="701" spans="1:54">
      <c r="A701" s="4"/>
      <c r="B701" s="25"/>
      <c r="C701" s="32">
        <f t="shared" si="59"/>
        <v>1</v>
      </c>
      <c r="D701" s="52" t="s">
        <v>1246</v>
      </c>
      <c r="E701" s="52">
        <v>6444</v>
      </c>
      <c r="F701" s="4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</row>
    <row r="702" spans="1:54">
      <c r="A702" s="4"/>
      <c r="B702" s="25"/>
      <c r="C702" s="32">
        <f t="shared" si="59"/>
        <v>1</v>
      </c>
      <c r="D702" s="52" t="s">
        <v>1247</v>
      </c>
      <c r="E702" s="52">
        <v>4041</v>
      </c>
      <c r="F702" s="4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</row>
    <row r="703" spans="1:54">
      <c r="A703" s="4"/>
      <c r="B703" s="25"/>
      <c r="C703" s="32">
        <f t="shared" si="59"/>
        <v>1</v>
      </c>
      <c r="D703" s="52" t="s">
        <v>1249</v>
      </c>
      <c r="E703" s="52">
        <v>666</v>
      </c>
      <c r="F703" s="4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</row>
    <row r="704" spans="1:54">
      <c r="A704" s="4"/>
      <c r="B704" s="25"/>
      <c r="C704" s="32">
        <f t="shared" si="59"/>
        <v>1</v>
      </c>
      <c r="D704" s="52" t="s">
        <v>1251</v>
      </c>
      <c r="E704" s="52">
        <v>4048</v>
      </c>
      <c r="F704" s="4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</row>
    <row r="705" spans="1:54">
      <c r="A705" s="4"/>
      <c r="B705" s="25"/>
      <c r="C705" s="32">
        <f t="shared" si="59"/>
        <v>1</v>
      </c>
      <c r="D705" s="52" t="s">
        <v>1252</v>
      </c>
      <c r="E705" s="52">
        <v>4334</v>
      </c>
      <c r="F705" s="4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</row>
    <row r="706" spans="1:54">
      <c r="A706" s="4"/>
      <c r="B706" s="25"/>
      <c r="C706" s="32">
        <f t="shared" si="59"/>
        <v>1</v>
      </c>
      <c r="D706" s="52" t="s">
        <v>1253</v>
      </c>
      <c r="E706" s="52">
        <v>834</v>
      </c>
      <c r="F706" s="4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</row>
    <row r="707" spans="1:54">
      <c r="A707" s="4"/>
      <c r="B707" s="25"/>
      <c r="C707" s="32">
        <f t="shared" si="59"/>
        <v>1</v>
      </c>
      <c r="D707" s="52" t="s">
        <v>1254</v>
      </c>
      <c r="E707" s="52">
        <v>2471</v>
      </c>
      <c r="F707" s="4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</row>
    <row r="708" spans="1:54">
      <c r="A708" s="4"/>
      <c r="B708" s="25"/>
      <c r="C708" s="32">
        <f t="shared" si="59"/>
        <v>1</v>
      </c>
      <c r="D708" s="52" t="s">
        <v>1255</v>
      </c>
      <c r="E708" s="52">
        <v>696</v>
      </c>
      <c r="F708" s="4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</row>
    <row r="709" spans="1:54">
      <c r="A709" s="4"/>
      <c r="B709" s="25"/>
      <c r="C709" s="32">
        <f t="shared" si="59"/>
        <v>1</v>
      </c>
      <c r="D709" s="52" t="s">
        <v>1256</v>
      </c>
      <c r="E709" s="52">
        <v>26424</v>
      </c>
      <c r="F709" s="4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</row>
    <row r="710" spans="1:54">
      <c r="A710" s="4"/>
      <c r="B710" s="25"/>
      <c r="C710" s="32">
        <f t="shared" si="59"/>
        <v>1</v>
      </c>
      <c r="D710" s="52" t="s">
        <v>1257</v>
      </c>
      <c r="E710" s="52">
        <v>27616</v>
      </c>
      <c r="F710" s="4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</row>
    <row r="711" spans="1:54">
      <c r="A711" s="4"/>
      <c r="B711" s="25"/>
      <c r="C711" s="32">
        <f t="shared" si="59"/>
        <v>1</v>
      </c>
      <c r="D711" s="52" t="s">
        <v>1258</v>
      </c>
      <c r="E711" s="52">
        <v>24300</v>
      </c>
      <c r="F711" s="4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</row>
    <row r="712" spans="1:54">
      <c r="A712" s="4"/>
      <c r="B712" s="25"/>
      <c r="C712" s="32">
        <f t="shared" si="59"/>
        <v>1</v>
      </c>
      <c r="D712" s="33" t="s">
        <v>1259</v>
      </c>
      <c r="E712" s="33">
        <v>26711</v>
      </c>
      <c r="F712" s="4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</row>
    <row r="713" spans="1:54">
      <c r="A713" s="4"/>
      <c r="B713" s="25"/>
      <c r="C713" s="32">
        <f t="shared" si="59"/>
        <v>1</v>
      </c>
      <c r="D713" s="52" t="s">
        <v>1260</v>
      </c>
      <c r="E713" s="52">
        <v>1782</v>
      </c>
      <c r="F713" s="4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</row>
    <row r="714" spans="1:54">
      <c r="A714" s="4"/>
      <c r="B714" s="25"/>
      <c r="C714" s="32">
        <f t="shared" si="59"/>
        <v>1</v>
      </c>
      <c r="D714" s="52" t="s">
        <v>1262</v>
      </c>
      <c r="E714" s="52">
        <v>928</v>
      </c>
      <c r="F714" s="4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</row>
    <row r="715" spans="1:54">
      <c r="A715" s="4"/>
      <c r="B715" s="25"/>
      <c r="C715" s="32">
        <f t="shared" si="59"/>
        <v>1</v>
      </c>
      <c r="D715" s="52" t="s">
        <v>1264</v>
      </c>
      <c r="E715" s="52">
        <v>2925</v>
      </c>
      <c r="F715" s="4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</row>
    <row r="716" spans="1:54">
      <c r="A716" s="4"/>
      <c r="B716" s="25"/>
      <c r="C716" s="32">
        <f t="shared" ref="C716:C747" si="60">IF(D716="",0,1)</f>
        <v>1</v>
      </c>
      <c r="D716" s="52" t="s">
        <v>1267</v>
      </c>
      <c r="E716" s="52">
        <v>3745</v>
      </c>
      <c r="F716" s="4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</row>
    <row r="717" spans="1:54">
      <c r="A717" s="4"/>
      <c r="B717" s="25"/>
      <c r="C717" s="32">
        <f t="shared" si="60"/>
        <v>1</v>
      </c>
      <c r="D717" s="52" t="s">
        <v>1268</v>
      </c>
      <c r="E717" s="52">
        <v>4863</v>
      </c>
      <c r="F717" s="4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</row>
    <row r="718" spans="1:54">
      <c r="A718" s="4"/>
      <c r="B718" s="25"/>
      <c r="C718" s="32">
        <f t="shared" si="60"/>
        <v>1</v>
      </c>
      <c r="D718" s="52" t="s">
        <v>1269</v>
      </c>
      <c r="E718" s="52">
        <v>1127</v>
      </c>
      <c r="F718" s="4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</row>
    <row r="719" spans="1:54">
      <c r="A719" s="4"/>
      <c r="B719" s="25"/>
      <c r="C719" s="32">
        <f t="shared" si="60"/>
        <v>1</v>
      </c>
      <c r="D719" s="52" t="s">
        <v>1271</v>
      </c>
      <c r="E719" s="52">
        <v>3732</v>
      </c>
      <c r="F719" s="4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</row>
    <row r="720" spans="1:54">
      <c r="A720" s="4"/>
      <c r="B720" s="25"/>
      <c r="C720" s="32">
        <f t="shared" si="60"/>
        <v>1</v>
      </c>
      <c r="D720" s="52" t="s">
        <v>1272</v>
      </c>
      <c r="E720" s="52">
        <v>2141</v>
      </c>
      <c r="F720" s="4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</row>
    <row r="721" spans="1:54">
      <c r="A721" s="4"/>
      <c r="B721" s="25"/>
      <c r="C721" s="32">
        <f t="shared" si="60"/>
        <v>1</v>
      </c>
      <c r="D721" s="52" t="s">
        <v>1274</v>
      </c>
      <c r="E721" s="52">
        <v>2200</v>
      </c>
      <c r="F721" s="4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</row>
    <row r="722" spans="1:54">
      <c r="A722" s="4"/>
      <c r="B722" s="25"/>
      <c r="C722" s="32">
        <f t="shared" si="60"/>
        <v>1</v>
      </c>
      <c r="D722" s="52" t="s">
        <v>4816</v>
      </c>
      <c r="E722" s="52">
        <v>6239</v>
      </c>
      <c r="F722" s="4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</row>
    <row r="723" spans="1:54">
      <c r="A723" s="4"/>
      <c r="B723" s="25"/>
      <c r="C723" s="32">
        <f t="shared" si="60"/>
        <v>1</v>
      </c>
      <c r="D723" s="33" t="s">
        <v>1276</v>
      </c>
      <c r="E723" s="33">
        <v>2447</v>
      </c>
      <c r="F723" s="4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</row>
    <row r="724" spans="1:54">
      <c r="A724" s="4"/>
      <c r="B724" s="25"/>
      <c r="C724" s="32">
        <f t="shared" si="60"/>
        <v>1</v>
      </c>
      <c r="D724" s="52" t="s">
        <v>1277</v>
      </c>
      <c r="E724" s="52">
        <v>8508</v>
      </c>
      <c r="F724" s="4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</row>
    <row r="725" spans="1:54">
      <c r="A725" s="4"/>
      <c r="B725" s="25"/>
      <c r="C725" s="32">
        <f t="shared" si="60"/>
        <v>1</v>
      </c>
      <c r="D725" s="52" t="s">
        <v>1278</v>
      </c>
      <c r="E725" s="52">
        <v>4061</v>
      </c>
      <c r="F725" s="4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</row>
    <row r="726" spans="1:54">
      <c r="A726" s="4"/>
      <c r="B726" s="25"/>
      <c r="C726" s="32">
        <f t="shared" si="60"/>
        <v>1</v>
      </c>
      <c r="D726" s="52" t="s">
        <v>1279</v>
      </c>
      <c r="E726" s="52">
        <v>8646</v>
      </c>
      <c r="F726" s="4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</row>
    <row r="727" spans="1:54">
      <c r="A727" s="4"/>
      <c r="B727" s="25"/>
      <c r="C727" s="32">
        <f t="shared" si="60"/>
        <v>1</v>
      </c>
      <c r="D727" s="52" t="s">
        <v>1281</v>
      </c>
      <c r="E727" s="52">
        <v>6805</v>
      </c>
      <c r="F727" s="4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</row>
    <row r="728" spans="1:54">
      <c r="A728" s="4"/>
      <c r="B728" s="25"/>
      <c r="C728" s="32">
        <f t="shared" si="60"/>
        <v>1</v>
      </c>
      <c r="D728" s="52" t="s">
        <v>1282</v>
      </c>
      <c r="E728" s="52">
        <v>8741</v>
      </c>
      <c r="F728" s="4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</row>
    <row r="729" spans="1:54">
      <c r="A729" s="4"/>
      <c r="B729" s="25"/>
      <c r="C729" s="32">
        <f t="shared" si="60"/>
        <v>1</v>
      </c>
      <c r="D729" s="52" t="s">
        <v>1284</v>
      </c>
      <c r="E729" s="52">
        <v>2598</v>
      </c>
      <c r="F729" s="4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</row>
    <row r="730" spans="1:54">
      <c r="A730" s="4"/>
      <c r="B730" s="25"/>
      <c r="C730" s="32">
        <f t="shared" si="60"/>
        <v>1</v>
      </c>
      <c r="D730" s="52" t="s">
        <v>1285</v>
      </c>
      <c r="E730" s="52">
        <v>5839</v>
      </c>
      <c r="F730" s="4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</row>
    <row r="731" spans="1:54">
      <c r="A731" s="4"/>
      <c r="B731" s="25"/>
      <c r="C731" s="32">
        <f t="shared" si="60"/>
        <v>1</v>
      </c>
      <c r="D731" s="52" t="s">
        <v>4817</v>
      </c>
      <c r="E731" s="52">
        <v>1488</v>
      </c>
      <c r="F731" s="4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</row>
    <row r="732" spans="1:54">
      <c r="A732" s="4"/>
      <c r="B732" s="25"/>
      <c r="C732" s="32">
        <f t="shared" si="60"/>
        <v>1</v>
      </c>
      <c r="D732" s="52" t="s">
        <v>1287</v>
      </c>
      <c r="E732" s="52">
        <v>3151</v>
      </c>
      <c r="F732" s="4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</row>
    <row r="733" spans="1:54">
      <c r="A733" s="4"/>
      <c r="B733" s="25"/>
      <c r="C733" s="32">
        <f t="shared" si="60"/>
        <v>1</v>
      </c>
      <c r="D733" s="52" t="s">
        <v>1288</v>
      </c>
      <c r="E733" s="52">
        <v>1655</v>
      </c>
      <c r="F733" s="4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</row>
    <row r="734" spans="1:54">
      <c r="A734" s="4"/>
      <c r="B734" s="25"/>
      <c r="C734" s="32">
        <f t="shared" si="60"/>
        <v>1</v>
      </c>
      <c r="D734" s="52" t="s">
        <v>1289</v>
      </c>
      <c r="E734" s="52">
        <v>3260</v>
      </c>
      <c r="F734" s="4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</row>
    <row r="735" spans="1:54">
      <c r="A735" s="4"/>
      <c r="B735" s="25"/>
      <c r="C735" s="32">
        <f t="shared" si="60"/>
        <v>1</v>
      </c>
      <c r="D735" s="52" t="s">
        <v>1291</v>
      </c>
      <c r="E735" s="52">
        <v>153889</v>
      </c>
      <c r="F735" s="4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</row>
    <row r="736" spans="1:54">
      <c r="A736" s="4"/>
      <c r="B736" s="25"/>
      <c r="C736" s="32">
        <f t="shared" si="60"/>
        <v>1</v>
      </c>
      <c r="D736" s="52" t="s">
        <v>1292</v>
      </c>
      <c r="E736" s="52">
        <v>597</v>
      </c>
      <c r="F736" s="4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</row>
    <row r="737" spans="1:54">
      <c r="A737" s="4"/>
      <c r="B737" s="25"/>
      <c r="C737" s="32">
        <f t="shared" si="60"/>
        <v>1</v>
      </c>
      <c r="D737" s="52" t="s">
        <v>1293</v>
      </c>
      <c r="E737" s="52">
        <v>10512</v>
      </c>
      <c r="F737" s="4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</row>
    <row r="738" spans="1:54">
      <c r="A738" s="4"/>
      <c r="B738" s="25"/>
      <c r="C738" s="32">
        <f t="shared" si="60"/>
        <v>1</v>
      </c>
      <c r="D738" s="52" t="s">
        <v>1294</v>
      </c>
      <c r="E738" s="52">
        <v>3989</v>
      </c>
      <c r="F738" s="4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</row>
    <row r="739" spans="1:54">
      <c r="A739" s="4"/>
      <c r="B739" s="25"/>
      <c r="C739" s="32">
        <f t="shared" si="60"/>
        <v>1</v>
      </c>
      <c r="D739" s="52" t="s">
        <v>1295</v>
      </c>
      <c r="E739" s="52">
        <v>4318</v>
      </c>
      <c r="F739" s="4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</row>
    <row r="740" spans="1:54">
      <c r="A740" s="4"/>
      <c r="B740" s="25"/>
      <c r="C740" s="32">
        <f t="shared" si="60"/>
        <v>1</v>
      </c>
      <c r="D740" s="52" t="s">
        <v>1297</v>
      </c>
      <c r="E740" s="52">
        <v>4167</v>
      </c>
      <c r="F740" s="4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</row>
    <row r="741" spans="1:54">
      <c r="A741" s="4"/>
      <c r="B741" s="25"/>
      <c r="C741" s="32">
        <f t="shared" si="60"/>
        <v>1</v>
      </c>
      <c r="D741" s="33" t="s">
        <v>1298</v>
      </c>
      <c r="E741" s="33">
        <v>2358</v>
      </c>
      <c r="F741" s="4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</row>
    <row r="742" spans="1:54">
      <c r="A742" s="4"/>
      <c r="B742" s="25"/>
      <c r="C742" s="32">
        <f t="shared" si="60"/>
        <v>1</v>
      </c>
      <c r="D742" s="52" t="s">
        <v>1299</v>
      </c>
      <c r="E742" s="52">
        <v>7682</v>
      </c>
      <c r="F742" s="4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</row>
    <row r="743" spans="1:54">
      <c r="A743" s="4"/>
      <c r="B743" s="25"/>
      <c r="C743" s="32">
        <f t="shared" si="60"/>
        <v>1</v>
      </c>
      <c r="D743" s="52" t="s">
        <v>1300</v>
      </c>
      <c r="E743" s="52">
        <v>3102</v>
      </c>
      <c r="F743" s="4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</row>
    <row r="744" spans="1:54">
      <c r="A744" s="4"/>
      <c r="B744" s="25"/>
      <c r="C744" s="32">
        <f t="shared" si="60"/>
        <v>1</v>
      </c>
      <c r="D744" s="52" t="s">
        <v>1302</v>
      </c>
      <c r="E744" s="52">
        <v>5533</v>
      </c>
      <c r="F744" s="4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</row>
    <row r="745" spans="1:54">
      <c r="A745" s="4"/>
      <c r="B745" s="25"/>
      <c r="C745" s="32">
        <f t="shared" si="60"/>
        <v>1</v>
      </c>
      <c r="D745" s="52" t="s">
        <v>1303</v>
      </c>
      <c r="E745" s="52">
        <v>1211</v>
      </c>
      <c r="F745" s="4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</row>
    <row r="746" spans="1:54">
      <c r="A746" s="4"/>
      <c r="B746" s="25"/>
      <c r="C746" s="32">
        <f t="shared" si="60"/>
        <v>1</v>
      </c>
      <c r="D746" s="52" t="s">
        <v>1305</v>
      </c>
      <c r="E746" s="52">
        <v>3238</v>
      </c>
      <c r="F746" s="4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</row>
    <row r="747" spans="1:54">
      <c r="A747" s="4"/>
      <c r="B747" s="25"/>
      <c r="C747" s="32">
        <f t="shared" si="60"/>
        <v>1</v>
      </c>
      <c r="D747" s="52" t="s">
        <v>1327</v>
      </c>
      <c r="E747" s="52">
        <v>1879</v>
      </c>
      <c r="F747" s="4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</row>
    <row r="748" spans="1:54">
      <c r="A748" s="4"/>
      <c r="B748" s="25"/>
      <c r="C748" s="32">
        <f t="shared" ref="C748:C773" si="61">IF(D748="",0,1)</f>
        <v>1</v>
      </c>
      <c r="D748" s="52" t="s">
        <v>1306</v>
      </c>
      <c r="E748" s="52">
        <v>7231</v>
      </c>
      <c r="F748" s="4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</row>
    <row r="749" spans="1:54">
      <c r="A749" s="4"/>
      <c r="B749" s="25"/>
      <c r="C749" s="32">
        <f t="shared" si="61"/>
        <v>1</v>
      </c>
      <c r="D749" s="52" t="s">
        <v>1309</v>
      </c>
      <c r="E749" s="52">
        <v>3117</v>
      </c>
      <c r="F749" s="4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</row>
    <row r="750" spans="1:54">
      <c r="A750" s="4"/>
      <c r="B750" s="25"/>
      <c r="C750" s="32">
        <f t="shared" si="61"/>
        <v>1</v>
      </c>
      <c r="D750" s="52" t="s">
        <v>1310</v>
      </c>
      <c r="E750" s="52">
        <v>1891</v>
      </c>
      <c r="F750" s="4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</row>
    <row r="751" spans="1:54">
      <c r="A751" s="4"/>
      <c r="B751" s="25"/>
      <c r="C751" s="32">
        <f t="shared" si="61"/>
        <v>1</v>
      </c>
      <c r="D751" s="52" t="s">
        <v>1311</v>
      </c>
      <c r="E751" s="52">
        <v>13609</v>
      </c>
      <c r="F751" s="4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</row>
    <row r="752" spans="1:54">
      <c r="A752" s="4"/>
      <c r="B752" s="25"/>
      <c r="C752" s="32">
        <f t="shared" si="61"/>
        <v>1</v>
      </c>
      <c r="D752" s="52" t="s">
        <v>1312</v>
      </c>
      <c r="E752" s="52">
        <v>4274</v>
      </c>
      <c r="F752" s="4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</row>
    <row r="753" spans="1:54">
      <c r="A753" s="4"/>
      <c r="B753" s="25"/>
      <c r="C753" s="32">
        <f t="shared" si="61"/>
        <v>1</v>
      </c>
      <c r="D753" s="52" t="s">
        <v>1314</v>
      </c>
      <c r="E753" s="52">
        <v>4049</v>
      </c>
      <c r="F753" s="4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</row>
    <row r="754" spans="1:54">
      <c r="A754" s="4"/>
      <c r="B754" s="25"/>
      <c r="C754" s="32">
        <f t="shared" si="61"/>
        <v>1</v>
      </c>
      <c r="D754" s="52" t="s">
        <v>1315</v>
      </c>
      <c r="E754" s="52">
        <v>2777</v>
      </c>
      <c r="F754" s="4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</row>
    <row r="755" spans="1:54">
      <c r="A755" s="4"/>
      <c r="B755" s="25"/>
      <c r="C755" s="32">
        <f t="shared" si="61"/>
        <v>1</v>
      </c>
      <c r="D755" s="52" t="s">
        <v>1316</v>
      </c>
      <c r="E755" s="52">
        <v>1389</v>
      </c>
      <c r="F755" s="4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</row>
    <row r="756" spans="1:54">
      <c r="A756" s="4"/>
      <c r="B756" s="25"/>
      <c r="C756" s="32">
        <f t="shared" si="61"/>
        <v>1</v>
      </c>
      <c r="D756" s="52" t="s">
        <v>1317</v>
      </c>
      <c r="E756" s="52">
        <v>3408</v>
      </c>
      <c r="F756" s="4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</row>
    <row r="757" spans="1:54">
      <c r="A757" s="4"/>
      <c r="B757" s="25"/>
      <c r="C757" s="32">
        <f t="shared" si="61"/>
        <v>1</v>
      </c>
      <c r="D757" s="52" t="s">
        <v>1321</v>
      </c>
      <c r="E757" s="52">
        <v>1632</v>
      </c>
      <c r="F757" s="4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</row>
    <row r="758" spans="1:54">
      <c r="A758" s="4"/>
      <c r="B758" s="25"/>
      <c r="C758" s="32">
        <f t="shared" si="61"/>
        <v>1</v>
      </c>
      <c r="D758" s="52" t="s">
        <v>1322</v>
      </c>
      <c r="E758" s="52">
        <v>4415</v>
      </c>
      <c r="F758" s="4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</row>
    <row r="759" spans="1:54">
      <c r="A759" s="4"/>
      <c r="B759" s="25"/>
      <c r="C759" s="32">
        <f t="shared" si="61"/>
        <v>1</v>
      </c>
      <c r="D759" s="52" t="s">
        <v>1323</v>
      </c>
      <c r="E759" s="52">
        <v>1834</v>
      </c>
      <c r="F759" s="4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</row>
    <row r="760" spans="1:54">
      <c r="A760" s="4"/>
      <c r="B760" s="25"/>
      <c r="C760" s="32">
        <f t="shared" si="61"/>
        <v>1</v>
      </c>
      <c r="D760" s="52" t="s">
        <v>1326</v>
      </c>
      <c r="E760" s="52">
        <v>3118</v>
      </c>
      <c r="F760" s="4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</row>
    <row r="761" spans="1:54">
      <c r="A761" s="4"/>
      <c r="B761" s="25"/>
      <c r="C761" s="32">
        <f t="shared" si="61"/>
        <v>1</v>
      </c>
      <c r="D761" s="52" t="s">
        <v>1328</v>
      </c>
      <c r="E761" s="52">
        <v>1695</v>
      </c>
      <c r="F761" s="4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</row>
    <row r="762" spans="1:54">
      <c r="A762" s="4"/>
      <c r="B762" s="25"/>
      <c r="C762" s="32">
        <f t="shared" si="61"/>
        <v>1</v>
      </c>
      <c r="D762" s="52" t="s">
        <v>1329</v>
      </c>
      <c r="E762" s="52">
        <v>1965</v>
      </c>
      <c r="F762" s="4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</row>
    <row r="763" spans="1:54">
      <c r="A763" s="4"/>
      <c r="B763" s="25"/>
      <c r="C763" s="32">
        <f t="shared" si="61"/>
        <v>1</v>
      </c>
      <c r="D763" s="52" t="s">
        <v>1330</v>
      </c>
      <c r="E763" s="52">
        <v>2016</v>
      </c>
      <c r="F763" s="4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</row>
    <row r="764" spans="1:54">
      <c r="A764" s="4"/>
      <c r="B764" s="25"/>
      <c r="C764" s="32">
        <f t="shared" si="61"/>
        <v>1</v>
      </c>
      <c r="D764" s="52" t="s">
        <v>1331</v>
      </c>
      <c r="E764" s="52">
        <v>2055</v>
      </c>
      <c r="F764" s="4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</row>
    <row r="765" spans="1:54">
      <c r="A765" s="4"/>
      <c r="B765" s="25"/>
      <c r="C765" s="32">
        <f t="shared" si="61"/>
        <v>1</v>
      </c>
      <c r="D765" s="52" t="s">
        <v>1333</v>
      </c>
      <c r="E765" s="52">
        <v>4814</v>
      </c>
      <c r="F765" s="4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</row>
    <row r="766" spans="1:54">
      <c r="A766" s="4"/>
      <c r="B766" s="25"/>
      <c r="C766" s="32">
        <f t="shared" si="61"/>
        <v>1</v>
      </c>
      <c r="D766" s="52" t="s">
        <v>1335</v>
      </c>
      <c r="E766" s="52">
        <v>1975</v>
      </c>
      <c r="F766" s="4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</row>
    <row r="767" spans="1:54">
      <c r="A767" s="4"/>
      <c r="B767" s="25"/>
      <c r="C767" s="32">
        <f t="shared" si="61"/>
        <v>1</v>
      </c>
      <c r="D767" s="52" t="s">
        <v>1338</v>
      </c>
      <c r="E767" s="52">
        <v>4307</v>
      </c>
      <c r="F767" s="4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</row>
    <row r="768" spans="1:54">
      <c r="A768" s="4"/>
      <c r="B768" s="25"/>
      <c r="C768" s="32">
        <f t="shared" si="61"/>
        <v>1</v>
      </c>
      <c r="D768" s="52" t="s">
        <v>1339</v>
      </c>
      <c r="E768" s="52">
        <v>8912</v>
      </c>
      <c r="F768" s="4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</row>
    <row r="769" spans="1:54">
      <c r="A769" s="4"/>
      <c r="B769" s="25"/>
      <c r="C769" s="32">
        <f t="shared" si="61"/>
        <v>1</v>
      </c>
      <c r="D769" s="52" t="s">
        <v>1340</v>
      </c>
      <c r="E769" s="52">
        <v>1398</v>
      </c>
      <c r="F769" s="4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</row>
    <row r="770" spans="1:54">
      <c r="A770" s="4"/>
      <c r="B770" s="25"/>
      <c r="C770" s="32">
        <f t="shared" si="61"/>
        <v>1</v>
      </c>
      <c r="D770" s="52" t="s">
        <v>1342</v>
      </c>
      <c r="E770" s="52">
        <v>11635</v>
      </c>
      <c r="F770" s="4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</row>
    <row r="771" spans="1:54">
      <c r="A771" s="4"/>
      <c r="B771" s="25"/>
      <c r="C771" s="32">
        <f t="shared" si="61"/>
        <v>1</v>
      </c>
      <c r="D771" s="52" t="s">
        <v>1343</v>
      </c>
      <c r="E771" s="52">
        <v>5127</v>
      </c>
      <c r="F771" s="4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</row>
    <row r="772" spans="1:54">
      <c r="A772" s="4"/>
      <c r="B772" s="25"/>
      <c r="C772" s="32">
        <f t="shared" si="61"/>
        <v>1</v>
      </c>
      <c r="D772" s="52" t="s">
        <v>1345</v>
      </c>
      <c r="E772" s="52">
        <v>1454</v>
      </c>
      <c r="F772" s="4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</row>
    <row r="773" spans="1:54">
      <c r="A773" s="4"/>
      <c r="B773" s="25"/>
      <c r="C773" s="32">
        <f t="shared" si="61"/>
        <v>1</v>
      </c>
      <c r="D773" s="52" t="s">
        <v>1346</v>
      </c>
      <c r="E773" s="52">
        <v>11949</v>
      </c>
      <c r="F773" s="4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</row>
    <row r="774" spans="1:54" ht="15">
      <c r="A774" s="231" t="s">
        <v>1347</v>
      </c>
      <c r="B774" s="231"/>
      <c r="C774" s="231"/>
      <c r="D774" s="44">
        <f>SUM(C684:C773)</f>
        <v>90</v>
      </c>
      <c r="E774" s="159">
        <f t="shared" ref="E774" si="62">SUM(E684:E773)</f>
        <v>659069</v>
      </c>
      <c r="F774" s="4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</row>
    <row r="775" spans="1:54" ht="15.75">
      <c r="A775" s="28">
        <v>31</v>
      </c>
      <c r="B775" s="225" t="s">
        <v>66</v>
      </c>
      <c r="C775" s="225"/>
      <c r="D775" s="29"/>
      <c r="E775" s="156"/>
      <c r="F775" s="4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</row>
    <row r="776" spans="1:54">
      <c r="A776" s="4"/>
      <c r="B776" s="25"/>
      <c r="C776" s="32">
        <f t="shared" ref="C776:C807" si="63">IF(D776="",0,1)</f>
        <v>1</v>
      </c>
      <c r="D776" s="164" t="s">
        <v>1349</v>
      </c>
      <c r="E776" s="49">
        <v>9200</v>
      </c>
      <c r="F776" s="4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</row>
    <row r="777" spans="1:54">
      <c r="A777" s="4"/>
      <c r="B777" s="25"/>
      <c r="C777" s="32">
        <f t="shared" si="63"/>
        <v>1</v>
      </c>
      <c r="D777" s="165" t="s">
        <v>1350</v>
      </c>
      <c r="E777" s="49">
        <v>7289</v>
      </c>
      <c r="F777" s="4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</row>
    <row r="778" spans="1:54">
      <c r="A778" s="4"/>
      <c r="B778" s="25"/>
      <c r="C778" s="32">
        <f t="shared" si="63"/>
        <v>1</v>
      </c>
      <c r="D778" s="166" t="s">
        <v>4818</v>
      </c>
      <c r="E778" s="49">
        <v>2436</v>
      </c>
      <c r="F778" s="4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</row>
    <row r="779" spans="1:54">
      <c r="A779" s="4"/>
      <c r="B779" s="25"/>
      <c r="C779" s="32">
        <f t="shared" si="63"/>
        <v>1</v>
      </c>
      <c r="D779" s="164" t="s">
        <v>1355</v>
      </c>
      <c r="E779" s="49">
        <v>19000</v>
      </c>
      <c r="F779" s="4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</row>
    <row r="780" spans="1:54">
      <c r="A780" s="4"/>
      <c r="B780" s="25"/>
      <c r="C780" s="32">
        <f t="shared" si="63"/>
        <v>1</v>
      </c>
      <c r="D780" s="165" t="s">
        <v>1356</v>
      </c>
      <c r="E780" s="49">
        <v>3300</v>
      </c>
      <c r="F780" s="4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</row>
    <row r="781" spans="1:54">
      <c r="A781" s="4"/>
      <c r="B781" s="25"/>
      <c r="C781" s="32">
        <f t="shared" si="63"/>
        <v>1</v>
      </c>
      <c r="D781" s="164" t="s">
        <v>1357</v>
      </c>
      <c r="E781" s="49">
        <v>6202</v>
      </c>
      <c r="F781" s="4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</row>
    <row r="782" spans="1:54">
      <c r="A782" s="4"/>
      <c r="B782" s="25"/>
      <c r="C782" s="32">
        <f t="shared" si="63"/>
        <v>1</v>
      </c>
      <c r="D782" s="164" t="s">
        <v>1358</v>
      </c>
      <c r="E782" s="49">
        <v>4200</v>
      </c>
      <c r="F782" s="4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</row>
    <row r="783" spans="1:54">
      <c r="A783" s="4"/>
      <c r="B783" s="25"/>
      <c r="C783" s="32">
        <f t="shared" si="63"/>
        <v>1</v>
      </c>
      <c r="D783" s="165" t="s">
        <v>1359</v>
      </c>
      <c r="E783" s="39">
        <v>27000</v>
      </c>
      <c r="F783" s="4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</row>
    <row r="784" spans="1:54">
      <c r="A784" s="4"/>
      <c r="B784" s="25"/>
      <c r="C784" s="32">
        <f t="shared" si="63"/>
        <v>1</v>
      </c>
      <c r="D784" s="165" t="s">
        <v>1363</v>
      </c>
      <c r="E784" s="39">
        <v>6052</v>
      </c>
      <c r="F784" s="4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</row>
    <row r="785" spans="1:54">
      <c r="A785" s="4"/>
      <c r="B785" s="25"/>
      <c r="C785" s="32">
        <f t="shared" si="63"/>
        <v>1</v>
      </c>
      <c r="D785" s="164" t="s">
        <v>1364</v>
      </c>
      <c r="E785" s="39">
        <v>3000</v>
      </c>
      <c r="F785" s="4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</row>
    <row r="786" spans="1:54">
      <c r="A786" s="4"/>
      <c r="B786" s="25"/>
      <c r="C786" s="32">
        <f t="shared" si="63"/>
        <v>1</v>
      </c>
      <c r="D786" s="165" t="s">
        <v>1366</v>
      </c>
      <c r="E786" s="39">
        <v>5902</v>
      </c>
      <c r="F786" s="4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</row>
    <row r="787" spans="1:54">
      <c r="A787" s="4"/>
      <c r="B787" s="25"/>
      <c r="C787" s="32">
        <f t="shared" si="63"/>
        <v>1</v>
      </c>
      <c r="D787" s="165" t="s">
        <v>1367</v>
      </c>
      <c r="E787" s="39">
        <v>13811</v>
      </c>
      <c r="F787" s="4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</row>
    <row r="788" spans="1:54">
      <c r="A788" s="4"/>
      <c r="B788" s="25"/>
      <c r="C788" s="32">
        <f t="shared" si="63"/>
        <v>1</v>
      </c>
      <c r="D788" s="164" t="s">
        <v>1368</v>
      </c>
      <c r="E788" s="39">
        <v>10734</v>
      </c>
      <c r="F788" s="4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</row>
    <row r="789" spans="1:54">
      <c r="A789" s="4"/>
      <c r="B789" s="25"/>
      <c r="C789" s="32">
        <f t="shared" si="63"/>
        <v>1</v>
      </c>
      <c r="D789" s="164" t="s">
        <v>1369</v>
      </c>
      <c r="E789" s="39">
        <v>6682</v>
      </c>
      <c r="F789" s="4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</row>
    <row r="790" spans="1:54">
      <c r="A790" s="4"/>
      <c r="B790" s="25"/>
      <c r="C790" s="32">
        <f t="shared" si="63"/>
        <v>1</v>
      </c>
      <c r="D790" s="165" t="s">
        <v>1370</v>
      </c>
      <c r="E790" s="39">
        <v>4871</v>
      </c>
      <c r="F790" s="4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</row>
    <row r="791" spans="1:54">
      <c r="A791" s="4"/>
      <c r="B791" s="25"/>
      <c r="C791" s="32">
        <f t="shared" si="63"/>
        <v>1</v>
      </c>
      <c r="D791" s="164" t="s">
        <v>1371</v>
      </c>
      <c r="E791" s="39">
        <v>21000</v>
      </c>
      <c r="F791" s="4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</row>
    <row r="792" spans="1:54">
      <c r="A792" s="4"/>
      <c r="B792" s="25"/>
      <c r="C792" s="32">
        <f t="shared" si="63"/>
        <v>1</v>
      </c>
      <c r="D792" s="164" t="s">
        <v>1373</v>
      </c>
      <c r="E792" s="39">
        <v>40529</v>
      </c>
      <c r="F792" s="4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</row>
    <row r="793" spans="1:54">
      <c r="A793" s="4"/>
      <c r="B793" s="25"/>
      <c r="C793" s="32">
        <f t="shared" si="63"/>
        <v>1</v>
      </c>
      <c r="D793" s="165" t="s">
        <v>1375</v>
      </c>
      <c r="E793" s="39">
        <v>19532</v>
      </c>
      <c r="F793" s="4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</row>
    <row r="794" spans="1:54">
      <c r="A794" s="4"/>
      <c r="B794" s="25"/>
      <c r="C794" s="32">
        <f t="shared" si="63"/>
        <v>1</v>
      </c>
      <c r="D794" s="167" t="s">
        <v>1377</v>
      </c>
      <c r="E794" s="39">
        <v>6447</v>
      </c>
      <c r="F794" s="4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</row>
    <row r="795" spans="1:54">
      <c r="A795" s="4"/>
      <c r="B795" s="25"/>
      <c r="C795" s="32">
        <f t="shared" si="63"/>
        <v>1</v>
      </c>
      <c r="D795" s="167" t="s">
        <v>1378</v>
      </c>
      <c r="E795" s="39">
        <v>6813</v>
      </c>
      <c r="F795" s="4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</row>
    <row r="796" spans="1:54">
      <c r="A796" s="4"/>
      <c r="B796" s="25"/>
      <c r="C796" s="32">
        <f t="shared" si="63"/>
        <v>1</v>
      </c>
      <c r="D796" s="165" t="s">
        <v>1379</v>
      </c>
      <c r="E796" s="39">
        <v>6500</v>
      </c>
      <c r="F796" s="4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</row>
    <row r="797" spans="1:54">
      <c r="A797" s="4"/>
      <c r="B797" s="25"/>
      <c r="C797" s="32">
        <f t="shared" si="63"/>
        <v>1</v>
      </c>
      <c r="D797" s="164" t="s">
        <v>1380</v>
      </c>
      <c r="E797" s="39">
        <v>2046</v>
      </c>
      <c r="F797" s="4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</row>
    <row r="798" spans="1:54">
      <c r="A798" s="4"/>
      <c r="B798" s="25"/>
      <c r="C798" s="32">
        <f t="shared" si="63"/>
        <v>1</v>
      </c>
      <c r="D798" s="165" t="s">
        <v>1382</v>
      </c>
      <c r="E798" s="56">
        <v>12499</v>
      </c>
      <c r="F798" s="4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</row>
    <row r="799" spans="1:54">
      <c r="A799" s="4"/>
      <c r="B799" s="25"/>
      <c r="C799" s="32">
        <f t="shared" si="63"/>
        <v>1</v>
      </c>
      <c r="D799" s="165" t="s">
        <v>1383</v>
      </c>
      <c r="E799" s="39">
        <v>6054</v>
      </c>
      <c r="F799" s="4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</row>
    <row r="800" spans="1:54">
      <c r="A800" s="4"/>
      <c r="B800" s="25"/>
      <c r="C800" s="32">
        <f t="shared" si="63"/>
        <v>1</v>
      </c>
      <c r="D800" s="165" t="s">
        <v>1384</v>
      </c>
      <c r="E800" s="39">
        <v>6322</v>
      </c>
      <c r="F800" s="4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</row>
    <row r="801" spans="1:54">
      <c r="A801" s="4"/>
      <c r="B801" s="25"/>
      <c r="C801" s="32">
        <f t="shared" si="63"/>
        <v>1</v>
      </c>
      <c r="D801" s="39" t="s">
        <v>1385</v>
      </c>
      <c r="E801" s="39">
        <v>9454</v>
      </c>
      <c r="F801" s="4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</row>
    <row r="802" spans="1:54">
      <c r="A802" s="4"/>
      <c r="B802" s="25"/>
      <c r="C802" s="32">
        <f t="shared" si="63"/>
        <v>1</v>
      </c>
      <c r="D802" s="165" t="s">
        <v>1387</v>
      </c>
      <c r="E802" s="39">
        <v>1942</v>
      </c>
      <c r="F802" s="4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</row>
    <row r="803" spans="1:54">
      <c r="A803" s="4"/>
      <c r="B803" s="25"/>
      <c r="C803" s="32">
        <f t="shared" si="63"/>
        <v>1</v>
      </c>
      <c r="D803" s="164" t="s">
        <v>1388</v>
      </c>
      <c r="E803" s="39">
        <v>4387</v>
      </c>
      <c r="F803" s="4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</row>
    <row r="804" spans="1:54">
      <c r="A804" s="4"/>
      <c r="B804" s="25"/>
      <c r="C804" s="32">
        <f t="shared" si="63"/>
        <v>1</v>
      </c>
      <c r="D804" s="165" t="s">
        <v>1389</v>
      </c>
      <c r="E804" s="39">
        <v>9010</v>
      </c>
      <c r="F804" s="4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</row>
    <row r="805" spans="1:54">
      <c r="A805" s="4"/>
      <c r="B805" s="25"/>
      <c r="C805" s="32">
        <f t="shared" si="63"/>
        <v>1</v>
      </c>
      <c r="D805" s="164" t="s">
        <v>1391</v>
      </c>
      <c r="E805" s="39">
        <v>11962</v>
      </c>
      <c r="F805" s="4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</row>
    <row r="806" spans="1:54">
      <c r="A806" s="4"/>
      <c r="B806" s="25"/>
      <c r="C806" s="32">
        <f t="shared" si="63"/>
        <v>1</v>
      </c>
      <c r="D806" s="164" t="s">
        <v>1392</v>
      </c>
      <c r="E806" s="39">
        <v>6376</v>
      </c>
      <c r="F806" s="4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</row>
    <row r="807" spans="1:54">
      <c r="A807" s="4"/>
      <c r="B807" s="25"/>
      <c r="C807" s="32">
        <f t="shared" si="63"/>
        <v>1</v>
      </c>
      <c r="D807" s="164" t="s">
        <v>1393</v>
      </c>
      <c r="E807" s="39">
        <v>4150</v>
      </c>
      <c r="F807" s="4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</row>
    <row r="808" spans="1:54">
      <c r="A808" s="4"/>
      <c r="B808" s="25"/>
      <c r="C808" s="32">
        <f t="shared" ref="C808:C839" si="64">IF(D808="",0,1)</f>
        <v>1</v>
      </c>
      <c r="D808" s="164" t="s">
        <v>1394</v>
      </c>
      <c r="E808" s="39">
        <v>2130</v>
      </c>
      <c r="F808" s="4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</row>
    <row r="809" spans="1:54">
      <c r="A809" s="4"/>
      <c r="B809" s="25"/>
      <c r="C809" s="32">
        <f t="shared" si="64"/>
        <v>1</v>
      </c>
      <c r="D809" s="165" t="s">
        <v>1396</v>
      </c>
      <c r="E809" s="39">
        <v>9802</v>
      </c>
      <c r="F809" s="4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</row>
    <row r="810" spans="1:54">
      <c r="A810" s="4"/>
      <c r="B810" s="25"/>
      <c r="C810" s="32">
        <f t="shared" si="64"/>
        <v>1</v>
      </c>
      <c r="D810" s="165" t="s">
        <v>1398</v>
      </c>
      <c r="E810" s="39">
        <v>2757</v>
      </c>
      <c r="F810" s="4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</row>
    <row r="811" spans="1:54">
      <c r="A811" s="4"/>
      <c r="B811" s="25"/>
      <c r="C811" s="32">
        <f t="shared" si="64"/>
        <v>1</v>
      </c>
      <c r="D811" s="164" t="s">
        <v>1401</v>
      </c>
      <c r="E811" s="39">
        <v>6000</v>
      </c>
      <c r="F811" s="4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</row>
    <row r="812" spans="1:54">
      <c r="A812" s="4"/>
      <c r="B812" s="25"/>
      <c r="C812" s="32">
        <f t="shared" si="64"/>
        <v>1</v>
      </c>
      <c r="D812" s="164" t="s">
        <v>1402</v>
      </c>
      <c r="E812" s="39">
        <v>5259</v>
      </c>
      <c r="F812" s="4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</row>
    <row r="813" spans="1:54">
      <c r="A813" s="4"/>
      <c r="B813" s="25"/>
      <c r="C813" s="32">
        <f t="shared" si="64"/>
        <v>1</v>
      </c>
      <c r="D813" s="39" t="s">
        <v>1403</v>
      </c>
      <c r="E813" s="39">
        <v>3500</v>
      </c>
      <c r="F813" s="4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</row>
    <row r="814" spans="1:54">
      <c r="A814" s="4"/>
      <c r="B814" s="25"/>
      <c r="C814" s="32">
        <f t="shared" si="64"/>
        <v>1</v>
      </c>
      <c r="D814" s="165" t="s">
        <v>1404</v>
      </c>
      <c r="E814" s="39">
        <v>3179</v>
      </c>
      <c r="F814" s="4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</row>
    <row r="815" spans="1:54">
      <c r="A815" s="4"/>
      <c r="B815" s="25"/>
      <c r="C815" s="32">
        <f t="shared" si="64"/>
        <v>1</v>
      </c>
      <c r="D815" s="164" t="s">
        <v>1405</v>
      </c>
      <c r="E815" s="39">
        <v>2536</v>
      </c>
      <c r="F815" s="4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</row>
    <row r="816" spans="1:54">
      <c r="A816" s="4"/>
      <c r="B816" s="25"/>
      <c r="C816" s="32">
        <f t="shared" si="64"/>
        <v>1</v>
      </c>
      <c r="D816" s="165" t="s">
        <v>1406</v>
      </c>
      <c r="E816" s="39">
        <v>4100</v>
      </c>
      <c r="F816" s="4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</row>
    <row r="817" spans="1:54">
      <c r="A817" s="4"/>
      <c r="B817" s="25"/>
      <c r="C817" s="32">
        <f t="shared" si="64"/>
        <v>1</v>
      </c>
      <c r="D817" s="164" t="s">
        <v>4819</v>
      </c>
      <c r="E817" s="39">
        <v>2796</v>
      </c>
      <c r="F817" s="4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</row>
    <row r="818" spans="1:54">
      <c r="A818" s="4"/>
      <c r="B818" s="25"/>
      <c r="C818" s="32">
        <f t="shared" si="64"/>
        <v>1</v>
      </c>
      <c r="D818" s="165" t="s">
        <v>1408</v>
      </c>
      <c r="E818" s="56">
        <v>25361</v>
      </c>
      <c r="F818" s="4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</row>
    <row r="819" spans="1:54">
      <c r="A819" s="4"/>
      <c r="B819" s="25"/>
      <c r="C819" s="32">
        <f t="shared" si="64"/>
        <v>1</v>
      </c>
      <c r="D819" s="164" t="s">
        <v>1411</v>
      </c>
      <c r="E819" s="39">
        <v>4387</v>
      </c>
      <c r="F819" s="4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</row>
    <row r="820" spans="1:54">
      <c r="A820" s="4"/>
      <c r="B820" s="25"/>
      <c r="C820" s="32">
        <f t="shared" si="64"/>
        <v>1</v>
      </c>
      <c r="D820" s="164" t="s">
        <v>1412</v>
      </c>
      <c r="E820" s="39">
        <v>2877</v>
      </c>
      <c r="F820" s="4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</row>
    <row r="821" spans="1:54">
      <c r="A821" s="4"/>
      <c r="B821" s="25"/>
      <c r="C821" s="32">
        <f t="shared" si="64"/>
        <v>1</v>
      </c>
      <c r="D821" s="165" t="s">
        <v>1413</v>
      </c>
      <c r="E821" s="39">
        <v>19830</v>
      </c>
      <c r="F821" s="4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</row>
    <row r="822" spans="1:54">
      <c r="A822" s="4"/>
      <c r="B822" s="25"/>
      <c r="C822" s="32">
        <f t="shared" si="64"/>
        <v>1</v>
      </c>
      <c r="D822" s="39" t="s">
        <v>1414</v>
      </c>
      <c r="E822" s="39">
        <v>9936</v>
      </c>
      <c r="F822" s="4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</row>
    <row r="823" spans="1:54">
      <c r="A823" s="4"/>
      <c r="B823" s="25"/>
      <c r="C823" s="32">
        <f t="shared" si="64"/>
        <v>1</v>
      </c>
      <c r="D823" s="164" t="s">
        <v>1415</v>
      </c>
      <c r="E823" s="39">
        <v>6014</v>
      </c>
      <c r="F823" s="4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</row>
    <row r="824" spans="1:54">
      <c r="A824" s="4"/>
      <c r="B824" s="25"/>
      <c r="C824" s="32">
        <f t="shared" si="64"/>
        <v>1</v>
      </c>
      <c r="D824" s="166" t="s">
        <v>1417</v>
      </c>
      <c r="E824" s="39">
        <v>9800</v>
      </c>
      <c r="F824" s="4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</row>
    <row r="825" spans="1:54">
      <c r="A825" s="4"/>
      <c r="B825" s="25"/>
      <c r="C825" s="32">
        <f t="shared" si="64"/>
        <v>1</v>
      </c>
      <c r="D825" s="164" t="s">
        <v>1418</v>
      </c>
      <c r="E825" s="39">
        <v>3664</v>
      </c>
      <c r="F825" s="4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</row>
    <row r="826" spans="1:54">
      <c r="A826" s="4"/>
      <c r="B826" s="25"/>
      <c r="C826" s="32">
        <f t="shared" si="64"/>
        <v>1</v>
      </c>
      <c r="D826" s="164" t="s">
        <v>1419</v>
      </c>
      <c r="E826" s="39">
        <v>2667</v>
      </c>
      <c r="F826" s="4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</row>
    <row r="827" spans="1:54">
      <c r="A827" s="4"/>
      <c r="B827" s="25"/>
      <c r="C827" s="32">
        <f t="shared" si="64"/>
        <v>1</v>
      </c>
      <c r="D827" s="165" t="s">
        <v>1420</v>
      </c>
      <c r="E827" s="39">
        <v>4811</v>
      </c>
      <c r="F827" s="4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</row>
    <row r="828" spans="1:54">
      <c r="A828" s="4"/>
      <c r="B828" s="25"/>
      <c r="C828" s="32">
        <f t="shared" si="64"/>
        <v>1</v>
      </c>
      <c r="D828" s="164" t="s">
        <v>1424</v>
      </c>
      <c r="E828" s="39">
        <v>6000</v>
      </c>
      <c r="F828" s="4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</row>
    <row r="829" spans="1:54">
      <c r="A829" s="4"/>
      <c r="B829" s="25"/>
      <c r="C829" s="32">
        <f t="shared" si="64"/>
        <v>1</v>
      </c>
      <c r="D829" s="165" t="s">
        <v>4820</v>
      </c>
      <c r="E829" s="39">
        <v>12164</v>
      </c>
      <c r="F829" s="4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</row>
    <row r="830" spans="1:54">
      <c r="A830" s="4"/>
      <c r="B830" s="25"/>
      <c r="C830" s="32">
        <f t="shared" si="64"/>
        <v>1</v>
      </c>
      <c r="D830" s="165" t="s">
        <v>1426</v>
      </c>
      <c r="E830" s="39">
        <v>11155</v>
      </c>
      <c r="F830" s="4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</row>
    <row r="831" spans="1:54">
      <c r="A831" s="4"/>
      <c r="B831" s="25"/>
      <c r="C831" s="32">
        <f t="shared" si="64"/>
        <v>1</v>
      </c>
      <c r="D831" s="165" t="s">
        <v>1427</v>
      </c>
      <c r="E831" s="39">
        <v>7000</v>
      </c>
      <c r="F831" s="4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</row>
    <row r="832" spans="1:54">
      <c r="A832" s="4"/>
      <c r="B832" s="25"/>
      <c r="C832" s="32">
        <f t="shared" si="64"/>
        <v>1</v>
      </c>
      <c r="D832" s="164" t="s">
        <v>1428</v>
      </c>
      <c r="E832" s="39">
        <v>9704</v>
      </c>
      <c r="F832" s="4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</row>
    <row r="833" spans="1:54">
      <c r="A833" s="4"/>
      <c r="B833" s="25"/>
      <c r="C833" s="32">
        <f t="shared" si="64"/>
        <v>1</v>
      </c>
      <c r="D833" s="164" t="s">
        <v>1429</v>
      </c>
      <c r="E833" s="39">
        <v>12925</v>
      </c>
      <c r="F833" s="4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</row>
    <row r="834" spans="1:54">
      <c r="A834" s="4"/>
      <c r="B834" s="25"/>
      <c r="C834" s="32">
        <f t="shared" si="64"/>
        <v>1</v>
      </c>
      <c r="D834" s="164" t="s">
        <v>1430</v>
      </c>
      <c r="E834" s="39">
        <v>1807</v>
      </c>
      <c r="F834" s="4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</row>
    <row r="835" spans="1:54">
      <c r="A835" s="4"/>
      <c r="B835" s="25"/>
      <c r="C835" s="32">
        <f t="shared" si="64"/>
        <v>1</v>
      </c>
      <c r="D835" s="39" t="s">
        <v>1432</v>
      </c>
      <c r="E835" s="39">
        <v>3300</v>
      </c>
      <c r="F835" s="4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</row>
    <row r="836" spans="1:54">
      <c r="A836" s="4"/>
      <c r="B836" s="25"/>
      <c r="C836" s="32">
        <f t="shared" si="64"/>
        <v>1</v>
      </c>
      <c r="D836" s="39" t="s">
        <v>1433</v>
      </c>
      <c r="E836" s="39">
        <v>9605</v>
      </c>
      <c r="F836" s="4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</row>
    <row r="837" spans="1:54">
      <c r="A837" s="4"/>
      <c r="B837" s="25"/>
      <c r="C837" s="32">
        <f t="shared" si="64"/>
        <v>1</v>
      </c>
      <c r="D837" s="56" t="s">
        <v>1434</v>
      </c>
      <c r="E837" s="56">
        <v>486828</v>
      </c>
      <c r="F837" s="4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</row>
    <row r="838" spans="1:54">
      <c r="A838" s="4"/>
      <c r="B838" s="25"/>
      <c r="C838" s="32">
        <f t="shared" si="64"/>
        <v>1</v>
      </c>
      <c r="D838" s="39" t="s">
        <v>1435</v>
      </c>
      <c r="E838" s="39">
        <v>28297</v>
      </c>
      <c r="F838" s="4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</row>
    <row r="839" spans="1:54">
      <c r="A839" s="4"/>
      <c r="B839" s="25"/>
      <c r="C839" s="32">
        <f t="shared" si="64"/>
        <v>1</v>
      </c>
      <c r="D839" s="39" t="s">
        <v>1436</v>
      </c>
      <c r="E839" s="39">
        <v>2788</v>
      </c>
      <c r="F839" s="4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</row>
    <row r="840" spans="1:54">
      <c r="A840" s="4"/>
      <c r="B840" s="25"/>
      <c r="C840" s="32">
        <f t="shared" ref="C840:C843" si="65">IF(D840="",0,1)</f>
        <v>1</v>
      </c>
      <c r="D840" s="39" t="s">
        <v>1438</v>
      </c>
      <c r="E840" s="39">
        <v>3094</v>
      </c>
      <c r="F840" s="4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</row>
    <row r="841" spans="1:54">
      <c r="A841" s="4"/>
      <c r="B841" s="25"/>
      <c r="C841" s="32">
        <f t="shared" si="65"/>
        <v>1</v>
      </c>
      <c r="D841" s="39" t="s">
        <v>1440</v>
      </c>
      <c r="E841" s="39">
        <v>4800</v>
      </c>
      <c r="F841" s="4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</row>
    <row r="842" spans="1:54">
      <c r="A842" s="4"/>
      <c r="B842" s="25"/>
      <c r="C842" s="32">
        <f t="shared" si="65"/>
        <v>1</v>
      </c>
      <c r="D842" s="165" t="s">
        <v>1441</v>
      </c>
      <c r="E842" s="39">
        <v>6058</v>
      </c>
      <c r="F842" s="4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</row>
    <row r="843" spans="1:54">
      <c r="A843" s="4"/>
      <c r="B843" s="25"/>
      <c r="C843" s="32">
        <f t="shared" si="65"/>
        <v>1</v>
      </c>
      <c r="D843" s="39" t="s">
        <v>1442</v>
      </c>
      <c r="E843" s="39">
        <v>10357</v>
      </c>
      <c r="F843" s="4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</row>
    <row r="844" spans="1:54" ht="15">
      <c r="A844" s="231" t="s">
        <v>1443</v>
      </c>
      <c r="B844" s="231"/>
      <c r="C844" s="231"/>
      <c r="D844" s="44">
        <f>SUM(C776:C843)</f>
        <v>68</v>
      </c>
      <c r="E844" s="159">
        <f t="shared" ref="E844" si="66">SUM(E776:E843)</f>
        <v>1051990</v>
      </c>
      <c r="F844" s="4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</row>
    <row r="845" spans="1:54" ht="15.75">
      <c r="A845" s="28">
        <v>32</v>
      </c>
      <c r="B845" s="225" t="s">
        <v>67</v>
      </c>
      <c r="C845" s="225"/>
      <c r="D845" s="29"/>
      <c r="E845" s="156"/>
      <c r="F845" s="4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</row>
    <row r="846" spans="1:54">
      <c r="A846" s="4"/>
      <c r="B846" s="25"/>
      <c r="C846" s="32">
        <f>IF(D846="",0,1)</f>
        <v>1</v>
      </c>
      <c r="D846" s="34" t="s">
        <v>1444</v>
      </c>
      <c r="E846" s="34">
        <v>21943</v>
      </c>
      <c r="F846" s="4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</row>
    <row r="847" spans="1:54">
      <c r="A847" s="4"/>
      <c r="B847" s="25"/>
      <c r="C847" s="32">
        <f>IF(D847="",0,1)</f>
        <v>1</v>
      </c>
      <c r="D847" s="34" t="s">
        <v>1446</v>
      </c>
      <c r="E847" s="34">
        <v>6695</v>
      </c>
      <c r="F847" s="4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</row>
    <row r="848" spans="1:54">
      <c r="A848" s="4"/>
      <c r="B848" s="25"/>
      <c r="C848" s="32">
        <f>IF(D848="",0,1)</f>
        <v>1</v>
      </c>
      <c r="D848" s="34" t="s">
        <v>1450</v>
      </c>
      <c r="E848" s="34">
        <v>8568</v>
      </c>
      <c r="F848" s="4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</row>
    <row r="849" spans="1:54">
      <c r="A849" s="4"/>
      <c r="B849" s="25"/>
      <c r="C849" s="32">
        <f>IF(D849="",0,1)</f>
        <v>1</v>
      </c>
      <c r="D849" s="34" t="s">
        <v>1449</v>
      </c>
      <c r="E849" s="34">
        <v>2973</v>
      </c>
      <c r="F849" s="4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</row>
    <row r="850" spans="1:54">
      <c r="A850" s="4"/>
      <c r="B850" s="25"/>
      <c r="C850" s="32">
        <f>IF(D850="",0,1)</f>
        <v>1</v>
      </c>
      <c r="D850" s="34" t="s">
        <v>1453</v>
      </c>
      <c r="E850" s="34">
        <v>3483</v>
      </c>
      <c r="F850" s="4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</row>
    <row r="851" spans="1:54" ht="15">
      <c r="A851" s="231" t="s">
        <v>1459</v>
      </c>
      <c r="B851" s="231"/>
      <c r="C851" s="231"/>
      <c r="D851" s="44">
        <f>SUM(C846:C850)</f>
        <v>5</v>
      </c>
      <c r="E851" s="159">
        <f t="shared" ref="E851" si="67">SUM(E846:E850)</f>
        <v>43662</v>
      </c>
      <c r="F851" s="4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</row>
    <row r="852" spans="1:54" ht="15.75">
      <c r="A852" s="28">
        <v>33</v>
      </c>
      <c r="B852" s="225" t="s">
        <v>68</v>
      </c>
      <c r="C852" s="225"/>
      <c r="D852" s="29"/>
      <c r="E852" s="156"/>
      <c r="F852" s="4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</row>
    <row r="853" spans="1:54">
      <c r="A853" s="4"/>
      <c r="B853" s="25"/>
      <c r="C853" s="32">
        <f t="shared" ref="C853:C884" si="68">IF(D853="",0,1)</f>
        <v>1</v>
      </c>
      <c r="D853" s="34" t="s">
        <v>1460</v>
      </c>
      <c r="E853" s="34">
        <v>16719</v>
      </c>
      <c r="F853" s="4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</row>
    <row r="854" spans="1:54">
      <c r="A854" s="4"/>
      <c r="B854" s="25"/>
      <c r="C854" s="32">
        <f t="shared" si="68"/>
        <v>1</v>
      </c>
      <c r="D854" s="34" t="s">
        <v>1462</v>
      </c>
      <c r="E854" s="34">
        <v>12517</v>
      </c>
      <c r="F854" s="4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</row>
    <row r="855" spans="1:54">
      <c r="A855" s="4"/>
      <c r="B855" s="25"/>
      <c r="C855" s="32">
        <f t="shared" si="68"/>
        <v>1</v>
      </c>
      <c r="D855" s="34" t="s">
        <v>1463</v>
      </c>
      <c r="E855" s="34">
        <v>11898</v>
      </c>
      <c r="F855" s="4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</row>
    <row r="856" spans="1:54">
      <c r="A856" s="4"/>
      <c r="B856" s="25"/>
      <c r="C856" s="32">
        <f t="shared" si="68"/>
        <v>1</v>
      </c>
      <c r="D856" s="34" t="s">
        <v>1464</v>
      </c>
      <c r="E856" s="34">
        <v>6500</v>
      </c>
      <c r="F856" s="4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</row>
    <row r="857" spans="1:54">
      <c r="A857" s="4"/>
      <c r="B857" s="25"/>
      <c r="C857" s="32">
        <f t="shared" si="68"/>
        <v>1</v>
      </c>
      <c r="D857" s="34" t="s">
        <v>1465</v>
      </c>
      <c r="E857" s="34">
        <v>8700</v>
      </c>
      <c r="F857" s="4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</row>
    <row r="858" spans="1:54">
      <c r="A858" s="4"/>
      <c r="B858" s="25"/>
      <c r="C858" s="32">
        <f t="shared" si="68"/>
        <v>1</v>
      </c>
      <c r="D858" s="34" t="s">
        <v>1468</v>
      </c>
      <c r="E858" s="34">
        <v>3100</v>
      </c>
      <c r="F858" s="4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</row>
    <row r="859" spans="1:54">
      <c r="A859" s="4"/>
      <c r="B859" s="25"/>
      <c r="C859" s="32">
        <f t="shared" si="68"/>
        <v>1</v>
      </c>
      <c r="D859" s="34" t="s">
        <v>1469</v>
      </c>
      <c r="E859" s="34">
        <v>7464</v>
      </c>
      <c r="F859" s="4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</row>
    <row r="860" spans="1:54">
      <c r="A860" s="4"/>
      <c r="B860" s="25"/>
      <c r="C860" s="32">
        <f t="shared" si="68"/>
        <v>1</v>
      </c>
      <c r="D860" s="34" t="s">
        <v>1470</v>
      </c>
      <c r="E860" s="34">
        <v>4734</v>
      </c>
      <c r="F860" s="4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</row>
    <row r="861" spans="1:54">
      <c r="A861" s="4"/>
      <c r="B861" s="25"/>
      <c r="C861" s="32">
        <f t="shared" si="68"/>
        <v>1</v>
      </c>
      <c r="D861" s="34" t="s">
        <v>1471</v>
      </c>
      <c r="E861" s="34">
        <v>30991</v>
      </c>
      <c r="F861" s="4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</row>
    <row r="862" spans="1:54">
      <c r="A862" s="4"/>
      <c r="B862" s="25"/>
      <c r="C862" s="32">
        <f t="shared" si="68"/>
        <v>1</v>
      </c>
      <c r="D862" s="34" t="s">
        <v>1472</v>
      </c>
      <c r="E862" s="34">
        <v>11000</v>
      </c>
      <c r="F862" s="4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</row>
    <row r="863" spans="1:54">
      <c r="A863" s="4"/>
      <c r="B863" s="25"/>
      <c r="C863" s="32">
        <f t="shared" si="68"/>
        <v>1</v>
      </c>
      <c r="D863" s="34" t="s">
        <v>1473</v>
      </c>
      <c r="E863" s="34">
        <v>15510</v>
      </c>
      <c r="F863" s="4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</row>
    <row r="864" spans="1:54">
      <c r="A864" s="4"/>
      <c r="B864" s="25"/>
      <c r="C864" s="32">
        <f t="shared" si="68"/>
        <v>1</v>
      </c>
      <c r="D864" s="34" t="s">
        <v>1475</v>
      </c>
      <c r="E864" s="34">
        <v>264767</v>
      </c>
      <c r="F864" s="4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</row>
    <row r="865" spans="1:54">
      <c r="A865" s="4"/>
      <c r="B865" s="25"/>
      <c r="C865" s="32">
        <f t="shared" si="68"/>
        <v>1</v>
      </c>
      <c r="D865" s="34" t="s">
        <v>1476</v>
      </c>
      <c r="E865" s="34">
        <v>3776</v>
      </c>
      <c r="F865" s="4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</row>
    <row r="866" spans="1:54">
      <c r="A866" s="4"/>
      <c r="B866" s="25"/>
      <c r="C866" s="32">
        <f t="shared" si="68"/>
        <v>1</v>
      </c>
      <c r="D866" s="34" t="s">
        <v>1478</v>
      </c>
      <c r="E866" s="34">
        <v>19590</v>
      </c>
      <c r="F866" s="4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</row>
    <row r="867" spans="1:54">
      <c r="A867" s="4"/>
      <c r="B867" s="25"/>
      <c r="C867" s="32">
        <f t="shared" si="68"/>
        <v>1</v>
      </c>
      <c r="D867" s="34" t="s">
        <v>1479</v>
      </c>
      <c r="E867" s="34">
        <v>6535</v>
      </c>
      <c r="F867" s="4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</row>
    <row r="868" spans="1:54">
      <c r="A868" s="4"/>
      <c r="B868" s="25"/>
      <c r="C868" s="32">
        <f t="shared" si="68"/>
        <v>1</v>
      </c>
      <c r="D868" s="34" t="s">
        <v>1482</v>
      </c>
      <c r="E868" s="34">
        <v>8000</v>
      </c>
      <c r="F868" s="4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</row>
    <row r="869" spans="1:54">
      <c r="A869" s="4"/>
      <c r="B869" s="25"/>
      <c r="C869" s="32">
        <f t="shared" si="68"/>
        <v>1</v>
      </c>
      <c r="D869" s="34" t="s">
        <v>1483</v>
      </c>
      <c r="E869" s="34">
        <v>2500</v>
      </c>
      <c r="F869" s="4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</row>
    <row r="870" spans="1:54">
      <c r="A870" s="4"/>
      <c r="B870" s="25"/>
      <c r="C870" s="32">
        <f t="shared" si="68"/>
        <v>1</v>
      </c>
      <c r="D870" s="34" t="s">
        <v>1485</v>
      </c>
      <c r="E870" s="34">
        <v>3070</v>
      </c>
      <c r="F870" s="4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</row>
    <row r="871" spans="1:54">
      <c r="A871" s="4"/>
      <c r="B871" s="25"/>
      <c r="C871" s="32">
        <f t="shared" si="68"/>
        <v>1</v>
      </c>
      <c r="D871" s="34" t="s">
        <v>1487</v>
      </c>
      <c r="E871" s="34">
        <v>24000</v>
      </c>
      <c r="F871" s="4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</row>
    <row r="872" spans="1:54">
      <c r="A872" s="4"/>
      <c r="B872" s="25"/>
      <c r="C872" s="32">
        <f t="shared" si="68"/>
        <v>1</v>
      </c>
      <c r="D872" s="34" t="s">
        <v>1489</v>
      </c>
      <c r="E872" s="34">
        <v>2687</v>
      </c>
      <c r="F872" s="4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</row>
    <row r="873" spans="1:54">
      <c r="A873" s="4"/>
      <c r="B873" s="25"/>
      <c r="C873" s="32">
        <f t="shared" si="68"/>
        <v>1</v>
      </c>
      <c r="D873" s="34" t="s">
        <v>1490</v>
      </c>
      <c r="E873" s="34">
        <v>9000</v>
      </c>
      <c r="F873" s="4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</row>
    <row r="874" spans="1:54" ht="35.25">
      <c r="A874" s="4"/>
      <c r="B874" s="25"/>
      <c r="C874" s="32">
        <f t="shared" si="68"/>
        <v>1</v>
      </c>
      <c r="D874" s="34" t="s">
        <v>1492</v>
      </c>
      <c r="E874" s="34">
        <v>27290</v>
      </c>
      <c r="F874" s="4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</row>
    <row r="875" spans="1:54">
      <c r="A875" s="4"/>
      <c r="B875" s="25"/>
      <c r="C875" s="32">
        <f t="shared" si="68"/>
        <v>1</v>
      </c>
      <c r="D875" s="34" t="s">
        <v>1493</v>
      </c>
      <c r="E875" s="34">
        <v>24488</v>
      </c>
      <c r="F875" s="4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</row>
    <row r="876" spans="1:54">
      <c r="A876" s="4"/>
      <c r="B876" s="25"/>
      <c r="C876" s="32">
        <f t="shared" si="68"/>
        <v>1</v>
      </c>
      <c r="D876" s="34" t="s">
        <v>1494</v>
      </c>
      <c r="E876" s="34">
        <v>17885</v>
      </c>
      <c r="F876" s="4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</row>
    <row r="877" spans="1:54">
      <c r="A877" s="4"/>
      <c r="B877" s="25"/>
      <c r="C877" s="32">
        <f t="shared" si="68"/>
        <v>1</v>
      </c>
      <c r="D877" s="34" t="s">
        <v>1496</v>
      </c>
      <c r="E877" s="34">
        <v>26000</v>
      </c>
      <c r="F877" s="4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</row>
    <row r="878" spans="1:54">
      <c r="A878" s="4"/>
      <c r="B878" s="25"/>
      <c r="C878" s="32">
        <f t="shared" si="68"/>
        <v>1</v>
      </c>
      <c r="D878" s="34" t="s">
        <v>1500</v>
      </c>
      <c r="E878" s="34">
        <v>23000</v>
      </c>
      <c r="F878" s="4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</row>
    <row r="879" spans="1:54">
      <c r="A879" s="4"/>
      <c r="B879" s="25"/>
      <c r="C879" s="32">
        <f t="shared" si="68"/>
        <v>1</v>
      </c>
      <c r="D879" s="34" t="s">
        <v>1502</v>
      </c>
      <c r="E879" s="34">
        <v>5943</v>
      </c>
      <c r="F879" s="4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</row>
    <row r="880" spans="1:54">
      <c r="A880" s="4"/>
      <c r="B880" s="25"/>
      <c r="C880" s="32">
        <f t="shared" si="68"/>
        <v>1</v>
      </c>
      <c r="D880" s="34" t="s">
        <v>1505</v>
      </c>
      <c r="E880" s="34">
        <v>4300</v>
      </c>
      <c r="F880" s="4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</row>
    <row r="881" spans="1:54">
      <c r="A881" s="4"/>
      <c r="B881" s="25"/>
      <c r="C881" s="32">
        <f t="shared" si="68"/>
        <v>1</v>
      </c>
      <c r="D881" s="34" t="s">
        <v>1506</v>
      </c>
      <c r="E881" s="34">
        <v>26546</v>
      </c>
      <c r="F881" s="4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</row>
    <row r="882" spans="1:54">
      <c r="A882" s="4"/>
      <c r="B882" s="25"/>
      <c r="C882" s="32">
        <f t="shared" si="68"/>
        <v>1</v>
      </c>
      <c r="D882" s="34" t="s">
        <v>1507</v>
      </c>
      <c r="E882" s="34">
        <v>5142</v>
      </c>
      <c r="F882" s="4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</row>
    <row r="883" spans="1:54">
      <c r="A883" s="4"/>
      <c r="B883" s="25"/>
      <c r="C883" s="32">
        <f t="shared" si="68"/>
        <v>1</v>
      </c>
      <c r="D883" s="34" t="s">
        <v>1509</v>
      </c>
      <c r="E883" s="34">
        <v>7375</v>
      </c>
      <c r="F883" s="4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</row>
    <row r="884" spans="1:54">
      <c r="A884" s="4"/>
      <c r="B884" s="25"/>
      <c r="C884" s="32">
        <f t="shared" si="68"/>
        <v>1</v>
      </c>
      <c r="D884" s="34" t="s">
        <v>1510</v>
      </c>
      <c r="E884" s="34">
        <v>7234</v>
      </c>
      <c r="F884" s="4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</row>
    <row r="885" spans="1:54">
      <c r="A885" s="4"/>
      <c r="B885" s="25"/>
      <c r="C885" s="32">
        <f t="shared" ref="C885:C916" si="69">IF(D885="",0,1)</f>
        <v>1</v>
      </c>
      <c r="D885" s="34" t="s">
        <v>1512</v>
      </c>
      <c r="E885" s="34">
        <v>5686</v>
      </c>
      <c r="F885" s="4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</row>
    <row r="886" spans="1:54">
      <c r="A886" s="4"/>
      <c r="B886" s="25"/>
      <c r="C886" s="32">
        <f t="shared" si="69"/>
        <v>1</v>
      </c>
      <c r="D886" s="34" t="s">
        <v>1513</v>
      </c>
      <c r="E886" s="34">
        <v>24000</v>
      </c>
      <c r="F886" s="4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</row>
    <row r="887" spans="1:54">
      <c r="A887" s="4"/>
      <c r="B887" s="25"/>
      <c r="C887" s="32">
        <f t="shared" si="69"/>
        <v>1</v>
      </c>
      <c r="D887" s="34" t="s">
        <v>1514</v>
      </c>
      <c r="E887" s="34">
        <v>11201</v>
      </c>
      <c r="F887" s="4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</row>
    <row r="888" spans="1:54">
      <c r="A888" s="4"/>
      <c r="B888" s="25"/>
      <c r="C888" s="32">
        <f t="shared" si="69"/>
        <v>1</v>
      </c>
      <c r="D888" s="34" t="s">
        <v>1515</v>
      </c>
      <c r="E888" s="34">
        <v>3300</v>
      </c>
      <c r="F888" s="4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</row>
    <row r="889" spans="1:54">
      <c r="A889" s="4"/>
      <c r="B889" s="25"/>
      <c r="C889" s="32">
        <f t="shared" si="69"/>
        <v>1</v>
      </c>
      <c r="D889" s="34" t="s">
        <v>1516</v>
      </c>
      <c r="E889" s="34">
        <v>10286</v>
      </c>
      <c r="F889" s="4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</row>
    <row r="890" spans="1:54">
      <c r="A890" s="4"/>
      <c r="B890" s="25"/>
      <c r="C890" s="32">
        <f t="shared" si="69"/>
        <v>1</v>
      </c>
      <c r="D890" s="34" t="s">
        <v>1518</v>
      </c>
      <c r="E890" s="34">
        <v>1326</v>
      </c>
      <c r="F890" s="4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</row>
    <row r="891" spans="1:54">
      <c r="A891" s="4"/>
      <c r="B891" s="25"/>
      <c r="C891" s="32">
        <f t="shared" si="69"/>
        <v>1</v>
      </c>
      <c r="D891" s="34" t="s">
        <v>1519</v>
      </c>
      <c r="E891" s="34">
        <v>8500</v>
      </c>
      <c r="F891" s="4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</row>
    <row r="892" spans="1:54">
      <c r="A892" s="4"/>
      <c r="B892" s="25"/>
      <c r="C892" s="32">
        <f t="shared" si="69"/>
        <v>1</v>
      </c>
      <c r="D892" s="34" t="s">
        <v>1520</v>
      </c>
      <c r="E892" s="34">
        <v>10800</v>
      </c>
      <c r="F892" s="4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</row>
    <row r="893" spans="1:54">
      <c r="A893" s="4"/>
      <c r="B893" s="25"/>
      <c r="C893" s="32">
        <f t="shared" si="69"/>
        <v>1</v>
      </c>
      <c r="D893" s="34" t="s">
        <v>1521</v>
      </c>
      <c r="E893" s="34">
        <v>5900</v>
      </c>
      <c r="F893" s="4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</row>
    <row r="894" spans="1:54">
      <c r="A894" s="4"/>
      <c r="B894" s="25"/>
      <c r="C894" s="32">
        <f t="shared" si="69"/>
        <v>1</v>
      </c>
      <c r="D894" s="34" t="s">
        <v>1522</v>
      </c>
      <c r="E894" s="34">
        <v>25000</v>
      </c>
      <c r="F894" s="4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</row>
    <row r="895" spans="1:54">
      <c r="A895" s="4"/>
      <c r="B895" s="25"/>
      <c r="C895" s="32">
        <f t="shared" si="69"/>
        <v>1</v>
      </c>
      <c r="D895" s="34" t="s">
        <v>1524</v>
      </c>
      <c r="E895" s="34">
        <v>23796</v>
      </c>
      <c r="F895" s="4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</row>
    <row r="896" spans="1:54">
      <c r="A896" s="4"/>
      <c r="B896" s="25"/>
      <c r="C896" s="32">
        <f t="shared" si="69"/>
        <v>1</v>
      </c>
      <c r="D896" s="34" t="s">
        <v>1525</v>
      </c>
      <c r="E896" s="34">
        <v>5073</v>
      </c>
      <c r="F896" s="4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</row>
    <row r="897" spans="1:54">
      <c r="A897" s="4"/>
      <c r="B897" s="25"/>
      <c r="C897" s="32">
        <f t="shared" si="69"/>
        <v>1</v>
      </c>
      <c r="D897" s="34" t="s">
        <v>1526</v>
      </c>
      <c r="E897" s="34">
        <v>7500</v>
      </c>
      <c r="F897" s="4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</row>
    <row r="898" spans="1:54">
      <c r="A898" s="4"/>
      <c r="B898" s="25"/>
      <c r="C898" s="32">
        <f t="shared" si="69"/>
        <v>1</v>
      </c>
      <c r="D898" s="34" t="s">
        <v>1527</v>
      </c>
      <c r="E898" s="34">
        <v>72000</v>
      </c>
      <c r="F898" s="4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</row>
    <row r="899" spans="1:54">
      <c r="A899" s="4"/>
      <c r="B899" s="25"/>
      <c r="C899" s="32">
        <f t="shared" si="69"/>
        <v>1</v>
      </c>
      <c r="D899" s="34" t="s">
        <v>1528</v>
      </c>
      <c r="E899" s="34">
        <v>10781</v>
      </c>
      <c r="F899" s="4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</row>
    <row r="900" spans="1:54">
      <c r="A900" s="4"/>
      <c r="B900" s="25"/>
      <c r="C900" s="32">
        <f t="shared" si="69"/>
        <v>1</v>
      </c>
      <c r="D900" s="34" t="s">
        <v>1529</v>
      </c>
      <c r="E900" s="34">
        <v>3414</v>
      </c>
      <c r="F900" s="4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</row>
    <row r="901" spans="1:54">
      <c r="A901" s="4"/>
      <c r="B901" s="25"/>
      <c r="C901" s="32">
        <f t="shared" si="69"/>
        <v>1</v>
      </c>
      <c r="D901" s="34" t="s">
        <v>1530</v>
      </c>
      <c r="E901" s="34">
        <v>1887</v>
      </c>
      <c r="F901" s="4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</row>
    <row r="902" spans="1:54">
      <c r="A902" s="4"/>
      <c r="B902" s="25"/>
      <c r="C902" s="32">
        <f t="shared" si="69"/>
        <v>1</v>
      </c>
      <c r="D902" s="34" t="s">
        <v>1532</v>
      </c>
      <c r="E902" s="34">
        <v>10000</v>
      </c>
      <c r="F902" s="4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</row>
    <row r="903" spans="1:54" ht="25.5">
      <c r="A903" s="4"/>
      <c r="B903" s="25"/>
      <c r="C903" s="32">
        <f t="shared" si="69"/>
        <v>1</v>
      </c>
      <c r="D903" s="34" t="s">
        <v>1533</v>
      </c>
      <c r="E903" s="34">
        <v>5000</v>
      </c>
      <c r="F903" s="4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</row>
    <row r="904" spans="1:54">
      <c r="A904" s="4"/>
      <c r="B904" s="25"/>
      <c r="C904" s="32">
        <f t="shared" si="69"/>
        <v>1</v>
      </c>
      <c r="D904" s="34" t="s">
        <v>1534</v>
      </c>
      <c r="E904" s="34">
        <v>66004</v>
      </c>
      <c r="F904" s="4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</row>
    <row r="905" spans="1:54">
      <c r="A905" s="4"/>
      <c r="B905" s="25"/>
      <c r="C905" s="32">
        <f t="shared" si="69"/>
        <v>1</v>
      </c>
      <c r="D905" s="34" t="s">
        <v>1535</v>
      </c>
      <c r="E905" s="34">
        <v>4323</v>
      </c>
      <c r="F905" s="4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</row>
    <row r="906" spans="1:54">
      <c r="A906" s="4"/>
      <c r="B906" s="25"/>
      <c r="C906" s="32">
        <f t="shared" si="69"/>
        <v>1</v>
      </c>
      <c r="D906" s="34" t="s">
        <v>1539</v>
      </c>
      <c r="E906" s="34">
        <v>7600</v>
      </c>
      <c r="F906" s="4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</row>
    <row r="907" spans="1:54">
      <c r="A907" s="4"/>
      <c r="B907" s="25"/>
      <c r="C907" s="32">
        <f t="shared" si="69"/>
        <v>1</v>
      </c>
      <c r="D907" s="34" t="s">
        <v>4821</v>
      </c>
      <c r="E907" s="34">
        <v>1980</v>
      </c>
      <c r="F907" s="4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</row>
    <row r="908" spans="1:54">
      <c r="A908" s="4"/>
      <c r="B908" s="25"/>
      <c r="C908" s="32">
        <f t="shared" si="69"/>
        <v>1</v>
      </c>
      <c r="D908" s="34" t="s">
        <v>1546</v>
      </c>
      <c r="E908" s="34">
        <v>9317</v>
      </c>
      <c r="F908" s="4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</row>
    <row r="909" spans="1:54">
      <c r="A909" s="4"/>
      <c r="B909" s="25"/>
      <c r="C909" s="32">
        <f t="shared" si="69"/>
        <v>1</v>
      </c>
      <c r="D909" s="34" t="s">
        <v>1547</v>
      </c>
      <c r="E909" s="34">
        <v>5000</v>
      </c>
      <c r="F909" s="4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</row>
    <row r="910" spans="1:54">
      <c r="A910" s="4"/>
      <c r="B910" s="25"/>
      <c r="C910" s="32">
        <f t="shared" si="69"/>
        <v>1</v>
      </c>
      <c r="D910" s="34" t="s">
        <v>1550</v>
      </c>
      <c r="E910" s="34">
        <v>2413</v>
      </c>
      <c r="F910" s="4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</row>
    <row r="911" spans="1:54">
      <c r="A911" s="4"/>
      <c r="B911" s="25"/>
      <c r="C911" s="32">
        <f t="shared" si="69"/>
        <v>1</v>
      </c>
      <c r="D911" s="34" t="s">
        <v>1551</v>
      </c>
      <c r="E911" s="34">
        <v>32052</v>
      </c>
      <c r="F911" s="4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</row>
    <row r="912" spans="1:54">
      <c r="A912" s="4"/>
      <c r="B912" s="25"/>
      <c r="C912" s="32">
        <f t="shared" si="69"/>
        <v>1</v>
      </c>
      <c r="D912" s="34" t="s">
        <v>1552</v>
      </c>
      <c r="E912" s="34">
        <v>2499</v>
      </c>
      <c r="F912" s="4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</row>
    <row r="913" spans="1:54">
      <c r="A913" s="4"/>
      <c r="B913" s="25"/>
      <c r="C913" s="32">
        <f t="shared" si="69"/>
        <v>1</v>
      </c>
      <c r="D913" s="34" t="s">
        <v>1555</v>
      </c>
      <c r="E913" s="34">
        <v>3200</v>
      </c>
      <c r="F913" s="4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</row>
    <row r="914" spans="1:54">
      <c r="A914" s="4"/>
      <c r="B914" s="25"/>
      <c r="C914" s="32">
        <f t="shared" si="69"/>
        <v>1</v>
      </c>
      <c r="D914" s="34" t="s">
        <v>1556</v>
      </c>
      <c r="E914" s="34">
        <v>5000</v>
      </c>
      <c r="F914" s="4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</row>
    <row r="915" spans="1:54">
      <c r="A915" s="4"/>
      <c r="B915" s="25"/>
      <c r="C915" s="32">
        <f t="shared" si="69"/>
        <v>1</v>
      </c>
      <c r="D915" s="34" t="s">
        <v>1559</v>
      </c>
      <c r="E915" s="34">
        <v>4832</v>
      </c>
      <c r="F915" s="4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</row>
    <row r="916" spans="1:54">
      <c r="A916" s="4"/>
      <c r="B916" s="25"/>
      <c r="C916" s="32">
        <f t="shared" si="69"/>
        <v>1</v>
      </c>
      <c r="D916" s="34" t="s">
        <v>1560</v>
      </c>
      <c r="E916" s="34">
        <v>2400</v>
      </c>
      <c r="F916" s="4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</row>
    <row r="917" spans="1:54">
      <c r="A917" s="4"/>
      <c r="B917" s="25"/>
      <c r="C917" s="32">
        <f t="shared" ref="C917:C922" si="70">IF(D917="",0,1)</f>
        <v>1</v>
      </c>
      <c r="D917" s="34" t="s">
        <v>1561</v>
      </c>
      <c r="E917" s="34">
        <v>2838</v>
      </c>
      <c r="F917" s="4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</row>
    <row r="918" spans="1:54">
      <c r="A918" s="4"/>
      <c r="B918" s="25"/>
      <c r="C918" s="32">
        <f t="shared" si="70"/>
        <v>1</v>
      </c>
      <c r="D918" s="34" t="s">
        <v>1562</v>
      </c>
      <c r="E918" s="34">
        <v>1182</v>
      </c>
      <c r="F918" s="4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</row>
    <row r="919" spans="1:54">
      <c r="A919" s="4"/>
      <c r="B919" s="25"/>
      <c r="C919" s="32">
        <f t="shared" si="70"/>
        <v>1</v>
      </c>
      <c r="D919" s="34" t="s">
        <v>1564</v>
      </c>
      <c r="E919" s="34">
        <v>2819</v>
      </c>
      <c r="F919" s="4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</row>
    <row r="920" spans="1:54">
      <c r="A920" s="4"/>
      <c r="B920" s="25"/>
      <c r="C920" s="32">
        <f t="shared" si="70"/>
        <v>1</v>
      </c>
      <c r="D920" s="34" t="s">
        <v>1566</v>
      </c>
      <c r="E920" s="34">
        <v>44799</v>
      </c>
      <c r="F920" s="4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</row>
    <row r="921" spans="1:54">
      <c r="A921" s="4"/>
      <c r="B921" s="25"/>
      <c r="C921" s="32">
        <f t="shared" si="70"/>
        <v>1</v>
      </c>
      <c r="D921" s="34" t="s">
        <v>1567</v>
      </c>
      <c r="E921" s="34">
        <v>2940</v>
      </c>
      <c r="F921" s="4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</row>
    <row r="922" spans="1:54">
      <c r="A922" s="4"/>
      <c r="B922" s="25"/>
      <c r="C922" s="32">
        <f t="shared" si="70"/>
        <v>1</v>
      </c>
      <c r="D922" s="34" t="s">
        <v>1569</v>
      </c>
      <c r="E922" s="34">
        <v>4123</v>
      </c>
      <c r="F922" s="4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</row>
    <row r="923" spans="1:54" ht="15">
      <c r="A923" s="231" t="s">
        <v>1574</v>
      </c>
      <c r="B923" s="231"/>
      <c r="C923" s="231"/>
      <c r="D923" s="44">
        <f>SUM(C853:C922)</f>
        <v>70</v>
      </c>
      <c r="E923" s="159">
        <f t="shared" ref="E923" si="71">SUM(E853:E922)</f>
        <v>1099032</v>
      </c>
      <c r="F923" s="4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</row>
    <row r="924" spans="1:54" ht="15.75">
      <c r="A924" s="28">
        <v>34</v>
      </c>
      <c r="B924" s="225" t="s">
        <v>69</v>
      </c>
      <c r="C924" s="225"/>
      <c r="D924" s="29"/>
      <c r="E924" s="156"/>
      <c r="F924" s="4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</row>
    <row r="925" spans="1:54">
      <c r="A925" s="4"/>
      <c r="B925" s="25"/>
      <c r="C925" s="32">
        <f t="shared" ref="C925:C956" si="72">IF(D925="",0,1)</f>
        <v>1</v>
      </c>
      <c r="D925" s="34" t="s">
        <v>1575</v>
      </c>
      <c r="E925" s="34">
        <v>30000</v>
      </c>
      <c r="F925" s="4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</row>
    <row r="926" spans="1:54">
      <c r="A926" s="4"/>
      <c r="B926" s="25"/>
      <c r="C926" s="32">
        <f t="shared" si="72"/>
        <v>1</v>
      </c>
      <c r="D926" s="34" t="s">
        <v>1580</v>
      </c>
      <c r="E926" s="52">
        <v>7654</v>
      </c>
      <c r="F926" s="4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</row>
    <row r="927" spans="1:54">
      <c r="A927" s="4"/>
      <c r="B927" s="25"/>
      <c r="C927" s="32">
        <f t="shared" si="72"/>
        <v>1</v>
      </c>
      <c r="D927" s="34" t="s">
        <v>1581</v>
      </c>
      <c r="E927" s="52">
        <v>2648</v>
      </c>
      <c r="F927" s="4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</row>
    <row r="928" spans="1:54">
      <c r="A928" s="4"/>
      <c r="B928" s="25"/>
      <c r="C928" s="32">
        <f t="shared" si="72"/>
        <v>1</v>
      </c>
      <c r="D928" s="34" t="s">
        <v>1582</v>
      </c>
      <c r="E928" s="52">
        <v>6991</v>
      </c>
      <c r="F928" s="4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</row>
    <row r="929" spans="1:54">
      <c r="A929" s="4"/>
      <c r="B929" s="25"/>
      <c r="C929" s="32">
        <f t="shared" si="72"/>
        <v>1</v>
      </c>
      <c r="D929" s="34" t="s">
        <v>1583</v>
      </c>
      <c r="E929" s="34">
        <v>2190</v>
      </c>
      <c r="F929" s="4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</row>
    <row r="930" spans="1:54">
      <c r="A930" s="4"/>
      <c r="B930" s="25"/>
      <c r="C930" s="32">
        <f t="shared" si="72"/>
        <v>1</v>
      </c>
      <c r="D930" s="34" t="s">
        <v>1584</v>
      </c>
      <c r="E930" s="34">
        <v>5974</v>
      </c>
      <c r="F930" s="4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</row>
    <row r="931" spans="1:54">
      <c r="A931" s="4"/>
      <c r="B931" s="25"/>
      <c r="C931" s="32">
        <f t="shared" si="72"/>
        <v>1</v>
      </c>
      <c r="D931" s="34" t="s">
        <v>1585</v>
      </c>
      <c r="E931" s="34">
        <v>5238</v>
      </c>
      <c r="F931" s="4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</row>
    <row r="932" spans="1:54">
      <c r="A932" s="4"/>
      <c r="B932" s="25"/>
      <c r="C932" s="32">
        <f t="shared" si="72"/>
        <v>1</v>
      </c>
      <c r="D932" s="34" t="s">
        <v>1586</v>
      </c>
      <c r="E932" s="34">
        <v>79550</v>
      </c>
      <c r="F932" s="4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</row>
    <row r="933" spans="1:54">
      <c r="A933" s="4"/>
      <c r="B933" s="25"/>
      <c r="C933" s="32">
        <f t="shared" si="72"/>
        <v>1</v>
      </c>
      <c r="D933" s="34" t="s">
        <v>1588</v>
      </c>
      <c r="E933" s="34">
        <v>3423</v>
      </c>
      <c r="F933" s="4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</row>
    <row r="934" spans="1:54">
      <c r="A934" s="4"/>
      <c r="B934" s="25"/>
      <c r="C934" s="32">
        <f t="shared" si="72"/>
        <v>1</v>
      </c>
      <c r="D934" s="34" t="s">
        <v>1589</v>
      </c>
      <c r="E934" s="36">
        <v>1608</v>
      </c>
      <c r="F934" s="4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</row>
    <row r="935" spans="1:54">
      <c r="A935" s="4"/>
      <c r="B935" s="25"/>
      <c r="C935" s="32">
        <f t="shared" si="72"/>
        <v>1</v>
      </c>
      <c r="D935" s="34" t="s">
        <v>1590</v>
      </c>
      <c r="E935" s="34">
        <v>1643</v>
      </c>
      <c r="F935" s="4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</row>
    <row r="936" spans="1:54">
      <c r="A936" s="4"/>
      <c r="B936" s="25"/>
      <c r="C936" s="32">
        <f t="shared" si="72"/>
        <v>1</v>
      </c>
      <c r="D936" s="34" t="s">
        <v>1591</v>
      </c>
      <c r="E936" s="36">
        <v>3552</v>
      </c>
      <c r="F936" s="4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</row>
    <row r="937" spans="1:54">
      <c r="A937" s="4"/>
      <c r="B937" s="25"/>
      <c r="C937" s="32">
        <f t="shared" si="72"/>
        <v>1</v>
      </c>
      <c r="D937" s="34" t="s">
        <v>1592</v>
      </c>
      <c r="E937" s="52">
        <v>3340</v>
      </c>
      <c r="F937" s="4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</row>
    <row r="938" spans="1:54">
      <c r="A938" s="4"/>
      <c r="B938" s="25"/>
      <c r="C938" s="32">
        <f t="shared" si="72"/>
        <v>1</v>
      </c>
      <c r="D938" s="34" t="s">
        <v>1593</v>
      </c>
      <c r="E938" s="52">
        <v>1277</v>
      </c>
      <c r="F938" s="4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</row>
    <row r="939" spans="1:54">
      <c r="A939" s="4"/>
      <c r="B939" s="25"/>
      <c r="C939" s="32">
        <f t="shared" si="72"/>
        <v>1</v>
      </c>
      <c r="D939" s="34" t="s">
        <v>1594</v>
      </c>
      <c r="E939" s="36">
        <v>22534</v>
      </c>
      <c r="F939" s="4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</row>
    <row r="940" spans="1:54">
      <c r="A940" s="4"/>
      <c r="B940" s="25"/>
      <c r="C940" s="32">
        <f t="shared" si="72"/>
        <v>1</v>
      </c>
      <c r="D940" s="34" t="s">
        <v>1595</v>
      </c>
      <c r="E940" s="36">
        <v>6294</v>
      </c>
      <c r="F940" s="4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</row>
    <row r="941" spans="1:54">
      <c r="A941" s="4"/>
      <c r="B941" s="25"/>
      <c r="C941" s="32">
        <f t="shared" si="72"/>
        <v>1</v>
      </c>
      <c r="D941" s="34" t="s">
        <v>1596</v>
      </c>
      <c r="E941" s="36">
        <v>2585</v>
      </c>
      <c r="F941" s="4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</row>
    <row r="942" spans="1:54">
      <c r="A942" s="4"/>
      <c r="B942" s="25"/>
      <c r="C942" s="32">
        <f t="shared" si="72"/>
        <v>1</v>
      </c>
      <c r="D942" s="34" t="s">
        <v>1597</v>
      </c>
      <c r="E942" s="42">
        <v>5154</v>
      </c>
      <c r="F942" s="4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</row>
    <row r="943" spans="1:54">
      <c r="A943" s="4"/>
      <c r="B943" s="25"/>
      <c r="C943" s="32">
        <f t="shared" si="72"/>
        <v>1</v>
      </c>
      <c r="D943" s="34" t="s">
        <v>1598</v>
      </c>
      <c r="E943" s="52">
        <v>2610</v>
      </c>
      <c r="F943" s="4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</row>
    <row r="944" spans="1:54">
      <c r="A944" s="4"/>
      <c r="B944" s="25"/>
      <c r="C944" s="32">
        <f t="shared" si="72"/>
        <v>1</v>
      </c>
      <c r="D944" s="34" t="s">
        <v>1599</v>
      </c>
      <c r="E944" s="36">
        <v>2385</v>
      </c>
      <c r="F944" s="4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</row>
    <row r="945" spans="1:54">
      <c r="A945" s="4"/>
      <c r="B945" s="25"/>
      <c r="C945" s="32">
        <f t="shared" si="72"/>
        <v>1</v>
      </c>
      <c r="D945" s="34" t="s">
        <v>1600</v>
      </c>
      <c r="E945" s="36">
        <v>5411</v>
      </c>
      <c r="F945" s="4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</row>
    <row r="946" spans="1:54">
      <c r="A946" s="4"/>
      <c r="B946" s="25"/>
      <c r="C946" s="32">
        <f t="shared" si="72"/>
        <v>1</v>
      </c>
      <c r="D946" s="34" t="s">
        <v>1601</v>
      </c>
      <c r="E946" s="36">
        <v>1708</v>
      </c>
      <c r="F946" s="4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</row>
    <row r="947" spans="1:54">
      <c r="A947" s="4"/>
      <c r="B947" s="25"/>
      <c r="C947" s="32">
        <f t="shared" si="72"/>
        <v>1</v>
      </c>
      <c r="D947" s="34" t="s">
        <v>4822</v>
      </c>
      <c r="E947" s="52">
        <v>9190</v>
      </c>
      <c r="F947" s="4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</row>
    <row r="948" spans="1:54">
      <c r="A948" s="4"/>
      <c r="B948" s="25"/>
      <c r="C948" s="32">
        <f t="shared" si="72"/>
        <v>1</v>
      </c>
      <c r="D948" s="34" t="s">
        <v>1603</v>
      </c>
      <c r="E948" s="52">
        <v>2728</v>
      </c>
      <c r="F948" s="4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</row>
    <row r="949" spans="1:54">
      <c r="A949" s="4"/>
      <c r="B949" s="25"/>
      <c r="C949" s="32">
        <f t="shared" si="72"/>
        <v>1</v>
      </c>
      <c r="D949" s="34" t="s">
        <v>1605</v>
      </c>
      <c r="E949" s="36">
        <v>51565</v>
      </c>
      <c r="F949" s="4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</row>
    <row r="950" spans="1:54">
      <c r="A950" s="4"/>
      <c r="B950" s="25"/>
      <c r="C950" s="32">
        <f t="shared" si="72"/>
        <v>1</v>
      </c>
      <c r="D950" s="34" t="s">
        <v>1606</v>
      </c>
      <c r="E950" s="52">
        <v>1755</v>
      </c>
      <c r="F950" s="4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</row>
    <row r="951" spans="1:54">
      <c r="A951" s="4"/>
      <c r="B951" s="25"/>
      <c r="C951" s="32">
        <f t="shared" si="72"/>
        <v>1</v>
      </c>
      <c r="D951" s="34" t="s">
        <v>1609</v>
      </c>
      <c r="E951" s="52">
        <v>6423</v>
      </c>
      <c r="F951" s="4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</row>
    <row r="952" spans="1:54">
      <c r="A952" s="4"/>
      <c r="B952" s="25"/>
      <c r="C952" s="32">
        <f t="shared" si="72"/>
        <v>1</v>
      </c>
      <c r="D952" s="34" t="s">
        <v>1611</v>
      </c>
      <c r="E952" s="42">
        <v>9316</v>
      </c>
      <c r="F952" s="4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</row>
    <row r="953" spans="1:54">
      <c r="A953" s="4"/>
      <c r="B953" s="25"/>
      <c r="C953" s="32">
        <f t="shared" si="72"/>
        <v>1</v>
      </c>
      <c r="D953" s="34" t="s">
        <v>1612</v>
      </c>
      <c r="E953" s="52">
        <v>1132</v>
      </c>
      <c r="F953" s="4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</row>
    <row r="954" spans="1:54">
      <c r="A954" s="4"/>
      <c r="B954" s="25"/>
      <c r="C954" s="32">
        <f t="shared" si="72"/>
        <v>1</v>
      </c>
      <c r="D954" s="34" t="s">
        <v>1613</v>
      </c>
      <c r="E954" s="34">
        <v>7293</v>
      </c>
      <c r="F954" s="4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</row>
    <row r="955" spans="1:54">
      <c r="A955" s="4"/>
      <c r="B955" s="25"/>
      <c r="C955" s="32">
        <f t="shared" si="72"/>
        <v>1</v>
      </c>
      <c r="D955" s="34" t="s">
        <v>1616</v>
      </c>
      <c r="E955" s="52">
        <v>23028</v>
      </c>
      <c r="F955" s="4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</row>
    <row r="956" spans="1:54">
      <c r="A956" s="4"/>
      <c r="B956" s="25"/>
      <c r="C956" s="32">
        <f t="shared" si="72"/>
        <v>1</v>
      </c>
      <c r="D956" s="34" t="s">
        <v>1618</v>
      </c>
      <c r="E956" s="52">
        <v>4200</v>
      </c>
      <c r="F956" s="4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</row>
    <row r="957" spans="1:54">
      <c r="A957" s="4"/>
      <c r="B957" s="25"/>
      <c r="C957" s="32">
        <f t="shared" ref="C957:C988" si="73">IF(D957="",0,1)</f>
        <v>1</v>
      </c>
      <c r="D957" s="34" t="s">
        <v>1620</v>
      </c>
      <c r="E957" s="52">
        <v>6507</v>
      </c>
      <c r="F957" s="4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</row>
    <row r="958" spans="1:54">
      <c r="A958" s="4"/>
      <c r="B958" s="25"/>
      <c r="C958" s="32">
        <f t="shared" si="73"/>
        <v>1</v>
      </c>
      <c r="D958" s="34" t="s">
        <v>1621</v>
      </c>
      <c r="E958" s="52">
        <v>6594</v>
      </c>
      <c r="F958" s="4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</row>
    <row r="959" spans="1:54">
      <c r="A959" s="4"/>
      <c r="B959" s="25"/>
      <c r="C959" s="32">
        <f t="shared" si="73"/>
        <v>1</v>
      </c>
      <c r="D959" s="34" t="s">
        <v>1622</v>
      </c>
      <c r="E959" s="36">
        <v>8798</v>
      </c>
      <c r="F959" s="4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</row>
    <row r="960" spans="1:54">
      <c r="A960" s="4"/>
      <c r="B960" s="25"/>
      <c r="C960" s="32">
        <f t="shared" si="73"/>
        <v>1</v>
      </c>
      <c r="D960" s="34" t="s">
        <v>1623</v>
      </c>
      <c r="E960" s="52">
        <v>8696</v>
      </c>
      <c r="F960" s="4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</row>
    <row r="961" spans="1:54">
      <c r="A961" s="4"/>
      <c r="B961" s="25"/>
      <c r="C961" s="32">
        <f t="shared" si="73"/>
        <v>1</v>
      </c>
      <c r="D961" s="34" t="s">
        <v>1624</v>
      </c>
      <c r="E961" s="52">
        <v>6808</v>
      </c>
      <c r="F961" s="4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</row>
    <row r="962" spans="1:54">
      <c r="A962" s="4"/>
      <c r="B962" s="25"/>
      <c r="C962" s="32">
        <f t="shared" si="73"/>
        <v>1</v>
      </c>
      <c r="D962" s="34" t="s">
        <v>1625</v>
      </c>
      <c r="E962" s="36">
        <v>11344</v>
      </c>
      <c r="F962" s="4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</row>
    <row r="963" spans="1:54">
      <c r="A963" s="4"/>
      <c r="B963" s="25"/>
      <c r="C963" s="32">
        <f t="shared" si="73"/>
        <v>1</v>
      </c>
      <c r="D963" s="34" t="s">
        <v>1626</v>
      </c>
      <c r="E963" s="36">
        <v>2517</v>
      </c>
      <c r="F963" s="4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</row>
    <row r="964" spans="1:54">
      <c r="A964" s="4"/>
      <c r="B964" s="25"/>
      <c r="C964" s="32">
        <f t="shared" si="73"/>
        <v>1</v>
      </c>
      <c r="D964" s="34" t="s">
        <v>1629</v>
      </c>
      <c r="E964" s="34">
        <v>17453</v>
      </c>
      <c r="F964" s="4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</row>
    <row r="965" spans="1:54">
      <c r="A965" s="4"/>
      <c r="B965" s="25"/>
      <c r="C965" s="32">
        <f t="shared" si="73"/>
        <v>1</v>
      </c>
      <c r="D965" s="34" t="s">
        <v>1631</v>
      </c>
      <c r="E965" s="52">
        <v>3328</v>
      </c>
      <c r="F965" s="4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</row>
    <row r="966" spans="1:54">
      <c r="A966" s="4"/>
      <c r="B966" s="25"/>
      <c r="C966" s="32">
        <f t="shared" si="73"/>
        <v>1</v>
      </c>
      <c r="D966" s="34" t="s">
        <v>1633</v>
      </c>
      <c r="E966" s="36">
        <v>2046</v>
      </c>
      <c r="F966" s="4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</row>
    <row r="967" spans="1:54">
      <c r="A967" s="4"/>
      <c r="B967" s="25"/>
      <c r="C967" s="32">
        <f t="shared" si="73"/>
        <v>1</v>
      </c>
      <c r="D967" s="34" t="s">
        <v>1634</v>
      </c>
      <c r="E967" s="36">
        <v>3353</v>
      </c>
      <c r="F967" s="4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</row>
    <row r="968" spans="1:54">
      <c r="A968" s="4"/>
      <c r="B968" s="25"/>
      <c r="C968" s="32">
        <f t="shared" si="73"/>
        <v>1</v>
      </c>
      <c r="D968" s="34" t="s">
        <v>1635</v>
      </c>
      <c r="E968" s="36">
        <v>1596</v>
      </c>
      <c r="F968" s="4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</row>
    <row r="969" spans="1:54">
      <c r="A969" s="4"/>
      <c r="B969" s="25"/>
      <c r="C969" s="32">
        <f t="shared" si="73"/>
        <v>1</v>
      </c>
      <c r="D969" s="34" t="s">
        <v>1637</v>
      </c>
      <c r="E969" s="52">
        <v>7714</v>
      </c>
      <c r="F969" s="4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</row>
    <row r="970" spans="1:54">
      <c r="A970" s="4"/>
      <c r="B970" s="25"/>
      <c r="C970" s="32">
        <f t="shared" si="73"/>
        <v>1</v>
      </c>
      <c r="D970" s="34" t="s">
        <v>1640</v>
      </c>
      <c r="E970" s="52">
        <v>26385</v>
      </c>
      <c r="F970" s="4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</row>
    <row r="971" spans="1:54">
      <c r="A971" s="4"/>
      <c r="B971" s="25"/>
      <c r="C971" s="32">
        <f t="shared" si="73"/>
        <v>1</v>
      </c>
      <c r="D971" s="34" t="s">
        <v>1641</v>
      </c>
      <c r="E971" s="52">
        <v>4367</v>
      </c>
      <c r="F971" s="4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</row>
    <row r="972" spans="1:54">
      <c r="A972" s="4"/>
      <c r="B972" s="25"/>
      <c r="C972" s="32">
        <f t="shared" si="73"/>
        <v>1</v>
      </c>
      <c r="D972" s="34" t="s">
        <v>1642</v>
      </c>
      <c r="E972" s="36">
        <v>3423</v>
      </c>
      <c r="F972" s="4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</row>
    <row r="973" spans="1:54">
      <c r="A973" s="4"/>
      <c r="B973" s="25"/>
      <c r="C973" s="32">
        <f t="shared" si="73"/>
        <v>1</v>
      </c>
      <c r="D973" s="34" t="s">
        <v>1643</v>
      </c>
      <c r="E973" s="52">
        <v>4713</v>
      </c>
      <c r="F973" s="4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</row>
    <row r="974" spans="1:54">
      <c r="A974" s="4"/>
      <c r="B974" s="25"/>
      <c r="C974" s="32">
        <f t="shared" si="73"/>
        <v>1</v>
      </c>
      <c r="D974" s="34" t="s">
        <v>1644</v>
      </c>
      <c r="E974" s="52">
        <v>7734</v>
      </c>
      <c r="F974" s="4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</row>
    <row r="975" spans="1:54">
      <c r="A975" s="4"/>
      <c r="B975" s="25"/>
      <c r="C975" s="32">
        <f t="shared" si="73"/>
        <v>1</v>
      </c>
      <c r="D975" s="34" t="s">
        <v>1645</v>
      </c>
      <c r="E975" s="36">
        <v>6407</v>
      </c>
      <c r="F975" s="4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</row>
    <row r="976" spans="1:54">
      <c r="A976" s="4"/>
      <c r="B976" s="25"/>
      <c r="C976" s="32">
        <f t="shared" si="73"/>
        <v>1</v>
      </c>
      <c r="D976" s="34" t="s">
        <v>1646</v>
      </c>
      <c r="E976" s="36">
        <v>16705</v>
      </c>
      <c r="F976" s="4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</row>
    <row r="977" spans="1:54">
      <c r="A977" s="4"/>
      <c r="B977" s="25"/>
      <c r="C977" s="32">
        <f t="shared" si="73"/>
        <v>1</v>
      </c>
      <c r="D977" s="34" t="s">
        <v>1647</v>
      </c>
      <c r="E977" s="36">
        <v>2308</v>
      </c>
      <c r="F977" s="4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</row>
    <row r="978" spans="1:54">
      <c r="A978" s="4"/>
      <c r="B978" s="25"/>
      <c r="C978" s="32">
        <f t="shared" si="73"/>
        <v>1</v>
      </c>
      <c r="D978" s="34" t="s">
        <v>1648</v>
      </c>
      <c r="E978" s="36">
        <v>12307</v>
      </c>
      <c r="F978" s="4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</row>
    <row r="979" spans="1:54">
      <c r="A979" s="4"/>
      <c r="B979" s="25"/>
      <c r="C979" s="32">
        <f t="shared" si="73"/>
        <v>1</v>
      </c>
      <c r="D979" s="34" t="s">
        <v>1649</v>
      </c>
      <c r="E979" s="52">
        <v>3310</v>
      </c>
      <c r="F979" s="4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</row>
    <row r="980" spans="1:54">
      <c r="A980" s="4"/>
      <c r="B980" s="25"/>
      <c r="C980" s="32">
        <f t="shared" si="73"/>
        <v>1</v>
      </c>
      <c r="D980" s="34" t="s">
        <v>1650</v>
      </c>
      <c r="E980" s="36">
        <v>4085</v>
      </c>
      <c r="F980" s="4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</row>
    <row r="981" spans="1:54">
      <c r="A981" s="4"/>
      <c r="B981" s="25"/>
      <c r="C981" s="32">
        <f t="shared" si="73"/>
        <v>1</v>
      </c>
      <c r="D981" s="34" t="s">
        <v>1651</v>
      </c>
      <c r="E981" s="36">
        <v>4383</v>
      </c>
      <c r="F981" s="4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</row>
    <row r="982" spans="1:54">
      <c r="A982" s="4"/>
      <c r="B982" s="25"/>
      <c r="C982" s="32">
        <f t="shared" si="73"/>
        <v>1</v>
      </c>
      <c r="D982" s="34" t="s">
        <v>1654</v>
      </c>
      <c r="E982" s="52">
        <v>2916</v>
      </c>
      <c r="F982" s="4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</row>
    <row r="983" spans="1:54">
      <c r="A983" s="4"/>
      <c r="B983" s="25"/>
      <c r="C983" s="32">
        <f t="shared" si="73"/>
        <v>1</v>
      </c>
      <c r="D983" s="34" t="s">
        <v>1656</v>
      </c>
      <c r="E983" s="42">
        <v>3960</v>
      </c>
      <c r="F983" s="4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</row>
    <row r="984" spans="1:54">
      <c r="A984" s="4"/>
      <c r="B984" s="25"/>
      <c r="C984" s="32">
        <f t="shared" si="73"/>
        <v>1</v>
      </c>
      <c r="D984" s="34" t="s">
        <v>1657</v>
      </c>
      <c r="E984" s="52">
        <v>295542</v>
      </c>
      <c r="F984" s="4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</row>
    <row r="985" spans="1:54">
      <c r="A985" s="4"/>
      <c r="B985" s="25"/>
      <c r="C985" s="32">
        <f t="shared" si="73"/>
        <v>1</v>
      </c>
      <c r="D985" s="34" t="s">
        <v>1659</v>
      </c>
      <c r="E985" s="36">
        <v>3159</v>
      </c>
      <c r="F985" s="4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</row>
    <row r="986" spans="1:54">
      <c r="A986" s="4"/>
      <c r="B986" s="25"/>
      <c r="C986" s="32">
        <f t="shared" si="73"/>
        <v>1</v>
      </c>
      <c r="D986" s="34" t="s">
        <v>1662</v>
      </c>
      <c r="E986" s="52">
        <v>1856</v>
      </c>
      <c r="F986" s="4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</row>
    <row r="987" spans="1:54">
      <c r="A987" s="4"/>
      <c r="B987" s="25"/>
      <c r="C987" s="32">
        <f t="shared" si="73"/>
        <v>1</v>
      </c>
      <c r="D987" s="34" t="s">
        <v>1663</v>
      </c>
      <c r="E987" s="36">
        <v>4057</v>
      </c>
      <c r="F987" s="4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</row>
    <row r="988" spans="1:54">
      <c r="A988" s="4"/>
      <c r="B988" s="25"/>
      <c r="C988" s="32">
        <f t="shared" si="73"/>
        <v>1</v>
      </c>
      <c r="D988" s="34" t="s">
        <v>1664</v>
      </c>
      <c r="E988" s="36">
        <v>5844</v>
      </c>
      <c r="F988" s="4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</row>
    <row r="989" spans="1:54">
      <c r="A989" s="4"/>
      <c r="B989" s="25"/>
      <c r="C989" s="32">
        <f t="shared" ref="C989:C1020" si="74">IF(D989="",0,1)</f>
        <v>1</v>
      </c>
      <c r="D989" s="34" t="s">
        <v>1665</v>
      </c>
      <c r="E989" s="36">
        <v>4069</v>
      </c>
      <c r="F989" s="4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</row>
    <row r="990" spans="1:54">
      <c r="A990" s="4"/>
      <c r="B990" s="25"/>
      <c r="C990" s="32">
        <f t="shared" si="74"/>
        <v>1</v>
      </c>
      <c r="D990" s="34" t="s">
        <v>1666</v>
      </c>
      <c r="E990" s="52">
        <v>9016</v>
      </c>
      <c r="F990" s="4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</row>
    <row r="991" spans="1:54">
      <c r="A991" s="4"/>
      <c r="B991" s="25"/>
      <c r="C991" s="32">
        <f t="shared" si="74"/>
        <v>1</v>
      </c>
      <c r="D991" s="34" t="s">
        <v>1667</v>
      </c>
      <c r="E991" s="36">
        <v>8273</v>
      </c>
      <c r="F991" s="4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</row>
    <row r="992" spans="1:54">
      <c r="A992" s="4"/>
      <c r="B992" s="25"/>
      <c r="C992" s="32">
        <f t="shared" si="74"/>
        <v>1</v>
      </c>
      <c r="D992" s="34" t="s">
        <v>1668</v>
      </c>
      <c r="E992" s="36">
        <v>7959</v>
      </c>
      <c r="F992" s="4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</row>
    <row r="993" spans="1:54">
      <c r="A993" s="4"/>
      <c r="B993" s="25"/>
      <c r="C993" s="32">
        <f t="shared" si="74"/>
        <v>1</v>
      </c>
      <c r="D993" s="34" t="s">
        <v>1669</v>
      </c>
      <c r="E993" s="36">
        <v>1928</v>
      </c>
      <c r="F993" s="4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</row>
    <row r="994" spans="1:54">
      <c r="A994" s="4"/>
      <c r="B994" s="25"/>
      <c r="C994" s="32">
        <f t="shared" si="74"/>
        <v>1</v>
      </c>
      <c r="D994" s="34" t="s">
        <v>1670</v>
      </c>
      <c r="E994" s="36">
        <v>2240</v>
      </c>
      <c r="F994" s="4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</row>
    <row r="995" spans="1:54">
      <c r="A995" s="4"/>
      <c r="B995" s="25"/>
      <c r="C995" s="32">
        <f t="shared" si="74"/>
        <v>1</v>
      </c>
      <c r="D995" s="34" t="s">
        <v>1671</v>
      </c>
      <c r="E995" s="42">
        <v>3168</v>
      </c>
      <c r="F995" s="4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</row>
    <row r="996" spans="1:54">
      <c r="A996" s="4"/>
      <c r="B996" s="25"/>
      <c r="C996" s="32">
        <f t="shared" si="74"/>
        <v>1</v>
      </c>
      <c r="D996" s="34" t="s">
        <v>1672</v>
      </c>
      <c r="E996" s="52">
        <v>5993</v>
      </c>
      <c r="F996" s="4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</row>
    <row r="997" spans="1:54">
      <c r="A997" s="4"/>
      <c r="B997" s="25"/>
      <c r="C997" s="32">
        <f t="shared" si="74"/>
        <v>1</v>
      </c>
      <c r="D997" s="34" t="s">
        <v>1673</v>
      </c>
      <c r="E997" s="52">
        <v>1190</v>
      </c>
      <c r="F997" s="4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</row>
    <row r="998" spans="1:54">
      <c r="A998" s="4"/>
      <c r="B998" s="25"/>
      <c r="C998" s="32">
        <f t="shared" si="74"/>
        <v>1</v>
      </c>
      <c r="D998" s="34" t="s">
        <v>1675</v>
      </c>
      <c r="E998" s="36">
        <v>3087</v>
      </c>
      <c r="F998" s="4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</row>
    <row r="999" spans="1:54">
      <c r="A999" s="4"/>
      <c r="B999" s="25"/>
      <c r="C999" s="32">
        <f t="shared" si="74"/>
        <v>1</v>
      </c>
      <c r="D999" s="34" t="s">
        <v>1676</v>
      </c>
      <c r="E999" s="34">
        <v>1822</v>
      </c>
      <c r="F999" s="4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</row>
    <row r="1000" spans="1:54">
      <c r="A1000" s="4"/>
      <c r="B1000" s="25"/>
      <c r="C1000" s="32">
        <f t="shared" si="74"/>
        <v>1</v>
      </c>
      <c r="D1000" s="34" t="s">
        <v>1677</v>
      </c>
      <c r="E1000" s="52">
        <v>2216</v>
      </c>
      <c r="F1000" s="4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</row>
    <row r="1001" spans="1:54">
      <c r="A1001" s="4"/>
      <c r="B1001" s="25"/>
      <c r="C1001" s="32">
        <f t="shared" si="74"/>
        <v>1</v>
      </c>
      <c r="D1001" s="34" t="s">
        <v>1678</v>
      </c>
      <c r="E1001" s="36">
        <v>6304</v>
      </c>
      <c r="F1001" s="4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  <c r="BB1001" s="5"/>
    </row>
    <row r="1002" spans="1:54">
      <c r="A1002" s="4"/>
      <c r="B1002" s="25"/>
      <c r="C1002" s="32">
        <f t="shared" si="74"/>
        <v>1</v>
      </c>
      <c r="D1002" s="34" t="s">
        <v>1679</v>
      </c>
      <c r="E1002" s="52">
        <v>3786</v>
      </c>
      <c r="F1002" s="4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  <c r="BB1002" s="5"/>
    </row>
    <row r="1003" spans="1:54">
      <c r="A1003" s="4"/>
      <c r="B1003" s="25"/>
      <c r="C1003" s="32">
        <f t="shared" si="74"/>
        <v>1</v>
      </c>
      <c r="D1003" s="34" t="s">
        <v>1681</v>
      </c>
      <c r="E1003" s="36">
        <v>3209</v>
      </c>
      <c r="F1003" s="4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  <c r="BB1003" s="5"/>
    </row>
    <row r="1004" spans="1:54">
      <c r="A1004" s="4"/>
      <c r="B1004" s="25"/>
      <c r="C1004" s="32">
        <f t="shared" si="74"/>
        <v>1</v>
      </c>
      <c r="D1004" s="34" t="s">
        <v>4823</v>
      </c>
      <c r="E1004" s="36">
        <v>5260</v>
      </c>
      <c r="F1004" s="4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  <c r="BB1004" s="5"/>
    </row>
    <row r="1005" spans="1:54">
      <c r="A1005" s="4"/>
      <c r="B1005" s="25"/>
      <c r="C1005" s="32">
        <f t="shared" si="74"/>
        <v>1</v>
      </c>
      <c r="D1005" s="34" t="s">
        <v>1685</v>
      </c>
      <c r="E1005" s="34">
        <v>10462</v>
      </c>
      <c r="F1005" s="4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  <c r="AY1005" s="5"/>
      <c r="AZ1005" s="5"/>
      <c r="BA1005" s="5"/>
      <c r="BB1005" s="5"/>
    </row>
    <row r="1006" spans="1:54">
      <c r="A1006" s="4"/>
      <c r="B1006" s="25"/>
      <c r="C1006" s="32">
        <f t="shared" si="74"/>
        <v>1</v>
      </c>
      <c r="D1006" s="34" t="s">
        <v>1687</v>
      </c>
      <c r="E1006" s="36">
        <v>5552</v>
      </c>
      <c r="F1006" s="4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  <c r="BB1006" s="5"/>
    </row>
    <row r="1007" spans="1:54">
      <c r="A1007" s="4"/>
      <c r="B1007" s="25"/>
      <c r="C1007" s="32">
        <f t="shared" si="74"/>
        <v>1</v>
      </c>
      <c r="D1007" s="34" t="s">
        <v>1688</v>
      </c>
      <c r="E1007" s="36">
        <v>253</v>
      </c>
      <c r="F1007" s="4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  <c r="BB1007" s="5"/>
    </row>
    <row r="1008" spans="1:54">
      <c r="A1008" s="4"/>
      <c r="B1008" s="25"/>
      <c r="C1008" s="32">
        <f t="shared" si="74"/>
        <v>1</v>
      </c>
      <c r="D1008" s="34" t="s">
        <v>1690</v>
      </c>
      <c r="E1008" s="36">
        <v>11086</v>
      </c>
      <c r="F1008" s="4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  <c r="AY1008" s="5"/>
      <c r="AZ1008" s="5"/>
      <c r="BA1008" s="5"/>
      <c r="BB1008" s="5"/>
    </row>
    <row r="1009" spans="1:54">
      <c r="A1009" s="4"/>
      <c r="B1009" s="25"/>
      <c r="C1009" s="32">
        <f t="shared" si="74"/>
        <v>1</v>
      </c>
      <c r="D1009" s="34" t="s">
        <v>1692</v>
      </c>
      <c r="E1009" s="36">
        <v>2792</v>
      </c>
      <c r="F1009" s="4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  <c r="BB1009" s="5"/>
    </row>
    <row r="1010" spans="1:54">
      <c r="A1010" s="4"/>
      <c r="B1010" s="25"/>
      <c r="C1010" s="32">
        <f t="shared" si="74"/>
        <v>1</v>
      </c>
      <c r="D1010" s="34" t="s">
        <v>1693</v>
      </c>
      <c r="E1010" s="36">
        <v>4979</v>
      </c>
      <c r="F1010" s="4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  <c r="AY1010" s="5"/>
      <c r="AZ1010" s="5"/>
      <c r="BA1010" s="5"/>
      <c r="BB1010" s="5"/>
    </row>
    <row r="1011" spans="1:54">
      <c r="A1011" s="4"/>
      <c r="B1011" s="25"/>
      <c r="C1011" s="32">
        <f t="shared" si="74"/>
        <v>1</v>
      </c>
      <c r="D1011" s="34" t="s">
        <v>4824</v>
      </c>
      <c r="E1011" s="36">
        <v>2366</v>
      </c>
      <c r="F1011" s="4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  <c r="BB1011" s="5"/>
    </row>
    <row r="1012" spans="1:54">
      <c r="A1012" s="4"/>
      <c r="B1012" s="25"/>
      <c r="C1012" s="32">
        <f t="shared" si="74"/>
        <v>1</v>
      </c>
      <c r="D1012" s="34" t="s">
        <v>4825</v>
      </c>
      <c r="E1012" s="36">
        <v>2843</v>
      </c>
      <c r="F1012" s="4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  <c r="AY1012" s="5"/>
      <c r="AZ1012" s="5"/>
      <c r="BA1012" s="5"/>
      <c r="BB1012" s="5"/>
    </row>
    <row r="1013" spans="1:54">
      <c r="A1013" s="4"/>
      <c r="B1013" s="25"/>
      <c r="C1013" s="32">
        <f t="shared" si="74"/>
        <v>1</v>
      </c>
      <c r="D1013" s="34" t="s">
        <v>1698</v>
      </c>
      <c r="E1013" s="36">
        <v>1152</v>
      </c>
      <c r="F1013" s="4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  <c r="AY1013" s="5"/>
      <c r="AZ1013" s="5"/>
      <c r="BA1013" s="5"/>
      <c r="BB1013" s="5"/>
    </row>
    <row r="1014" spans="1:54">
      <c r="A1014" s="4"/>
      <c r="B1014" s="25"/>
      <c r="C1014" s="32">
        <f t="shared" si="74"/>
        <v>1</v>
      </c>
      <c r="D1014" s="34" t="s">
        <v>1699</v>
      </c>
      <c r="E1014" s="36">
        <v>1616</v>
      </c>
      <c r="F1014" s="4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  <c r="AY1014" s="5"/>
      <c r="AZ1014" s="5"/>
      <c r="BA1014" s="5"/>
      <c r="BB1014" s="5"/>
    </row>
    <row r="1015" spans="1:54">
      <c r="A1015" s="4"/>
      <c r="B1015" s="25"/>
      <c r="C1015" s="32">
        <f t="shared" si="74"/>
        <v>1</v>
      </c>
      <c r="D1015" s="34" t="s">
        <v>1702</v>
      </c>
      <c r="E1015" s="36">
        <v>7662</v>
      </c>
      <c r="F1015" s="4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  <c r="AY1015" s="5"/>
      <c r="AZ1015" s="5"/>
      <c r="BA1015" s="5"/>
      <c r="BB1015" s="5"/>
    </row>
    <row r="1016" spans="1:54">
      <c r="A1016" s="4"/>
      <c r="B1016" s="25"/>
      <c r="C1016" s="32">
        <f t="shared" si="74"/>
        <v>1</v>
      </c>
      <c r="D1016" s="34" t="s">
        <v>1703</v>
      </c>
      <c r="E1016" s="36">
        <v>5325</v>
      </c>
      <c r="F1016" s="4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  <c r="AW1016" s="5"/>
      <c r="AX1016" s="5"/>
      <c r="AY1016" s="5"/>
      <c r="AZ1016" s="5"/>
      <c r="BA1016" s="5"/>
      <c r="BB1016" s="5"/>
    </row>
    <row r="1017" spans="1:54">
      <c r="A1017" s="4"/>
      <c r="B1017" s="25"/>
      <c r="C1017" s="32">
        <f t="shared" si="74"/>
        <v>1</v>
      </c>
      <c r="D1017" s="34" t="s">
        <v>1704</v>
      </c>
      <c r="E1017" s="36">
        <v>43858</v>
      </c>
      <c r="F1017" s="4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  <c r="BB1017" s="5"/>
    </row>
    <row r="1018" spans="1:54">
      <c r="A1018" s="4"/>
      <c r="B1018" s="25"/>
      <c r="C1018" s="32">
        <f t="shared" si="74"/>
        <v>1</v>
      </c>
      <c r="D1018" s="34" t="s">
        <v>1705</v>
      </c>
      <c r="E1018" s="36">
        <v>128033</v>
      </c>
      <c r="F1018" s="4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  <c r="BB1018" s="5"/>
    </row>
    <row r="1019" spans="1:54">
      <c r="A1019" s="4"/>
      <c r="B1019" s="25"/>
      <c r="C1019" s="32">
        <f t="shared" si="74"/>
        <v>1</v>
      </c>
      <c r="D1019" s="34" t="s">
        <v>1708</v>
      </c>
      <c r="E1019" s="36">
        <v>4702</v>
      </c>
      <c r="F1019" s="4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  <c r="BB1019" s="5"/>
    </row>
    <row r="1020" spans="1:54">
      <c r="A1020" s="4"/>
      <c r="B1020" s="25"/>
      <c r="C1020" s="32">
        <f t="shared" si="74"/>
        <v>1</v>
      </c>
      <c r="D1020" s="34" t="s">
        <v>1711</v>
      </c>
      <c r="E1020" s="52">
        <v>4264</v>
      </c>
      <c r="F1020" s="4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  <c r="AY1020" s="5"/>
      <c r="AZ1020" s="5"/>
      <c r="BA1020" s="5"/>
      <c r="BB1020" s="5"/>
    </row>
    <row r="1021" spans="1:54">
      <c r="A1021" s="4"/>
      <c r="B1021" s="25"/>
      <c r="C1021" s="32">
        <f t="shared" ref="C1021:C1026" si="75">IF(D1021="",0,1)</f>
        <v>1</v>
      </c>
      <c r="D1021" s="34" t="s">
        <v>1712</v>
      </c>
      <c r="E1021" s="40">
        <v>6287</v>
      </c>
      <c r="F1021" s="4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  <c r="BB1021" s="5"/>
    </row>
    <row r="1022" spans="1:54">
      <c r="A1022" s="4"/>
      <c r="B1022" s="25"/>
      <c r="C1022" s="32">
        <f t="shared" si="75"/>
        <v>1</v>
      </c>
      <c r="D1022" s="34" t="s">
        <v>1714</v>
      </c>
      <c r="E1022" s="36">
        <v>2804</v>
      </c>
      <c r="F1022" s="4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  <c r="BB1022" s="5"/>
    </row>
    <row r="1023" spans="1:54">
      <c r="A1023" s="4"/>
      <c r="B1023" s="25"/>
      <c r="C1023" s="32">
        <f t="shared" si="75"/>
        <v>1</v>
      </c>
      <c r="D1023" s="34" t="s">
        <v>1715</v>
      </c>
      <c r="E1023" s="52">
        <v>5782</v>
      </c>
      <c r="F1023" s="4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  <c r="BB1023" s="5"/>
    </row>
    <row r="1024" spans="1:54">
      <c r="A1024" s="4"/>
      <c r="B1024" s="25"/>
      <c r="C1024" s="32">
        <f t="shared" si="75"/>
        <v>1</v>
      </c>
      <c r="D1024" s="34" t="s">
        <v>1716</v>
      </c>
      <c r="E1024" s="36">
        <v>3373</v>
      </c>
      <c r="F1024" s="4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  <c r="AY1024" s="5"/>
      <c r="AZ1024" s="5"/>
      <c r="BA1024" s="5"/>
      <c r="BB1024" s="5"/>
    </row>
    <row r="1025" spans="1:54">
      <c r="A1025" s="4"/>
      <c r="B1025" s="25"/>
      <c r="C1025" s="32">
        <f t="shared" si="75"/>
        <v>1</v>
      </c>
      <c r="D1025" s="34" t="s">
        <v>1717</v>
      </c>
      <c r="E1025" s="36">
        <v>4155</v>
      </c>
      <c r="F1025" s="4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  <c r="BB1025" s="5"/>
    </row>
    <row r="1026" spans="1:54">
      <c r="A1026" s="4"/>
      <c r="B1026" s="25"/>
      <c r="C1026" s="32">
        <f t="shared" si="75"/>
        <v>1</v>
      </c>
      <c r="D1026" s="34" t="s">
        <v>1718</v>
      </c>
      <c r="E1026" s="52">
        <v>10344</v>
      </c>
      <c r="F1026" s="4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  <c r="BB1026" s="5"/>
    </row>
    <row r="1027" spans="1:54" ht="15">
      <c r="A1027" s="231" t="s">
        <v>1720</v>
      </c>
      <c r="B1027" s="231"/>
      <c r="C1027" s="231"/>
      <c r="D1027" s="44">
        <f>SUM(C925:C1026)</f>
        <v>102</v>
      </c>
      <c r="E1027" s="159">
        <f t="shared" ref="E1027" si="76">SUM(E925:E1026)</f>
        <v>1159824</v>
      </c>
      <c r="F1027" s="4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</row>
    <row r="1028" spans="1:54" ht="15.75">
      <c r="A1028" s="28">
        <v>35</v>
      </c>
      <c r="B1028" s="225" t="s">
        <v>70</v>
      </c>
      <c r="C1028" s="225"/>
      <c r="D1028" s="29"/>
      <c r="E1028" s="156"/>
      <c r="F1028" s="4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  <c r="BB1028" s="5"/>
    </row>
    <row r="1029" spans="1:54">
      <c r="A1029" s="4"/>
      <c r="B1029" s="25"/>
      <c r="C1029" s="32">
        <f t="shared" ref="C1029:C1055" si="77">IF(D1029="",0,1)</f>
        <v>1</v>
      </c>
      <c r="D1029" s="42" t="s">
        <v>1724</v>
      </c>
      <c r="E1029" s="34">
        <v>1221</v>
      </c>
      <c r="F1029" s="4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  <c r="BB1029" s="5"/>
    </row>
    <row r="1030" spans="1:54">
      <c r="A1030" s="4"/>
      <c r="B1030" s="25"/>
      <c r="C1030" s="32">
        <f t="shared" si="77"/>
        <v>1</v>
      </c>
      <c r="D1030" s="42" t="s">
        <v>1726</v>
      </c>
      <c r="E1030" s="34">
        <v>5237</v>
      </c>
      <c r="F1030" s="4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  <c r="BB1030" s="5"/>
    </row>
    <row r="1031" spans="1:54">
      <c r="A1031" s="4"/>
      <c r="B1031" s="25"/>
      <c r="C1031" s="32">
        <f t="shared" si="77"/>
        <v>1</v>
      </c>
      <c r="D1031" s="42" t="s">
        <v>1727</v>
      </c>
      <c r="E1031" s="34">
        <v>17853</v>
      </c>
      <c r="F1031" s="4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  <c r="BB1031" s="5"/>
    </row>
    <row r="1032" spans="1:54">
      <c r="A1032" s="4"/>
      <c r="B1032" s="25"/>
      <c r="C1032" s="32">
        <f t="shared" si="77"/>
        <v>1</v>
      </c>
      <c r="D1032" s="42" t="s">
        <v>1728</v>
      </c>
      <c r="E1032" s="34">
        <v>10655</v>
      </c>
      <c r="F1032" s="4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  <c r="BB1032" s="5"/>
    </row>
    <row r="1033" spans="1:54">
      <c r="A1033" s="4"/>
      <c r="B1033" s="25"/>
      <c r="C1033" s="32">
        <f t="shared" si="77"/>
        <v>1</v>
      </c>
      <c r="D1033" s="42" t="s">
        <v>1729</v>
      </c>
      <c r="E1033" s="34">
        <v>8154</v>
      </c>
      <c r="F1033" s="4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  <c r="BB1033" s="5"/>
    </row>
    <row r="1034" spans="1:54">
      <c r="A1034" s="4"/>
      <c r="B1034" s="25"/>
      <c r="C1034" s="32">
        <f t="shared" si="77"/>
        <v>1</v>
      </c>
      <c r="D1034" s="42" t="s">
        <v>1730</v>
      </c>
      <c r="E1034" s="34">
        <v>7393</v>
      </c>
      <c r="F1034" s="4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  <c r="BB1034" s="5"/>
    </row>
    <row r="1035" spans="1:54">
      <c r="A1035" s="4"/>
      <c r="B1035" s="25"/>
      <c r="C1035" s="32">
        <f t="shared" si="77"/>
        <v>1</v>
      </c>
      <c r="D1035" s="42" t="s">
        <v>1733</v>
      </c>
      <c r="E1035" s="34">
        <v>10674</v>
      </c>
      <c r="F1035" s="4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  <c r="BB1035" s="5"/>
    </row>
    <row r="1036" spans="1:54">
      <c r="A1036" s="4"/>
      <c r="B1036" s="25"/>
      <c r="C1036" s="32">
        <f t="shared" si="77"/>
        <v>1</v>
      </c>
      <c r="D1036" s="42" t="s">
        <v>1735</v>
      </c>
      <c r="E1036" s="34">
        <v>21186</v>
      </c>
      <c r="F1036" s="4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  <c r="AY1036" s="5"/>
      <c r="AZ1036" s="5"/>
      <c r="BA1036" s="5"/>
      <c r="BB1036" s="5"/>
    </row>
    <row r="1037" spans="1:54">
      <c r="A1037" s="4"/>
      <c r="B1037" s="25"/>
      <c r="C1037" s="32">
        <f t="shared" si="77"/>
        <v>1</v>
      </c>
      <c r="D1037" s="42" t="s">
        <v>1736</v>
      </c>
      <c r="E1037" s="36">
        <v>8847</v>
      </c>
      <c r="F1037" s="4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  <c r="BB1037" s="5"/>
    </row>
    <row r="1038" spans="1:54">
      <c r="A1038" s="4"/>
      <c r="B1038" s="25"/>
      <c r="C1038" s="32">
        <f t="shared" si="77"/>
        <v>1</v>
      </c>
      <c r="D1038" s="42" t="s">
        <v>1741</v>
      </c>
      <c r="E1038" s="36">
        <v>5216</v>
      </c>
      <c r="F1038" s="4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  <c r="AY1038" s="5"/>
      <c r="AZ1038" s="5"/>
      <c r="BA1038" s="5"/>
      <c r="BB1038" s="5"/>
    </row>
    <row r="1039" spans="1:54">
      <c r="A1039" s="4"/>
      <c r="B1039" s="25"/>
      <c r="C1039" s="32">
        <f t="shared" si="77"/>
        <v>1</v>
      </c>
      <c r="D1039" s="42" t="s">
        <v>1740</v>
      </c>
      <c r="E1039" s="36">
        <v>2432</v>
      </c>
      <c r="F1039" s="4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  <c r="BB1039" s="5"/>
    </row>
    <row r="1040" spans="1:54">
      <c r="A1040" s="4"/>
      <c r="B1040" s="25"/>
      <c r="C1040" s="32">
        <f t="shared" si="77"/>
        <v>1</v>
      </c>
      <c r="D1040" s="42" t="s">
        <v>1742</v>
      </c>
      <c r="E1040" s="36">
        <v>9206</v>
      </c>
      <c r="F1040" s="4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  <c r="AW1040" s="5"/>
      <c r="AX1040" s="5"/>
      <c r="AY1040" s="5"/>
      <c r="AZ1040" s="5"/>
      <c r="BA1040" s="5"/>
      <c r="BB1040" s="5"/>
    </row>
    <row r="1041" spans="1:54">
      <c r="A1041" s="4"/>
      <c r="B1041" s="25"/>
      <c r="C1041" s="32">
        <f t="shared" si="77"/>
        <v>1</v>
      </c>
      <c r="D1041" s="42" t="s">
        <v>4826</v>
      </c>
      <c r="E1041" s="36">
        <v>4118</v>
      </c>
      <c r="F1041" s="4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/>
      <c r="AM1041" s="5"/>
      <c r="AN1041" s="5"/>
      <c r="AO1041" s="5"/>
      <c r="AP1041" s="5"/>
      <c r="AQ1041" s="5"/>
      <c r="AR1041" s="5"/>
      <c r="AS1041" s="5"/>
      <c r="AT1041" s="5"/>
      <c r="AU1041" s="5"/>
      <c r="AV1041" s="5"/>
      <c r="AW1041" s="5"/>
      <c r="AX1041" s="5"/>
      <c r="AY1041" s="5"/>
      <c r="AZ1041" s="5"/>
      <c r="BA1041" s="5"/>
      <c r="BB1041" s="5"/>
    </row>
    <row r="1042" spans="1:54">
      <c r="A1042" s="4"/>
      <c r="B1042" s="25"/>
      <c r="C1042" s="32">
        <f t="shared" si="77"/>
        <v>1</v>
      </c>
      <c r="D1042" s="42" t="s">
        <v>1747</v>
      </c>
      <c r="E1042" s="36">
        <v>6189</v>
      </c>
      <c r="F1042" s="4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/>
      <c r="AM1042" s="5"/>
      <c r="AN1042" s="5"/>
      <c r="AO1042" s="5"/>
      <c r="AP1042" s="5"/>
      <c r="AQ1042" s="5"/>
      <c r="AR1042" s="5"/>
      <c r="AS1042" s="5"/>
      <c r="AT1042" s="5"/>
      <c r="AU1042" s="5"/>
      <c r="AV1042" s="5"/>
      <c r="AW1042" s="5"/>
      <c r="AX1042" s="5"/>
      <c r="AY1042" s="5"/>
      <c r="AZ1042" s="5"/>
      <c r="BA1042" s="5"/>
      <c r="BB1042" s="5"/>
    </row>
    <row r="1043" spans="1:54">
      <c r="A1043" s="4"/>
      <c r="B1043" s="25"/>
      <c r="C1043" s="32">
        <f t="shared" si="77"/>
        <v>1</v>
      </c>
      <c r="D1043" s="42" t="s">
        <v>1748</v>
      </c>
      <c r="E1043" s="36">
        <v>6863</v>
      </c>
      <c r="F1043" s="4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  <c r="AW1043" s="5"/>
      <c r="AX1043" s="5"/>
      <c r="AY1043" s="5"/>
      <c r="AZ1043" s="5"/>
      <c r="BA1043" s="5"/>
      <c r="BB1043" s="5"/>
    </row>
    <row r="1044" spans="1:54">
      <c r="A1044" s="4"/>
      <c r="B1044" s="25"/>
      <c r="C1044" s="32">
        <f t="shared" si="77"/>
        <v>1</v>
      </c>
      <c r="D1044" s="42" t="s">
        <v>1749</v>
      </c>
      <c r="E1044" s="36">
        <v>7497</v>
      </c>
      <c r="F1044" s="4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  <c r="AW1044" s="5"/>
      <c r="AX1044" s="5"/>
      <c r="AY1044" s="5"/>
      <c r="AZ1044" s="5"/>
      <c r="BA1044" s="5"/>
      <c r="BB1044" s="5"/>
    </row>
    <row r="1045" spans="1:54">
      <c r="A1045" s="4"/>
      <c r="B1045" s="25"/>
      <c r="C1045" s="32">
        <f t="shared" si="77"/>
        <v>1</v>
      </c>
      <c r="D1045" s="42" t="s">
        <v>1750</v>
      </c>
      <c r="E1045" s="36">
        <v>7010</v>
      </c>
      <c r="F1045" s="4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  <c r="AW1045" s="5"/>
      <c r="AX1045" s="5"/>
      <c r="AY1045" s="5"/>
      <c r="AZ1045" s="5"/>
      <c r="BA1045" s="5"/>
      <c r="BB1045" s="5"/>
    </row>
    <row r="1046" spans="1:54">
      <c r="A1046" s="4"/>
      <c r="B1046" s="25"/>
      <c r="C1046" s="32">
        <f t="shared" si="77"/>
        <v>1</v>
      </c>
      <c r="D1046" s="42" t="s">
        <v>1752</v>
      </c>
      <c r="E1046" s="36">
        <v>12151</v>
      </c>
      <c r="F1046" s="4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/>
      <c r="AU1046" s="5"/>
      <c r="AV1046" s="5"/>
      <c r="AW1046" s="5"/>
      <c r="AX1046" s="5"/>
      <c r="AY1046" s="5"/>
      <c r="AZ1046" s="5"/>
      <c r="BA1046" s="5"/>
      <c r="BB1046" s="5"/>
    </row>
    <row r="1047" spans="1:54">
      <c r="A1047" s="4"/>
      <c r="B1047" s="25"/>
      <c r="C1047" s="32">
        <f t="shared" si="77"/>
        <v>1</v>
      </c>
      <c r="D1047" s="42" t="s">
        <v>1754</v>
      </c>
      <c r="E1047" s="36">
        <v>9922</v>
      </c>
      <c r="F1047" s="4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  <c r="BB1047" s="5"/>
    </row>
    <row r="1048" spans="1:54">
      <c r="A1048" s="4"/>
      <c r="B1048" s="25"/>
      <c r="C1048" s="32">
        <f t="shared" si="77"/>
        <v>1</v>
      </c>
      <c r="D1048" s="42" t="s">
        <v>1755</v>
      </c>
      <c r="E1048" s="36">
        <v>221898</v>
      </c>
      <c r="F1048" s="4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/>
      <c r="AO1048" s="5"/>
      <c r="AP1048" s="5"/>
      <c r="AQ1048" s="5"/>
      <c r="AR1048" s="5"/>
      <c r="AS1048" s="5"/>
      <c r="AT1048" s="5"/>
      <c r="AU1048" s="5"/>
      <c r="AV1048" s="5"/>
      <c r="AW1048" s="5"/>
      <c r="AX1048" s="5"/>
      <c r="AY1048" s="5"/>
      <c r="AZ1048" s="5"/>
      <c r="BA1048" s="5"/>
      <c r="BB1048" s="5"/>
    </row>
    <row r="1049" spans="1:54">
      <c r="A1049" s="4"/>
      <c r="B1049" s="25"/>
      <c r="C1049" s="32">
        <f t="shared" si="77"/>
        <v>1</v>
      </c>
      <c r="D1049" s="42" t="s">
        <v>1758</v>
      </c>
      <c r="E1049" s="36">
        <v>10135</v>
      </c>
      <c r="F1049" s="4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  <c r="AW1049" s="5"/>
      <c r="AX1049" s="5"/>
      <c r="AY1049" s="5"/>
      <c r="AZ1049" s="5"/>
      <c r="BA1049" s="5"/>
      <c r="BB1049" s="5"/>
    </row>
    <row r="1050" spans="1:54">
      <c r="A1050" s="4"/>
      <c r="B1050" s="25"/>
      <c r="C1050" s="32">
        <f t="shared" si="77"/>
        <v>1</v>
      </c>
      <c r="D1050" s="42" t="s">
        <v>1759</v>
      </c>
      <c r="E1050" s="36">
        <v>13687</v>
      </c>
      <c r="F1050" s="4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  <c r="AW1050" s="5"/>
      <c r="AX1050" s="5"/>
      <c r="AY1050" s="5"/>
      <c r="AZ1050" s="5"/>
      <c r="BA1050" s="5"/>
      <c r="BB1050" s="5"/>
    </row>
    <row r="1051" spans="1:54">
      <c r="A1051" s="4"/>
      <c r="B1051" s="25"/>
      <c r="C1051" s="32">
        <f t="shared" si="77"/>
        <v>1</v>
      </c>
      <c r="D1051" s="42" t="s">
        <v>1762</v>
      </c>
      <c r="E1051" s="36">
        <v>47817</v>
      </c>
      <c r="F1051" s="4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/>
      <c r="AM1051" s="5"/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  <c r="BB1051" s="5"/>
    </row>
    <row r="1052" spans="1:54">
      <c r="A1052" s="4"/>
      <c r="B1052" s="25"/>
      <c r="C1052" s="32">
        <f t="shared" si="77"/>
        <v>1</v>
      </c>
      <c r="D1052" s="42" t="s">
        <v>1763</v>
      </c>
      <c r="E1052" s="36">
        <v>8729</v>
      </c>
      <c r="F1052" s="4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  <c r="AW1052" s="5"/>
      <c r="AX1052" s="5"/>
      <c r="AY1052" s="5"/>
      <c r="AZ1052" s="5"/>
      <c r="BA1052" s="5"/>
      <c r="BB1052" s="5"/>
    </row>
    <row r="1053" spans="1:54">
      <c r="A1053" s="4"/>
      <c r="B1053" s="25"/>
      <c r="C1053" s="32">
        <f t="shared" si="77"/>
        <v>1</v>
      </c>
      <c r="D1053" s="42" t="s">
        <v>4827</v>
      </c>
      <c r="E1053" s="36">
        <v>2641</v>
      </c>
      <c r="F1053" s="4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/>
      <c r="AU1053" s="5"/>
      <c r="AV1053" s="5"/>
      <c r="AW1053" s="5"/>
      <c r="AX1053" s="5"/>
      <c r="AY1053" s="5"/>
      <c r="AZ1053" s="5"/>
      <c r="BA1053" s="5"/>
      <c r="BB1053" s="5"/>
    </row>
    <row r="1054" spans="1:54">
      <c r="A1054" s="4"/>
      <c r="B1054" s="25"/>
      <c r="C1054" s="32">
        <f t="shared" si="77"/>
        <v>1</v>
      </c>
      <c r="D1054" s="42" t="s">
        <v>1766</v>
      </c>
      <c r="E1054" s="36">
        <v>8193</v>
      </c>
      <c r="F1054" s="4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  <c r="AW1054" s="5"/>
      <c r="AX1054" s="5"/>
      <c r="AY1054" s="5"/>
      <c r="AZ1054" s="5"/>
      <c r="BA1054" s="5"/>
      <c r="BB1054" s="5"/>
    </row>
    <row r="1055" spans="1:54">
      <c r="A1055" s="4"/>
      <c r="B1055" s="25"/>
      <c r="C1055" s="32">
        <f t="shared" si="77"/>
        <v>1</v>
      </c>
      <c r="D1055" s="42" t="s">
        <v>1767</v>
      </c>
      <c r="E1055" s="36">
        <v>18815</v>
      </c>
      <c r="F1055" s="4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  <c r="AW1055" s="5"/>
      <c r="AX1055" s="5"/>
      <c r="AY1055" s="5"/>
      <c r="AZ1055" s="5"/>
      <c r="BA1055" s="5"/>
      <c r="BB1055" s="5"/>
    </row>
    <row r="1056" spans="1:54" ht="15">
      <c r="A1056" s="231" t="s">
        <v>1768</v>
      </c>
      <c r="B1056" s="231"/>
      <c r="C1056" s="231"/>
      <c r="D1056" s="44">
        <f>SUM(C1029:C1055)</f>
        <v>27</v>
      </c>
      <c r="E1056" s="159">
        <f t="shared" ref="E1056" si="78">SUM(E1029:E1055)</f>
        <v>493739</v>
      </c>
      <c r="F1056" s="4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  <c r="AW1056" s="5"/>
      <c r="AX1056" s="5"/>
      <c r="AY1056" s="5"/>
      <c r="AZ1056" s="5"/>
      <c r="BA1056" s="5"/>
      <c r="BB1056" s="5"/>
    </row>
    <row r="1057" spans="1:54" ht="15.75">
      <c r="A1057" s="28">
        <v>36</v>
      </c>
      <c r="B1057" s="225" t="s">
        <v>71</v>
      </c>
      <c r="C1057" s="225"/>
      <c r="D1057" s="29"/>
      <c r="E1057" s="156"/>
      <c r="F1057" s="4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/>
      <c r="AO1057" s="5"/>
      <c r="AP1057" s="5"/>
      <c r="AQ1057" s="5"/>
      <c r="AR1057" s="5"/>
      <c r="AS1057" s="5"/>
      <c r="AT1057" s="5"/>
      <c r="AU1057" s="5"/>
      <c r="AV1057" s="5"/>
      <c r="AW1057" s="5"/>
      <c r="AX1057" s="5"/>
      <c r="AY1057" s="5"/>
      <c r="AZ1057" s="5"/>
      <c r="BA1057" s="5"/>
      <c r="BB1057" s="5"/>
    </row>
    <row r="1058" spans="1:54">
      <c r="A1058" s="4"/>
      <c r="B1058" s="25"/>
      <c r="C1058" s="32">
        <f t="shared" ref="C1058:C1063" si="79">IF(D1058="",0,1)</f>
        <v>1</v>
      </c>
      <c r="D1058" s="49" t="s">
        <v>1770</v>
      </c>
      <c r="E1058" s="49">
        <v>4580</v>
      </c>
      <c r="F1058" s="4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/>
      <c r="AU1058" s="5"/>
      <c r="AV1058" s="5"/>
      <c r="AW1058" s="5"/>
      <c r="AX1058" s="5"/>
      <c r="AY1058" s="5"/>
      <c r="AZ1058" s="5"/>
      <c r="BA1058" s="5"/>
      <c r="BB1058" s="5"/>
    </row>
    <row r="1059" spans="1:54">
      <c r="A1059" s="4"/>
      <c r="B1059" s="25"/>
      <c r="C1059" s="32">
        <f t="shared" si="79"/>
        <v>1</v>
      </c>
      <c r="D1059" s="49" t="s">
        <v>1771</v>
      </c>
      <c r="E1059" s="49">
        <v>45318</v>
      </c>
      <c r="F1059" s="4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  <c r="BB1059" s="5"/>
    </row>
    <row r="1060" spans="1:54">
      <c r="A1060" s="4"/>
      <c r="B1060" s="25"/>
      <c r="C1060" s="32">
        <f t="shared" si="79"/>
        <v>1</v>
      </c>
      <c r="D1060" s="49" t="s">
        <v>1773</v>
      </c>
      <c r="E1060" s="49">
        <v>7665</v>
      </c>
      <c r="F1060" s="4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  <c r="BB1060" s="5"/>
    </row>
    <row r="1061" spans="1:54">
      <c r="A1061" s="4"/>
      <c r="B1061" s="25"/>
      <c r="C1061" s="32">
        <f t="shared" si="79"/>
        <v>1</v>
      </c>
      <c r="D1061" s="49" t="s">
        <v>1776</v>
      </c>
      <c r="E1061" s="49">
        <v>6611</v>
      </c>
      <c r="F1061" s="4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  <c r="AW1061" s="5"/>
      <c r="AX1061" s="5"/>
      <c r="AY1061" s="5"/>
      <c r="AZ1061" s="5"/>
      <c r="BA1061" s="5"/>
      <c r="BB1061" s="5"/>
    </row>
    <row r="1062" spans="1:54">
      <c r="A1062" s="4"/>
      <c r="B1062" s="25"/>
      <c r="C1062" s="32">
        <f t="shared" si="79"/>
        <v>1</v>
      </c>
      <c r="D1062" s="39" t="s">
        <v>1777</v>
      </c>
      <c r="E1062" s="39">
        <v>6021</v>
      </c>
      <c r="F1062" s="4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  <c r="AW1062" s="5"/>
      <c r="AX1062" s="5"/>
      <c r="AY1062" s="5"/>
      <c r="AZ1062" s="5"/>
      <c r="BA1062" s="5"/>
      <c r="BB1062" s="5"/>
    </row>
    <row r="1063" spans="1:54">
      <c r="A1063" s="4"/>
      <c r="B1063" s="25"/>
      <c r="C1063" s="32">
        <f t="shared" si="79"/>
        <v>1</v>
      </c>
      <c r="D1063" s="39" t="s">
        <v>1779</v>
      </c>
      <c r="E1063" s="49">
        <v>2475</v>
      </c>
      <c r="F1063" s="4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  <c r="AW1063" s="5"/>
      <c r="AX1063" s="5"/>
      <c r="AY1063" s="5"/>
      <c r="AZ1063" s="5"/>
      <c r="BA1063" s="5"/>
      <c r="BB1063" s="5"/>
    </row>
    <row r="1064" spans="1:54" ht="15">
      <c r="A1064" s="231" t="s">
        <v>1781</v>
      </c>
      <c r="B1064" s="231"/>
      <c r="C1064" s="231"/>
      <c r="D1064" s="44">
        <f>SUM(C1058:C1063)</f>
        <v>6</v>
      </c>
      <c r="E1064" s="159">
        <f t="shared" ref="E1064" si="80">SUM(E1058:E1063)</f>
        <v>72670</v>
      </c>
      <c r="F1064" s="4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  <c r="AW1064" s="5"/>
      <c r="AX1064" s="5"/>
      <c r="AY1064" s="5"/>
      <c r="AZ1064" s="5"/>
      <c r="BA1064" s="5"/>
      <c r="BB1064" s="5"/>
    </row>
    <row r="1065" spans="1:54" ht="15.75">
      <c r="A1065" s="28">
        <v>37</v>
      </c>
      <c r="B1065" s="225" t="s">
        <v>1782</v>
      </c>
      <c r="C1065" s="225"/>
      <c r="D1065" s="29"/>
      <c r="E1065" s="156"/>
      <c r="F1065" s="4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  <c r="AW1065" s="5"/>
      <c r="AX1065" s="5"/>
      <c r="AY1065" s="5"/>
      <c r="AZ1065" s="5"/>
      <c r="BA1065" s="5"/>
      <c r="BB1065" s="5"/>
    </row>
    <row r="1066" spans="1:54">
      <c r="A1066" s="4"/>
      <c r="B1066" s="25"/>
      <c r="C1066" s="32">
        <f t="shared" ref="C1066:C1089" si="81">IF(D1066="",0,1)</f>
        <v>1</v>
      </c>
      <c r="D1066" s="34" t="s">
        <v>1783</v>
      </c>
      <c r="E1066" s="34">
        <v>12600</v>
      </c>
      <c r="F1066" s="4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  <c r="AW1066" s="5"/>
      <c r="AX1066" s="5"/>
      <c r="AY1066" s="5"/>
      <c r="AZ1066" s="5"/>
      <c r="BA1066" s="5"/>
      <c r="BB1066" s="5"/>
    </row>
    <row r="1067" spans="1:54">
      <c r="A1067" s="4"/>
      <c r="B1067" s="25"/>
      <c r="C1067" s="32">
        <f t="shared" si="81"/>
        <v>1</v>
      </c>
      <c r="D1067" s="34" t="s">
        <v>1785</v>
      </c>
      <c r="E1067" s="34">
        <v>8000</v>
      </c>
      <c r="F1067" s="4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  <c r="AW1067" s="5"/>
      <c r="AX1067" s="5"/>
      <c r="AY1067" s="5"/>
      <c r="AZ1067" s="5"/>
      <c r="BA1067" s="5"/>
      <c r="BB1067" s="5"/>
    </row>
    <row r="1068" spans="1:54">
      <c r="A1068" s="4"/>
      <c r="B1068" s="25"/>
      <c r="C1068" s="32">
        <f t="shared" si="81"/>
        <v>1</v>
      </c>
      <c r="D1068" s="34" t="s">
        <v>1787</v>
      </c>
      <c r="E1068" s="34">
        <v>3947</v>
      </c>
      <c r="F1068" s="4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  <c r="AN1068" s="5"/>
      <c r="AO1068" s="5"/>
      <c r="AP1068" s="5"/>
      <c r="AQ1068" s="5"/>
      <c r="AR1068" s="5"/>
      <c r="AS1068" s="5"/>
      <c r="AT1068" s="5"/>
      <c r="AU1068" s="5"/>
      <c r="AV1068" s="5"/>
      <c r="AW1068" s="5"/>
      <c r="AX1068" s="5"/>
      <c r="AY1068" s="5"/>
      <c r="AZ1068" s="5"/>
      <c r="BA1068" s="5"/>
      <c r="BB1068" s="5"/>
    </row>
    <row r="1069" spans="1:54">
      <c r="A1069" s="4"/>
      <c r="B1069" s="25"/>
      <c r="C1069" s="32">
        <f t="shared" si="81"/>
        <v>1</v>
      </c>
      <c r="D1069" s="34" t="s">
        <v>1790</v>
      </c>
      <c r="E1069" s="34">
        <v>8242</v>
      </c>
      <c r="F1069" s="4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  <c r="BB1069" s="5"/>
    </row>
    <row r="1070" spans="1:54">
      <c r="A1070" s="4"/>
      <c r="B1070" s="25"/>
      <c r="C1070" s="32">
        <f t="shared" si="81"/>
        <v>1</v>
      </c>
      <c r="D1070" s="34" t="s">
        <v>1788</v>
      </c>
      <c r="E1070" s="34">
        <v>12106</v>
      </c>
      <c r="F1070" s="4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  <c r="AW1070" s="5"/>
      <c r="AX1070" s="5"/>
      <c r="AY1070" s="5"/>
      <c r="AZ1070" s="5"/>
      <c r="BA1070" s="5"/>
      <c r="BB1070" s="5"/>
    </row>
    <row r="1071" spans="1:54">
      <c r="A1071" s="4"/>
      <c r="B1071" s="25"/>
      <c r="C1071" s="32">
        <f t="shared" si="81"/>
        <v>1</v>
      </c>
      <c r="D1071" s="34" t="s">
        <v>1795</v>
      </c>
      <c r="E1071" s="34">
        <v>3311</v>
      </c>
      <c r="F1071" s="4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  <c r="AW1071" s="5"/>
      <c r="AX1071" s="5"/>
      <c r="AY1071" s="5"/>
      <c r="AZ1071" s="5"/>
      <c r="BA1071" s="5"/>
      <c r="BB1071" s="5"/>
    </row>
    <row r="1072" spans="1:54">
      <c r="A1072" s="4"/>
      <c r="B1072" s="25"/>
      <c r="C1072" s="32">
        <f t="shared" si="81"/>
        <v>1</v>
      </c>
      <c r="D1072" s="40" t="s">
        <v>1796</v>
      </c>
      <c r="E1072" s="40">
        <v>6500</v>
      </c>
      <c r="F1072" s="4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  <c r="AW1072" s="5"/>
      <c r="AX1072" s="5"/>
      <c r="AY1072" s="5"/>
      <c r="AZ1072" s="5"/>
      <c r="BA1072" s="5"/>
      <c r="BB1072" s="5"/>
    </row>
    <row r="1073" spans="1:54">
      <c r="A1073" s="4"/>
      <c r="B1073" s="25"/>
      <c r="C1073" s="32">
        <f t="shared" si="81"/>
        <v>1</v>
      </c>
      <c r="D1073" s="36" t="s">
        <v>1797</v>
      </c>
      <c r="E1073" s="36">
        <v>10431</v>
      </c>
      <c r="F1073" s="4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  <c r="AW1073" s="5"/>
      <c r="AX1073" s="5"/>
      <c r="AY1073" s="5"/>
      <c r="AZ1073" s="5"/>
      <c r="BA1073" s="5"/>
      <c r="BB1073" s="5"/>
    </row>
    <row r="1074" spans="1:54">
      <c r="A1074" s="4"/>
      <c r="B1074" s="25"/>
      <c r="C1074" s="32">
        <f t="shared" si="81"/>
        <v>1</v>
      </c>
      <c r="D1074" s="36" t="s">
        <v>1798</v>
      </c>
      <c r="E1074" s="36">
        <v>38444</v>
      </c>
      <c r="F1074" s="4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/>
      <c r="AU1074" s="5"/>
      <c r="AV1074" s="5"/>
      <c r="AW1074" s="5"/>
      <c r="AX1074" s="5"/>
      <c r="AY1074" s="5"/>
      <c r="AZ1074" s="5"/>
      <c r="BA1074" s="5"/>
      <c r="BB1074" s="5"/>
    </row>
    <row r="1075" spans="1:54">
      <c r="A1075" s="4"/>
      <c r="B1075" s="25"/>
      <c r="C1075" s="32">
        <f t="shared" si="81"/>
        <v>1</v>
      </c>
      <c r="D1075" s="36" t="s">
        <v>1800</v>
      </c>
      <c r="E1075" s="36">
        <v>2160</v>
      </c>
      <c r="F1075" s="4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  <c r="AW1075" s="5"/>
      <c r="AX1075" s="5"/>
      <c r="AY1075" s="5"/>
      <c r="AZ1075" s="5"/>
      <c r="BA1075" s="5"/>
      <c r="BB1075" s="5"/>
    </row>
    <row r="1076" spans="1:54">
      <c r="A1076" s="4"/>
      <c r="B1076" s="25"/>
      <c r="C1076" s="32">
        <f t="shared" si="81"/>
        <v>1</v>
      </c>
      <c r="D1076" s="36" t="s">
        <v>1802</v>
      </c>
      <c r="E1076" s="36">
        <v>9620</v>
      </c>
      <c r="F1076" s="4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  <c r="AW1076" s="5"/>
      <c r="AX1076" s="5"/>
      <c r="AY1076" s="5"/>
      <c r="AZ1076" s="5"/>
      <c r="BA1076" s="5"/>
      <c r="BB1076" s="5"/>
    </row>
    <row r="1077" spans="1:54">
      <c r="A1077" s="4"/>
      <c r="B1077" s="25"/>
      <c r="C1077" s="32">
        <f t="shared" si="81"/>
        <v>1</v>
      </c>
      <c r="D1077" s="36" t="s">
        <v>1805</v>
      </c>
      <c r="E1077" s="36">
        <v>4542</v>
      </c>
      <c r="F1077" s="4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  <c r="AW1077" s="5"/>
      <c r="AX1077" s="5"/>
      <c r="AY1077" s="5"/>
      <c r="AZ1077" s="5"/>
      <c r="BA1077" s="5"/>
      <c r="BB1077" s="5"/>
    </row>
    <row r="1078" spans="1:54">
      <c r="A1078" s="4"/>
      <c r="B1078" s="25"/>
      <c r="C1078" s="32">
        <f t="shared" si="81"/>
        <v>1</v>
      </c>
      <c r="D1078" s="36" t="s">
        <v>4828</v>
      </c>
      <c r="E1078" s="36">
        <v>11000</v>
      </c>
      <c r="F1078" s="4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  <c r="AW1078" s="5"/>
      <c r="AX1078" s="5"/>
      <c r="AY1078" s="5"/>
      <c r="AZ1078" s="5"/>
      <c r="BA1078" s="5"/>
      <c r="BB1078" s="5"/>
    </row>
    <row r="1079" spans="1:54">
      <c r="A1079" s="4"/>
      <c r="B1079" s="25"/>
      <c r="C1079" s="32">
        <f t="shared" si="81"/>
        <v>1</v>
      </c>
      <c r="D1079" s="36" t="s">
        <v>1806</v>
      </c>
      <c r="E1079" s="36">
        <v>8000</v>
      </c>
      <c r="F1079" s="4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  <c r="AW1079" s="5"/>
      <c r="AX1079" s="5"/>
      <c r="AY1079" s="5"/>
      <c r="AZ1079" s="5"/>
      <c r="BA1079" s="5"/>
      <c r="BB1079" s="5"/>
    </row>
    <row r="1080" spans="1:54">
      <c r="A1080" s="4"/>
      <c r="B1080" s="25"/>
      <c r="C1080" s="32">
        <f t="shared" si="81"/>
        <v>1</v>
      </c>
      <c r="D1080" s="36" t="s">
        <v>1807</v>
      </c>
      <c r="E1080" s="36">
        <v>2028</v>
      </c>
      <c r="F1080" s="4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/>
      <c r="AM1080" s="5"/>
      <c r="AN1080" s="5"/>
      <c r="AO1080" s="5"/>
      <c r="AP1080" s="5"/>
      <c r="AQ1080" s="5"/>
      <c r="AR1080" s="5"/>
      <c r="AS1080" s="5"/>
      <c r="AT1080" s="5"/>
      <c r="AU1080" s="5"/>
      <c r="AV1080" s="5"/>
      <c r="AW1080" s="5"/>
      <c r="AX1080" s="5"/>
      <c r="AY1080" s="5"/>
      <c r="AZ1080" s="5"/>
      <c r="BA1080" s="5"/>
      <c r="BB1080" s="5"/>
    </row>
    <row r="1081" spans="1:54">
      <c r="A1081" s="4"/>
      <c r="B1081" s="25"/>
      <c r="C1081" s="32">
        <f t="shared" si="81"/>
        <v>1</v>
      </c>
      <c r="D1081" s="36" t="s">
        <v>1808</v>
      </c>
      <c r="E1081" s="36">
        <v>1160</v>
      </c>
      <c r="F1081" s="4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/>
      <c r="AM1081" s="5"/>
      <c r="AN1081" s="5"/>
      <c r="AO1081" s="5"/>
      <c r="AP1081" s="5"/>
      <c r="AQ1081" s="5"/>
      <c r="AR1081" s="5"/>
      <c r="AS1081" s="5"/>
      <c r="AT1081" s="5"/>
      <c r="AU1081" s="5"/>
      <c r="AV1081" s="5"/>
      <c r="AW1081" s="5"/>
      <c r="AX1081" s="5"/>
      <c r="AY1081" s="5"/>
      <c r="AZ1081" s="5"/>
      <c r="BA1081" s="5"/>
      <c r="BB1081" s="5"/>
    </row>
    <row r="1082" spans="1:54">
      <c r="A1082" s="4"/>
      <c r="B1082" s="25"/>
      <c r="C1082" s="32">
        <f t="shared" si="81"/>
        <v>1</v>
      </c>
      <c r="D1082" s="36" t="s">
        <v>4829</v>
      </c>
      <c r="E1082" s="36">
        <v>4317</v>
      </c>
      <c r="F1082" s="4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  <c r="AW1082" s="5"/>
      <c r="AX1082" s="5"/>
      <c r="AY1082" s="5"/>
      <c r="AZ1082" s="5"/>
      <c r="BA1082" s="5"/>
      <c r="BB1082" s="5"/>
    </row>
    <row r="1083" spans="1:54">
      <c r="A1083" s="4"/>
      <c r="B1083" s="25"/>
      <c r="C1083" s="32">
        <f t="shared" si="81"/>
        <v>1</v>
      </c>
      <c r="D1083" s="36" t="s">
        <v>1810</v>
      </c>
      <c r="E1083" s="36">
        <v>1748</v>
      </c>
      <c r="F1083" s="4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  <c r="AW1083" s="5"/>
      <c r="AX1083" s="5"/>
      <c r="AY1083" s="5"/>
      <c r="AZ1083" s="5"/>
      <c r="BA1083" s="5"/>
      <c r="BB1083" s="5"/>
    </row>
    <row r="1084" spans="1:54">
      <c r="A1084" s="4"/>
      <c r="B1084" s="25"/>
      <c r="C1084" s="32">
        <f t="shared" si="81"/>
        <v>1</v>
      </c>
      <c r="D1084" s="36" t="s">
        <v>1811</v>
      </c>
      <c r="E1084" s="36">
        <v>10397</v>
      </c>
      <c r="F1084" s="4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  <c r="AW1084" s="5"/>
      <c r="AX1084" s="5"/>
      <c r="AY1084" s="5"/>
      <c r="AZ1084" s="5"/>
      <c r="BA1084" s="5"/>
      <c r="BB1084" s="5"/>
    </row>
    <row r="1085" spans="1:54">
      <c r="A1085" s="4"/>
      <c r="B1085" s="25"/>
      <c r="C1085" s="32">
        <f t="shared" si="81"/>
        <v>1</v>
      </c>
      <c r="D1085" s="36" t="s">
        <v>1814</v>
      </c>
      <c r="E1085" s="36">
        <v>15449</v>
      </c>
      <c r="F1085" s="4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  <c r="AW1085" s="5"/>
      <c r="AX1085" s="5"/>
      <c r="AY1085" s="5"/>
      <c r="AZ1085" s="5"/>
      <c r="BA1085" s="5"/>
      <c r="BB1085" s="5"/>
    </row>
    <row r="1086" spans="1:54">
      <c r="A1086" s="4"/>
      <c r="B1086" s="25"/>
      <c r="C1086" s="32">
        <f t="shared" si="81"/>
        <v>1</v>
      </c>
      <c r="D1086" s="36" t="s">
        <v>1816</v>
      </c>
      <c r="E1086" s="36">
        <v>16419</v>
      </c>
      <c r="F1086" s="4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  <c r="AW1086" s="5"/>
      <c r="AX1086" s="5"/>
      <c r="AY1086" s="5"/>
      <c r="AZ1086" s="5"/>
      <c r="BA1086" s="5"/>
      <c r="BB1086" s="5"/>
    </row>
    <row r="1087" spans="1:54">
      <c r="A1087" s="4"/>
      <c r="B1087" s="25"/>
      <c r="C1087" s="32">
        <f t="shared" si="81"/>
        <v>1</v>
      </c>
      <c r="D1087" s="36" t="s">
        <v>1823</v>
      </c>
      <c r="E1087" s="36">
        <v>137424</v>
      </c>
      <c r="F1087" s="4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  <c r="AW1087" s="5"/>
      <c r="AX1087" s="5"/>
      <c r="AY1087" s="5"/>
      <c r="AZ1087" s="5"/>
      <c r="BA1087" s="5"/>
      <c r="BB1087" s="5"/>
    </row>
    <row r="1088" spans="1:54">
      <c r="A1088" s="4"/>
      <c r="B1088" s="25"/>
      <c r="C1088" s="32">
        <f t="shared" si="81"/>
        <v>1</v>
      </c>
      <c r="D1088" s="36" t="s">
        <v>1824</v>
      </c>
      <c r="E1088" s="36">
        <v>6400</v>
      </c>
      <c r="F1088" s="4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  <c r="AW1088" s="5"/>
      <c r="AX1088" s="5"/>
      <c r="AY1088" s="5"/>
      <c r="AZ1088" s="5"/>
      <c r="BA1088" s="5"/>
      <c r="BB1088" s="5"/>
    </row>
    <row r="1089" spans="1:54">
      <c r="A1089" s="4"/>
      <c r="B1089" s="25"/>
      <c r="C1089" s="32">
        <f t="shared" si="81"/>
        <v>1</v>
      </c>
      <c r="D1089" s="36" t="s">
        <v>4830</v>
      </c>
      <c r="E1089" s="36">
        <v>5600</v>
      </c>
      <c r="F1089" s="4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/>
      <c r="AU1089" s="5"/>
      <c r="AV1089" s="5"/>
      <c r="AW1089" s="5"/>
      <c r="AX1089" s="5"/>
      <c r="AY1089" s="5"/>
      <c r="AZ1089" s="5"/>
      <c r="BA1089" s="5"/>
      <c r="BB1089" s="5"/>
    </row>
    <row r="1090" spans="1:54" ht="15">
      <c r="A1090" s="231" t="s">
        <v>1828</v>
      </c>
      <c r="B1090" s="231"/>
      <c r="C1090" s="231"/>
      <c r="D1090" s="44">
        <f>SUM(C1066:C1089)</f>
        <v>24</v>
      </c>
      <c r="E1090" s="159">
        <f t="shared" ref="E1090" si="82">SUM(E1066:E1089)</f>
        <v>339845</v>
      </c>
      <c r="F1090" s="4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5"/>
      <c r="Y1090" s="5"/>
      <c r="Z1090" s="5"/>
      <c r="AA1090" s="5"/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5"/>
      <c r="AM1090" s="5"/>
      <c r="AN1090" s="5"/>
      <c r="AO1090" s="5"/>
      <c r="AP1090" s="5"/>
      <c r="AQ1090" s="5"/>
      <c r="AR1090" s="5"/>
      <c r="AS1090" s="5"/>
      <c r="AT1090" s="5"/>
      <c r="AU1090" s="5"/>
      <c r="AV1090" s="5"/>
      <c r="AW1090" s="5"/>
      <c r="AX1090" s="5"/>
      <c r="AY1090" s="5"/>
      <c r="AZ1090" s="5"/>
      <c r="BA1090" s="5"/>
      <c r="BB1090" s="5"/>
    </row>
    <row r="1091" spans="1:54" ht="15.75">
      <c r="A1091" s="28">
        <v>38</v>
      </c>
      <c r="B1091" s="225" t="s">
        <v>72</v>
      </c>
      <c r="C1091" s="225"/>
      <c r="D1091" s="29"/>
      <c r="E1091" s="156"/>
      <c r="F1091" s="4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5"/>
      <c r="AM1091" s="5"/>
      <c r="AN1091" s="5"/>
      <c r="AO1091" s="5"/>
      <c r="AP1091" s="5"/>
      <c r="AQ1091" s="5"/>
      <c r="AR1091" s="5"/>
      <c r="AS1091" s="5"/>
      <c r="AT1091" s="5"/>
      <c r="AU1091" s="5"/>
      <c r="AV1091" s="5"/>
      <c r="AW1091" s="5"/>
      <c r="AX1091" s="5"/>
      <c r="AY1091" s="5"/>
      <c r="AZ1091" s="5"/>
      <c r="BA1091" s="5"/>
      <c r="BB1091" s="5"/>
    </row>
    <row r="1092" spans="1:54">
      <c r="A1092" s="4"/>
      <c r="B1092" s="25"/>
      <c r="C1092" s="32">
        <f t="shared" ref="C1092:C1123" si="83">IF(D1092="",0,1)</f>
        <v>1</v>
      </c>
      <c r="D1092" s="34" t="s">
        <v>1829</v>
      </c>
      <c r="E1092" s="54">
        <v>4102</v>
      </c>
      <c r="F1092" s="4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5"/>
      <c r="AM1092" s="5"/>
      <c r="AN1092" s="5"/>
      <c r="AO1092" s="5"/>
      <c r="AP1092" s="5"/>
      <c r="AQ1092" s="5"/>
      <c r="AR1092" s="5"/>
      <c r="AS1092" s="5"/>
      <c r="AT1092" s="5"/>
      <c r="AU1092" s="5"/>
      <c r="AV1092" s="5"/>
      <c r="AW1092" s="5"/>
      <c r="AX1092" s="5"/>
      <c r="AY1092" s="5"/>
      <c r="AZ1092" s="5"/>
      <c r="BA1092" s="5"/>
      <c r="BB1092" s="5"/>
    </row>
    <row r="1093" spans="1:54">
      <c r="A1093" s="4"/>
      <c r="B1093" s="25"/>
      <c r="C1093" s="32">
        <f t="shared" si="83"/>
        <v>1</v>
      </c>
      <c r="D1093" s="34" t="s">
        <v>1832</v>
      </c>
      <c r="E1093" s="54">
        <v>4953</v>
      </c>
      <c r="F1093" s="4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5"/>
      <c r="AM1093" s="5"/>
      <c r="AN1093" s="5"/>
      <c r="AO1093" s="5"/>
      <c r="AP1093" s="5"/>
      <c r="AQ1093" s="5"/>
      <c r="AR1093" s="5"/>
      <c r="AS1093" s="5"/>
      <c r="AT1093" s="5"/>
      <c r="AU1093" s="5"/>
      <c r="AV1093" s="5"/>
      <c r="AW1093" s="5"/>
      <c r="AX1093" s="5"/>
      <c r="AY1093" s="5"/>
      <c r="AZ1093" s="5"/>
      <c r="BA1093" s="5"/>
      <c r="BB1093" s="5"/>
    </row>
    <row r="1094" spans="1:54">
      <c r="A1094" s="4"/>
      <c r="B1094" s="25"/>
      <c r="C1094" s="32">
        <f t="shared" si="83"/>
        <v>1</v>
      </c>
      <c r="D1094" s="34" t="s">
        <v>1835</v>
      </c>
      <c r="E1094" s="54">
        <v>29443</v>
      </c>
      <c r="F1094" s="4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5"/>
      <c r="AM1094" s="5"/>
      <c r="AN1094" s="5"/>
      <c r="AO1094" s="5"/>
      <c r="AP1094" s="5"/>
      <c r="AQ1094" s="5"/>
      <c r="AR1094" s="5"/>
      <c r="AS1094" s="5"/>
      <c r="AT1094" s="5"/>
      <c r="AU1094" s="5"/>
      <c r="AV1094" s="5"/>
      <c r="AW1094" s="5"/>
      <c r="AX1094" s="5"/>
      <c r="AY1094" s="5"/>
      <c r="AZ1094" s="5"/>
      <c r="BA1094" s="5"/>
      <c r="BB1094" s="5"/>
    </row>
    <row r="1095" spans="1:54">
      <c r="A1095" s="4"/>
      <c r="B1095" s="25"/>
      <c r="C1095" s="32">
        <f t="shared" si="83"/>
        <v>1</v>
      </c>
      <c r="D1095" s="36" t="s">
        <v>1837</v>
      </c>
      <c r="E1095" s="85">
        <v>3053</v>
      </c>
      <c r="F1095" s="4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5"/>
      <c r="AM1095" s="5"/>
      <c r="AN1095" s="5"/>
      <c r="AO1095" s="5"/>
      <c r="AP1095" s="5"/>
      <c r="AQ1095" s="5"/>
      <c r="AR1095" s="5"/>
      <c r="AS1095" s="5"/>
      <c r="AT1095" s="5"/>
      <c r="AU1095" s="5"/>
      <c r="AV1095" s="5"/>
      <c r="AW1095" s="5"/>
      <c r="AX1095" s="5"/>
      <c r="AY1095" s="5"/>
      <c r="AZ1095" s="5"/>
      <c r="BA1095" s="5"/>
      <c r="BB1095" s="5"/>
    </row>
    <row r="1096" spans="1:54">
      <c r="A1096" s="4"/>
      <c r="B1096" s="25"/>
      <c r="C1096" s="32">
        <f t="shared" si="83"/>
        <v>1</v>
      </c>
      <c r="D1096" s="36" t="s">
        <v>4831</v>
      </c>
      <c r="E1096" s="85">
        <v>10186</v>
      </c>
      <c r="F1096" s="4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5"/>
      <c r="Y1096" s="5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/>
      <c r="AU1096" s="5"/>
      <c r="AV1096" s="5"/>
      <c r="AW1096" s="5"/>
      <c r="AX1096" s="5"/>
      <c r="AY1096" s="5"/>
      <c r="AZ1096" s="5"/>
      <c r="BA1096" s="5"/>
      <c r="BB1096" s="5"/>
    </row>
    <row r="1097" spans="1:54">
      <c r="A1097" s="4"/>
      <c r="B1097" s="25"/>
      <c r="C1097" s="32">
        <f t="shared" si="83"/>
        <v>1</v>
      </c>
      <c r="D1097" s="36" t="s">
        <v>1841</v>
      </c>
      <c r="E1097" s="85">
        <v>6128</v>
      </c>
      <c r="F1097" s="4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5"/>
      <c r="AM1097" s="5"/>
      <c r="AN1097" s="5"/>
      <c r="AO1097" s="5"/>
      <c r="AP1097" s="5"/>
      <c r="AQ1097" s="5"/>
      <c r="AR1097" s="5"/>
      <c r="AS1097" s="5"/>
      <c r="AT1097" s="5"/>
      <c r="AU1097" s="5"/>
      <c r="AV1097" s="5"/>
      <c r="AW1097" s="5"/>
      <c r="AX1097" s="5"/>
      <c r="AY1097" s="5"/>
      <c r="AZ1097" s="5"/>
      <c r="BA1097" s="5"/>
      <c r="BB1097" s="5"/>
    </row>
    <row r="1098" spans="1:54">
      <c r="A1098" s="4"/>
      <c r="B1098" s="25"/>
      <c r="C1098" s="32">
        <f t="shared" si="83"/>
        <v>1</v>
      </c>
      <c r="D1098" s="36" t="s">
        <v>1842</v>
      </c>
      <c r="E1098" s="85">
        <v>2700</v>
      </c>
      <c r="F1098" s="4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5"/>
      <c r="Y1098" s="5"/>
      <c r="Z1098" s="5"/>
      <c r="AA1098" s="5"/>
      <c r="AB1098" s="5"/>
      <c r="AC1098" s="5"/>
      <c r="AD1098" s="5"/>
      <c r="AE1098" s="5"/>
      <c r="AF1098" s="5"/>
      <c r="AG1098" s="5"/>
      <c r="AH1098" s="5"/>
      <c r="AI1098" s="5"/>
      <c r="AJ1098" s="5"/>
      <c r="AK1098" s="5"/>
      <c r="AL1098" s="5"/>
      <c r="AM1098" s="5"/>
      <c r="AN1098" s="5"/>
      <c r="AO1098" s="5"/>
      <c r="AP1098" s="5"/>
      <c r="AQ1098" s="5"/>
      <c r="AR1098" s="5"/>
      <c r="AS1098" s="5"/>
      <c r="AT1098" s="5"/>
      <c r="AU1098" s="5"/>
      <c r="AV1098" s="5"/>
      <c r="AW1098" s="5"/>
      <c r="AX1098" s="5"/>
      <c r="AY1098" s="5"/>
      <c r="AZ1098" s="5"/>
      <c r="BA1098" s="5"/>
      <c r="BB1098" s="5"/>
    </row>
    <row r="1099" spans="1:54">
      <c r="A1099" s="4"/>
      <c r="B1099" s="25"/>
      <c r="C1099" s="32">
        <f t="shared" si="83"/>
        <v>1</v>
      </c>
      <c r="D1099" s="36" t="s">
        <v>1843</v>
      </c>
      <c r="E1099" s="85">
        <v>2378</v>
      </c>
      <c r="F1099" s="4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  <c r="AE1099" s="5"/>
      <c r="AF1099" s="5"/>
      <c r="AG1099" s="5"/>
      <c r="AH1099" s="5"/>
      <c r="AI1099" s="5"/>
      <c r="AJ1099" s="5"/>
      <c r="AK1099" s="5"/>
      <c r="AL1099" s="5"/>
      <c r="AM1099" s="5"/>
      <c r="AN1099" s="5"/>
      <c r="AO1099" s="5"/>
      <c r="AP1099" s="5"/>
      <c r="AQ1099" s="5"/>
      <c r="AR1099" s="5"/>
      <c r="AS1099" s="5"/>
      <c r="AT1099" s="5"/>
      <c r="AU1099" s="5"/>
      <c r="AV1099" s="5"/>
      <c r="AW1099" s="5"/>
      <c r="AX1099" s="5"/>
      <c r="AY1099" s="5"/>
      <c r="AZ1099" s="5"/>
      <c r="BA1099" s="5"/>
      <c r="BB1099" s="5"/>
    </row>
    <row r="1100" spans="1:54">
      <c r="A1100" s="4"/>
      <c r="B1100" s="25"/>
      <c r="C1100" s="32">
        <f t="shared" si="83"/>
        <v>1</v>
      </c>
      <c r="D1100" s="36" t="s">
        <v>1844</v>
      </c>
      <c r="E1100" s="85">
        <v>2221</v>
      </c>
      <c r="F1100" s="4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  <c r="Z1100" s="5"/>
      <c r="AA1100" s="5"/>
      <c r="AB1100" s="5"/>
      <c r="AC1100" s="5"/>
      <c r="AD1100" s="5"/>
      <c r="AE1100" s="5"/>
      <c r="AF1100" s="5"/>
      <c r="AG1100" s="5"/>
      <c r="AH1100" s="5"/>
      <c r="AI1100" s="5"/>
      <c r="AJ1100" s="5"/>
      <c r="AK1100" s="5"/>
      <c r="AL1100" s="5"/>
      <c r="AM1100" s="5"/>
      <c r="AN1100" s="5"/>
      <c r="AO1100" s="5"/>
      <c r="AP1100" s="5"/>
      <c r="AQ1100" s="5"/>
      <c r="AR1100" s="5"/>
      <c r="AS1100" s="5"/>
      <c r="AT1100" s="5"/>
      <c r="AU1100" s="5"/>
      <c r="AV1100" s="5"/>
      <c r="AW1100" s="5"/>
      <c r="AX1100" s="5"/>
      <c r="AY1100" s="5"/>
      <c r="AZ1100" s="5"/>
      <c r="BA1100" s="5"/>
      <c r="BB1100" s="5"/>
    </row>
    <row r="1101" spans="1:54">
      <c r="A1101" s="4"/>
      <c r="B1101" s="25"/>
      <c r="C1101" s="32">
        <f t="shared" si="83"/>
        <v>1</v>
      </c>
      <c r="D1101" s="36" t="s">
        <v>1846</v>
      </c>
      <c r="E1101" s="85">
        <v>8018</v>
      </c>
      <c r="F1101" s="4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5"/>
      <c r="Y1101" s="5"/>
      <c r="Z1101" s="5"/>
      <c r="AA1101" s="5"/>
      <c r="AB1101" s="5"/>
      <c r="AC1101" s="5"/>
      <c r="AD1101" s="5"/>
      <c r="AE1101" s="5"/>
      <c r="AF1101" s="5"/>
      <c r="AG1101" s="5"/>
      <c r="AH1101" s="5"/>
      <c r="AI1101" s="5"/>
      <c r="AJ1101" s="5"/>
      <c r="AK1101" s="5"/>
      <c r="AL1101" s="5"/>
      <c r="AM1101" s="5"/>
      <c r="AN1101" s="5"/>
      <c r="AO1101" s="5"/>
      <c r="AP1101" s="5"/>
      <c r="AQ1101" s="5"/>
      <c r="AR1101" s="5"/>
      <c r="AS1101" s="5"/>
      <c r="AT1101" s="5"/>
      <c r="AU1101" s="5"/>
      <c r="AV1101" s="5"/>
      <c r="AW1101" s="5"/>
      <c r="AX1101" s="5"/>
      <c r="AY1101" s="5"/>
      <c r="AZ1101" s="5"/>
      <c r="BA1101" s="5"/>
      <c r="BB1101" s="5"/>
    </row>
    <row r="1102" spans="1:54">
      <c r="A1102" s="4"/>
      <c r="B1102" s="25"/>
      <c r="C1102" s="32">
        <f t="shared" si="83"/>
        <v>1</v>
      </c>
      <c r="D1102" s="36" t="s">
        <v>1847</v>
      </c>
      <c r="E1102" s="85">
        <v>4156</v>
      </c>
      <c r="F1102" s="4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/>
      <c r="AB1102" s="5"/>
      <c r="AC1102" s="5"/>
      <c r="AD1102" s="5"/>
      <c r="AE1102" s="5"/>
      <c r="AF1102" s="5"/>
      <c r="AG1102" s="5"/>
      <c r="AH1102" s="5"/>
      <c r="AI1102" s="5"/>
      <c r="AJ1102" s="5"/>
      <c r="AK1102" s="5"/>
      <c r="AL1102" s="5"/>
      <c r="AM1102" s="5"/>
      <c r="AN1102" s="5"/>
      <c r="AO1102" s="5"/>
      <c r="AP1102" s="5"/>
      <c r="AQ1102" s="5"/>
      <c r="AR1102" s="5"/>
      <c r="AS1102" s="5"/>
      <c r="AT1102" s="5"/>
      <c r="AU1102" s="5"/>
      <c r="AV1102" s="5"/>
      <c r="AW1102" s="5"/>
      <c r="AX1102" s="5"/>
      <c r="AY1102" s="5"/>
      <c r="AZ1102" s="5"/>
      <c r="BA1102" s="5"/>
      <c r="BB1102" s="5"/>
    </row>
    <row r="1103" spans="1:54">
      <c r="A1103" s="4"/>
      <c r="B1103" s="25"/>
      <c r="C1103" s="32">
        <f t="shared" si="83"/>
        <v>1</v>
      </c>
      <c r="D1103" s="36" t="s">
        <v>1848</v>
      </c>
      <c r="E1103" s="85">
        <v>4820</v>
      </c>
      <c r="F1103" s="4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5"/>
      <c r="Y1103" s="5"/>
      <c r="Z1103" s="5"/>
      <c r="AA1103" s="5"/>
      <c r="AB1103" s="5"/>
      <c r="AC1103" s="5"/>
      <c r="AD1103" s="5"/>
      <c r="AE1103" s="5"/>
      <c r="AF1103" s="5"/>
      <c r="AG1103" s="5"/>
      <c r="AH1103" s="5"/>
      <c r="AI1103" s="5"/>
      <c r="AJ1103" s="5"/>
      <c r="AK1103" s="5"/>
      <c r="AL1103" s="5"/>
      <c r="AM1103" s="5"/>
      <c r="AN1103" s="5"/>
      <c r="AO1103" s="5"/>
      <c r="AP1103" s="5"/>
      <c r="AQ1103" s="5"/>
      <c r="AR1103" s="5"/>
      <c r="AS1103" s="5"/>
      <c r="AT1103" s="5"/>
      <c r="AU1103" s="5"/>
      <c r="AV1103" s="5"/>
      <c r="AW1103" s="5"/>
      <c r="AX1103" s="5"/>
      <c r="AY1103" s="5"/>
      <c r="AZ1103" s="5"/>
      <c r="BA1103" s="5"/>
      <c r="BB1103" s="5"/>
    </row>
    <row r="1104" spans="1:54">
      <c r="A1104" s="4"/>
      <c r="B1104" s="25"/>
      <c r="C1104" s="32">
        <f t="shared" si="83"/>
        <v>1</v>
      </c>
      <c r="D1104" s="36" t="s">
        <v>1849</v>
      </c>
      <c r="E1104" s="85">
        <v>5139</v>
      </c>
      <c r="F1104" s="4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5"/>
      <c r="Y1104" s="5"/>
      <c r="Z1104" s="5"/>
      <c r="AA1104" s="5"/>
      <c r="AB1104" s="5"/>
      <c r="AC1104" s="5"/>
      <c r="AD1104" s="5"/>
      <c r="AE1104" s="5"/>
      <c r="AF1104" s="5"/>
      <c r="AG1104" s="5"/>
      <c r="AH1104" s="5"/>
      <c r="AI1104" s="5"/>
      <c r="AJ1104" s="5"/>
      <c r="AK1104" s="5"/>
      <c r="AL1104" s="5"/>
      <c r="AM1104" s="5"/>
      <c r="AN1104" s="5"/>
      <c r="AO1104" s="5"/>
      <c r="AP1104" s="5"/>
      <c r="AQ1104" s="5"/>
      <c r="AR1104" s="5"/>
      <c r="AS1104" s="5"/>
      <c r="AT1104" s="5"/>
      <c r="AU1104" s="5"/>
      <c r="AV1104" s="5"/>
      <c r="AW1104" s="5"/>
      <c r="AX1104" s="5"/>
      <c r="AY1104" s="5"/>
      <c r="AZ1104" s="5"/>
      <c r="BA1104" s="5"/>
      <c r="BB1104" s="5"/>
    </row>
    <row r="1105" spans="1:54">
      <c r="A1105" s="4"/>
      <c r="B1105" s="25"/>
      <c r="C1105" s="32">
        <f t="shared" si="83"/>
        <v>1</v>
      </c>
      <c r="D1105" s="36" t="s">
        <v>1850</v>
      </c>
      <c r="E1105" s="85">
        <v>8554</v>
      </c>
      <c r="F1105" s="4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  <c r="X1105" s="5"/>
      <c r="Y1105" s="5"/>
      <c r="Z1105" s="5"/>
      <c r="AA1105" s="5"/>
      <c r="AB1105" s="5"/>
      <c r="AC1105" s="5"/>
      <c r="AD1105" s="5"/>
      <c r="AE1105" s="5"/>
      <c r="AF1105" s="5"/>
      <c r="AG1105" s="5"/>
      <c r="AH1105" s="5"/>
      <c r="AI1105" s="5"/>
      <c r="AJ1105" s="5"/>
      <c r="AK1105" s="5"/>
      <c r="AL1105" s="5"/>
      <c r="AM1105" s="5"/>
      <c r="AN1105" s="5"/>
      <c r="AO1105" s="5"/>
      <c r="AP1105" s="5"/>
      <c r="AQ1105" s="5"/>
      <c r="AR1105" s="5"/>
      <c r="AS1105" s="5"/>
      <c r="AT1105" s="5"/>
      <c r="AU1105" s="5"/>
      <c r="AV1105" s="5"/>
      <c r="AW1105" s="5"/>
      <c r="AX1105" s="5"/>
      <c r="AY1105" s="5"/>
      <c r="AZ1105" s="5"/>
      <c r="BA1105" s="5"/>
      <c r="BB1105" s="5"/>
    </row>
    <row r="1106" spans="1:54">
      <c r="A1106" s="4"/>
      <c r="B1106" s="25"/>
      <c r="C1106" s="32">
        <f t="shared" si="83"/>
        <v>1</v>
      </c>
      <c r="D1106" s="36" t="s">
        <v>1851</v>
      </c>
      <c r="E1106" s="85">
        <v>6745</v>
      </c>
      <c r="F1106" s="4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5"/>
      <c r="Y1106" s="5"/>
      <c r="Z1106" s="5"/>
      <c r="AA1106" s="5"/>
      <c r="AB1106" s="5"/>
      <c r="AC1106" s="5"/>
      <c r="AD1106" s="5"/>
      <c r="AE1106" s="5"/>
      <c r="AF1106" s="5"/>
      <c r="AG1106" s="5"/>
      <c r="AH1106" s="5"/>
      <c r="AI1106" s="5"/>
      <c r="AJ1106" s="5"/>
      <c r="AK1106" s="5"/>
      <c r="AL1106" s="5"/>
      <c r="AM1106" s="5"/>
      <c r="AN1106" s="5"/>
      <c r="AO1106" s="5"/>
      <c r="AP1106" s="5"/>
      <c r="AQ1106" s="5"/>
      <c r="AR1106" s="5"/>
      <c r="AS1106" s="5"/>
      <c r="AT1106" s="5"/>
      <c r="AU1106" s="5"/>
      <c r="AV1106" s="5"/>
      <c r="AW1106" s="5"/>
      <c r="AX1106" s="5"/>
      <c r="AY1106" s="5"/>
      <c r="AZ1106" s="5"/>
      <c r="BA1106" s="5"/>
      <c r="BB1106" s="5"/>
    </row>
    <row r="1107" spans="1:54">
      <c r="A1107" s="4"/>
      <c r="B1107" s="25"/>
      <c r="C1107" s="32">
        <f t="shared" si="83"/>
        <v>1</v>
      </c>
      <c r="D1107" s="36" t="s">
        <v>1852</v>
      </c>
      <c r="E1107" s="85">
        <v>36227</v>
      </c>
      <c r="F1107" s="4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  <c r="X1107" s="5"/>
      <c r="Y1107" s="5"/>
      <c r="Z1107" s="5"/>
      <c r="AA1107" s="5"/>
      <c r="AB1107" s="5"/>
      <c r="AC1107" s="5"/>
      <c r="AD1107" s="5"/>
      <c r="AE1107" s="5"/>
      <c r="AF1107" s="5"/>
      <c r="AG1107" s="5"/>
      <c r="AH1107" s="5"/>
      <c r="AI1107" s="5"/>
      <c r="AJ1107" s="5"/>
      <c r="AK1107" s="5"/>
      <c r="AL1107" s="5"/>
      <c r="AM1107" s="5"/>
      <c r="AN1107" s="5"/>
      <c r="AO1107" s="5"/>
      <c r="AP1107" s="5"/>
      <c r="AQ1107" s="5"/>
      <c r="AR1107" s="5"/>
      <c r="AS1107" s="5"/>
      <c r="AT1107" s="5"/>
      <c r="AU1107" s="5"/>
      <c r="AV1107" s="5"/>
      <c r="AW1107" s="5"/>
      <c r="AX1107" s="5"/>
      <c r="AY1107" s="5"/>
      <c r="AZ1107" s="5"/>
      <c r="BA1107" s="5"/>
      <c r="BB1107" s="5"/>
    </row>
    <row r="1108" spans="1:54">
      <c r="A1108" s="4"/>
      <c r="B1108" s="25"/>
      <c r="C1108" s="32">
        <f t="shared" si="83"/>
        <v>1</v>
      </c>
      <c r="D1108" s="36" t="s">
        <v>1853</v>
      </c>
      <c r="E1108" s="85">
        <v>10185</v>
      </c>
      <c r="F1108" s="4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5"/>
      <c r="Y1108" s="5"/>
      <c r="Z1108" s="5"/>
      <c r="AA1108" s="5"/>
      <c r="AB1108" s="5"/>
      <c r="AC1108" s="5"/>
      <c r="AD1108" s="5"/>
      <c r="AE1108" s="5"/>
      <c r="AF1108" s="5"/>
      <c r="AG1108" s="5"/>
      <c r="AH1108" s="5"/>
      <c r="AI1108" s="5"/>
      <c r="AJ1108" s="5"/>
      <c r="AK1108" s="5"/>
      <c r="AL1108" s="5"/>
      <c r="AM1108" s="5"/>
      <c r="AN1108" s="5"/>
      <c r="AO1108" s="5"/>
      <c r="AP1108" s="5"/>
      <c r="AQ1108" s="5"/>
      <c r="AR1108" s="5"/>
      <c r="AS1108" s="5"/>
      <c r="AT1108" s="5"/>
      <c r="AU1108" s="5"/>
      <c r="AV1108" s="5"/>
      <c r="AW1108" s="5"/>
      <c r="AX1108" s="5"/>
      <c r="AY1108" s="5"/>
      <c r="AZ1108" s="5"/>
      <c r="BA1108" s="5"/>
      <c r="BB1108" s="5"/>
    </row>
    <row r="1109" spans="1:54">
      <c r="A1109" s="4"/>
      <c r="B1109" s="25"/>
      <c r="C1109" s="32">
        <f t="shared" si="83"/>
        <v>1</v>
      </c>
      <c r="D1109" s="36" t="s">
        <v>1854</v>
      </c>
      <c r="E1109" s="85">
        <v>22500</v>
      </c>
      <c r="F1109" s="4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5"/>
      <c r="Y1109" s="5"/>
      <c r="Z1109" s="5"/>
      <c r="AA1109" s="5"/>
      <c r="AB1109" s="5"/>
      <c r="AC1109" s="5"/>
      <c r="AD1109" s="5"/>
      <c r="AE1109" s="5"/>
      <c r="AF1109" s="5"/>
      <c r="AG1109" s="5"/>
      <c r="AH1109" s="5"/>
      <c r="AI1109" s="5"/>
      <c r="AJ1109" s="5"/>
      <c r="AK1109" s="5"/>
      <c r="AL1109" s="5"/>
      <c r="AM1109" s="5"/>
      <c r="AN1109" s="5"/>
      <c r="AO1109" s="5"/>
      <c r="AP1109" s="5"/>
      <c r="AQ1109" s="5"/>
      <c r="AR1109" s="5"/>
      <c r="AS1109" s="5"/>
      <c r="AT1109" s="5"/>
      <c r="AU1109" s="5"/>
      <c r="AV1109" s="5"/>
      <c r="AW1109" s="5"/>
      <c r="AX1109" s="5"/>
      <c r="AY1109" s="5"/>
      <c r="AZ1109" s="5"/>
      <c r="BA1109" s="5"/>
      <c r="BB1109" s="5"/>
    </row>
    <row r="1110" spans="1:54">
      <c r="A1110" s="4"/>
      <c r="B1110" s="25"/>
      <c r="C1110" s="32">
        <f t="shared" si="83"/>
        <v>1</v>
      </c>
      <c r="D1110" s="36" t="s">
        <v>1855</v>
      </c>
      <c r="E1110" s="85">
        <v>3206</v>
      </c>
      <c r="F1110" s="4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5"/>
      <c r="Y1110" s="5"/>
      <c r="Z1110" s="5"/>
      <c r="AA1110" s="5"/>
      <c r="AB1110" s="5"/>
      <c r="AC1110" s="5"/>
      <c r="AD1110" s="5"/>
      <c r="AE1110" s="5"/>
      <c r="AF1110" s="5"/>
      <c r="AG1110" s="5"/>
      <c r="AH1110" s="5"/>
      <c r="AI1110" s="5"/>
      <c r="AJ1110" s="5"/>
      <c r="AK1110" s="5"/>
      <c r="AL1110" s="5"/>
      <c r="AM1110" s="5"/>
      <c r="AN1110" s="5"/>
      <c r="AO1110" s="5"/>
      <c r="AP1110" s="5"/>
      <c r="AQ1110" s="5"/>
      <c r="AR1110" s="5"/>
      <c r="AS1110" s="5"/>
      <c r="AT1110" s="5"/>
      <c r="AU1110" s="5"/>
      <c r="AV1110" s="5"/>
      <c r="AW1110" s="5"/>
      <c r="AX1110" s="5"/>
      <c r="AY1110" s="5"/>
      <c r="AZ1110" s="5"/>
      <c r="BA1110" s="5"/>
      <c r="BB1110" s="5"/>
    </row>
    <row r="1111" spans="1:54">
      <c r="A1111" s="4"/>
      <c r="B1111" s="25"/>
      <c r="C1111" s="32">
        <f t="shared" si="83"/>
        <v>1</v>
      </c>
      <c r="D1111" s="36" t="s">
        <v>1856</v>
      </c>
      <c r="E1111" s="85">
        <v>6200</v>
      </c>
      <c r="F1111" s="4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5"/>
      <c r="Y1111" s="5"/>
      <c r="Z1111" s="5"/>
      <c r="AA1111" s="5"/>
      <c r="AB1111" s="5"/>
      <c r="AC1111" s="5"/>
      <c r="AD1111" s="5"/>
      <c r="AE1111" s="5"/>
      <c r="AF1111" s="5"/>
      <c r="AG1111" s="5"/>
      <c r="AH1111" s="5"/>
      <c r="AI1111" s="5"/>
      <c r="AJ1111" s="5"/>
      <c r="AK1111" s="5"/>
      <c r="AL1111" s="5"/>
      <c r="AM1111" s="5"/>
      <c r="AN1111" s="5"/>
      <c r="AO1111" s="5"/>
      <c r="AP1111" s="5"/>
      <c r="AQ1111" s="5"/>
      <c r="AR1111" s="5"/>
      <c r="AS1111" s="5"/>
      <c r="AT1111" s="5"/>
      <c r="AU1111" s="5"/>
      <c r="AV1111" s="5"/>
      <c r="AW1111" s="5"/>
      <c r="AX1111" s="5"/>
      <c r="AY1111" s="5"/>
      <c r="AZ1111" s="5"/>
      <c r="BA1111" s="5"/>
      <c r="BB1111" s="5"/>
    </row>
    <row r="1112" spans="1:54">
      <c r="A1112" s="4"/>
      <c r="B1112" s="25"/>
      <c r="C1112" s="32">
        <f t="shared" si="83"/>
        <v>1</v>
      </c>
      <c r="D1112" s="36" t="s">
        <v>1857</v>
      </c>
      <c r="E1112" s="85">
        <v>160649</v>
      </c>
      <c r="F1112" s="4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5"/>
      <c r="Y1112" s="5"/>
      <c r="Z1112" s="5"/>
      <c r="AA1112" s="5"/>
      <c r="AB1112" s="5"/>
      <c r="AC1112" s="5"/>
      <c r="AD1112" s="5"/>
      <c r="AE1112" s="5"/>
      <c r="AF1112" s="5"/>
      <c r="AG1112" s="5"/>
      <c r="AH1112" s="5"/>
      <c r="AI1112" s="5"/>
      <c r="AJ1112" s="5"/>
      <c r="AK1112" s="5"/>
      <c r="AL1112" s="5"/>
      <c r="AM1112" s="5"/>
      <c r="AN1112" s="5"/>
      <c r="AO1112" s="5"/>
      <c r="AP1112" s="5"/>
      <c r="AQ1112" s="5"/>
      <c r="AR1112" s="5"/>
      <c r="AS1112" s="5"/>
      <c r="AT1112" s="5"/>
      <c r="AU1112" s="5"/>
      <c r="AV1112" s="5"/>
      <c r="AW1112" s="5"/>
      <c r="AX1112" s="5"/>
      <c r="AY1112" s="5"/>
      <c r="AZ1112" s="5"/>
      <c r="BA1112" s="5"/>
      <c r="BB1112" s="5"/>
    </row>
    <row r="1113" spans="1:54">
      <c r="A1113" s="4"/>
      <c r="B1113" s="25"/>
      <c r="C1113" s="32">
        <f t="shared" si="83"/>
        <v>1</v>
      </c>
      <c r="D1113" s="36" t="s">
        <v>1858</v>
      </c>
      <c r="E1113" s="85">
        <v>4767</v>
      </c>
      <c r="F1113" s="4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5"/>
      <c r="Y1113" s="5"/>
      <c r="Z1113" s="5"/>
      <c r="AA1113" s="5"/>
      <c r="AB1113" s="5"/>
      <c r="AC1113" s="5"/>
      <c r="AD1113" s="5"/>
      <c r="AE1113" s="5"/>
      <c r="AF1113" s="5"/>
      <c r="AG1113" s="5"/>
      <c r="AH1113" s="5"/>
      <c r="AI1113" s="5"/>
      <c r="AJ1113" s="5"/>
      <c r="AK1113" s="5"/>
      <c r="AL1113" s="5"/>
      <c r="AM1113" s="5"/>
      <c r="AN1113" s="5"/>
      <c r="AO1113" s="5"/>
      <c r="AP1113" s="5"/>
      <c r="AQ1113" s="5"/>
      <c r="AR1113" s="5"/>
      <c r="AS1113" s="5"/>
      <c r="AT1113" s="5"/>
      <c r="AU1113" s="5"/>
      <c r="AV1113" s="5"/>
      <c r="AW1113" s="5"/>
      <c r="AX1113" s="5"/>
      <c r="AY1113" s="5"/>
      <c r="AZ1113" s="5"/>
      <c r="BA1113" s="5"/>
      <c r="BB1113" s="5"/>
    </row>
    <row r="1114" spans="1:54">
      <c r="A1114" s="4"/>
      <c r="B1114" s="25"/>
      <c r="C1114" s="32">
        <f t="shared" si="83"/>
        <v>1</v>
      </c>
      <c r="D1114" s="36" t="s">
        <v>1859</v>
      </c>
      <c r="E1114" s="85">
        <v>1341</v>
      </c>
      <c r="F1114" s="4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5"/>
      <c r="Y1114" s="5"/>
      <c r="Z1114" s="5"/>
      <c r="AA1114" s="5"/>
      <c r="AB1114" s="5"/>
      <c r="AC1114" s="5"/>
      <c r="AD1114" s="5"/>
      <c r="AE1114" s="5"/>
      <c r="AF1114" s="5"/>
      <c r="AG1114" s="5"/>
      <c r="AH1114" s="5"/>
      <c r="AI1114" s="5"/>
      <c r="AJ1114" s="5"/>
      <c r="AK1114" s="5"/>
      <c r="AL1114" s="5"/>
      <c r="AM1114" s="5"/>
      <c r="AN1114" s="5"/>
      <c r="AO1114" s="5"/>
      <c r="AP1114" s="5"/>
      <c r="AQ1114" s="5"/>
      <c r="AR1114" s="5"/>
      <c r="AS1114" s="5"/>
      <c r="AT1114" s="5"/>
      <c r="AU1114" s="5"/>
      <c r="AV1114" s="5"/>
      <c r="AW1114" s="5"/>
      <c r="AX1114" s="5"/>
      <c r="AY1114" s="5"/>
      <c r="AZ1114" s="5"/>
      <c r="BA1114" s="5"/>
      <c r="BB1114" s="5"/>
    </row>
    <row r="1115" spans="1:54">
      <c r="A1115" s="4"/>
      <c r="B1115" s="25"/>
      <c r="C1115" s="32">
        <f t="shared" si="83"/>
        <v>1</v>
      </c>
      <c r="D1115" s="36" t="s">
        <v>1861</v>
      </c>
      <c r="E1115" s="85">
        <v>1836</v>
      </c>
      <c r="F1115" s="4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5"/>
      <c r="Y1115" s="5"/>
      <c r="Z1115" s="5"/>
      <c r="AA1115" s="5"/>
      <c r="AB1115" s="5"/>
      <c r="AC1115" s="5"/>
      <c r="AD1115" s="5"/>
      <c r="AE1115" s="5"/>
      <c r="AF1115" s="5"/>
      <c r="AG1115" s="5"/>
      <c r="AH1115" s="5"/>
      <c r="AI1115" s="5"/>
      <c r="AJ1115" s="5"/>
      <c r="AK1115" s="5"/>
      <c r="AL1115" s="5"/>
      <c r="AM1115" s="5"/>
      <c r="AN1115" s="5"/>
      <c r="AO1115" s="5"/>
      <c r="AP1115" s="5"/>
      <c r="AQ1115" s="5"/>
      <c r="AR1115" s="5"/>
      <c r="AS1115" s="5"/>
      <c r="AT1115" s="5"/>
      <c r="AU1115" s="5"/>
      <c r="AV1115" s="5"/>
      <c r="AW1115" s="5"/>
      <c r="AX1115" s="5"/>
      <c r="AY1115" s="5"/>
      <c r="AZ1115" s="5"/>
      <c r="BA1115" s="5"/>
      <c r="BB1115" s="5"/>
    </row>
    <row r="1116" spans="1:54">
      <c r="A1116" s="4"/>
      <c r="B1116" s="25"/>
      <c r="C1116" s="32">
        <f t="shared" si="83"/>
        <v>1</v>
      </c>
      <c r="D1116" s="36" t="s">
        <v>1862</v>
      </c>
      <c r="E1116" s="85">
        <v>3746</v>
      </c>
      <c r="F1116" s="4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5"/>
      <c r="Y1116" s="5"/>
      <c r="Z1116" s="5"/>
      <c r="AA1116" s="5"/>
      <c r="AB1116" s="5"/>
      <c r="AC1116" s="5"/>
      <c r="AD1116" s="5"/>
      <c r="AE1116" s="5"/>
      <c r="AF1116" s="5"/>
      <c r="AG1116" s="5"/>
      <c r="AH1116" s="5"/>
      <c r="AI1116" s="5"/>
      <c r="AJ1116" s="5"/>
      <c r="AK1116" s="5"/>
      <c r="AL1116" s="5"/>
      <c r="AM1116" s="5"/>
      <c r="AN1116" s="5"/>
      <c r="AO1116" s="5"/>
      <c r="AP1116" s="5"/>
      <c r="AQ1116" s="5"/>
      <c r="AR1116" s="5"/>
      <c r="AS1116" s="5"/>
      <c r="AT1116" s="5"/>
      <c r="AU1116" s="5"/>
      <c r="AV1116" s="5"/>
      <c r="AW1116" s="5"/>
      <c r="AX1116" s="5"/>
      <c r="AY1116" s="5"/>
      <c r="AZ1116" s="5"/>
      <c r="BA1116" s="5"/>
      <c r="BB1116" s="5"/>
    </row>
    <row r="1117" spans="1:54">
      <c r="A1117" s="4"/>
      <c r="B1117" s="25"/>
      <c r="C1117" s="32">
        <f t="shared" si="83"/>
        <v>1</v>
      </c>
      <c r="D1117" s="42" t="s">
        <v>1863</v>
      </c>
      <c r="E1117" s="168">
        <v>16902</v>
      </c>
      <c r="F1117" s="4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5"/>
      <c r="Y1117" s="5"/>
      <c r="Z1117" s="5"/>
      <c r="AA1117" s="5"/>
      <c r="AB1117" s="5"/>
      <c r="AC1117" s="5"/>
      <c r="AD1117" s="5"/>
      <c r="AE1117" s="5"/>
      <c r="AF1117" s="5"/>
      <c r="AG1117" s="5"/>
      <c r="AH1117" s="5"/>
      <c r="AI1117" s="5"/>
      <c r="AJ1117" s="5"/>
      <c r="AK1117" s="5"/>
      <c r="AL1117" s="5"/>
      <c r="AM1117" s="5"/>
      <c r="AN1117" s="5"/>
      <c r="AO1117" s="5"/>
      <c r="AP1117" s="5"/>
      <c r="AQ1117" s="5"/>
      <c r="AR1117" s="5"/>
      <c r="AS1117" s="5"/>
      <c r="AT1117" s="5"/>
      <c r="AU1117" s="5"/>
      <c r="AV1117" s="5"/>
      <c r="AW1117" s="5"/>
      <c r="AX1117" s="5"/>
      <c r="AY1117" s="5"/>
      <c r="AZ1117" s="5"/>
      <c r="BA1117" s="5"/>
      <c r="BB1117" s="5"/>
    </row>
    <row r="1118" spans="1:54">
      <c r="A1118" s="4"/>
      <c r="B1118" s="25"/>
      <c r="C1118" s="32">
        <f t="shared" si="83"/>
        <v>1</v>
      </c>
      <c r="D1118" s="36" t="s">
        <v>1865</v>
      </c>
      <c r="E1118" s="85">
        <v>5187</v>
      </c>
      <c r="F1118" s="4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  <c r="Z1118" s="5"/>
      <c r="AA1118" s="5"/>
      <c r="AB1118" s="5"/>
      <c r="AC1118" s="5"/>
      <c r="AD1118" s="5"/>
      <c r="AE1118" s="5"/>
      <c r="AF1118" s="5"/>
      <c r="AG1118" s="5"/>
      <c r="AH1118" s="5"/>
      <c r="AI1118" s="5"/>
      <c r="AJ1118" s="5"/>
      <c r="AK1118" s="5"/>
      <c r="AL1118" s="5"/>
      <c r="AM1118" s="5"/>
      <c r="AN1118" s="5"/>
      <c r="AO1118" s="5"/>
      <c r="AP1118" s="5"/>
      <c r="AQ1118" s="5"/>
      <c r="AR1118" s="5"/>
      <c r="AS1118" s="5"/>
      <c r="AT1118" s="5"/>
      <c r="AU1118" s="5"/>
      <c r="AV1118" s="5"/>
      <c r="AW1118" s="5"/>
      <c r="AX1118" s="5"/>
      <c r="AY1118" s="5"/>
      <c r="AZ1118" s="5"/>
      <c r="BA1118" s="5"/>
      <c r="BB1118" s="5"/>
    </row>
    <row r="1119" spans="1:54">
      <c r="A1119" s="4"/>
      <c r="B1119" s="25"/>
      <c r="C1119" s="32">
        <f t="shared" si="83"/>
        <v>1</v>
      </c>
      <c r="D1119" s="36" t="s">
        <v>4832</v>
      </c>
      <c r="E1119" s="85">
        <v>8374</v>
      </c>
      <c r="F1119" s="4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5"/>
      <c r="Y1119" s="5"/>
      <c r="Z1119" s="5"/>
      <c r="AA1119" s="5"/>
      <c r="AB1119" s="5"/>
      <c r="AC1119" s="5"/>
      <c r="AD1119" s="5"/>
      <c r="AE1119" s="5"/>
      <c r="AF1119" s="5"/>
      <c r="AG1119" s="5"/>
      <c r="AH1119" s="5"/>
      <c r="AI1119" s="5"/>
      <c r="AJ1119" s="5"/>
      <c r="AK1119" s="5"/>
      <c r="AL1119" s="5"/>
      <c r="AM1119" s="5"/>
      <c r="AN1119" s="5"/>
      <c r="AO1119" s="5"/>
      <c r="AP1119" s="5"/>
      <c r="AQ1119" s="5"/>
      <c r="AR1119" s="5"/>
      <c r="AS1119" s="5"/>
      <c r="AT1119" s="5"/>
      <c r="AU1119" s="5"/>
      <c r="AV1119" s="5"/>
      <c r="AW1119" s="5"/>
      <c r="AX1119" s="5"/>
      <c r="AY1119" s="5"/>
      <c r="AZ1119" s="5"/>
      <c r="BA1119" s="5"/>
      <c r="BB1119" s="5"/>
    </row>
    <row r="1120" spans="1:54">
      <c r="A1120" s="4"/>
      <c r="B1120" s="25"/>
      <c r="C1120" s="32">
        <f t="shared" si="83"/>
        <v>1</v>
      </c>
      <c r="D1120" s="36" t="s">
        <v>1868</v>
      </c>
      <c r="E1120" s="85">
        <v>6842</v>
      </c>
      <c r="F1120" s="4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5"/>
      <c r="Y1120" s="5"/>
      <c r="Z1120" s="5"/>
      <c r="AA1120" s="5"/>
      <c r="AB1120" s="5"/>
      <c r="AC1120" s="5"/>
      <c r="AD1120" s="5"/>
      <c r="AE1120" s="5"/>
      <c r="AF1120" s="5"/>
      <c r="AG1120" s="5"/>
      <c r="AH1120" s="5"/>
      <c r="AI1120" s="5"/>
      <c r="AJ1120" s="5"/>
      <c r="AK1120" s="5"/>
      <c r="AL1120" s="5"/>
      <c r="AM1120" s="5"/>
      <c r="AN1120" s="5"/>
      <c r="AO1120" s="5"/>
      <c r="AP1120" s="5"/>
      <c r="AQ1120" s="5"/>
      <c r="AR1120" s="5"/>
      <c r="AS1120" s="5"/>
      <c r="AT1120" s="5"/>
      <c r="AU1120" s="5"/>
      <c r="AV1120" s="5"/>
      <c r="AW1120" s="5"/>
      <c r="AX1120" s="5"/>
      <c r="AY1120" s="5"/>
      <c r="AZ1120" s="5"/>
      <c r="BA1120" s="5"/>
      <c r="BB1120" s="5"/>
    </row>
    <row r="1121" spans="1:54">
      <c r="A1121" s="4"/>
      <c r="B1121" s="25"/>
      <c r="C1121" s="32">
        <f t="shared" si="83"/>
        <v>1</v>
      </c>
      <c r="D1121" s="36" t="s">
        <v>1869</v>
      </c>
      <c r="E1121" s="85">
        <v>7381</v>
      </c>
      <c r="F1121" s="4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5"/>
      <c r="Y1121" s="5"/>
      <c r="Z1121" s="5"/>
      <c r="AA1121" s="5"/>
      <c r="AB1121" s="5"/>
      <c r="AC1121" s="5"/>
      <c r="AD1121" s="5"/>
      <c r="AE1121" s="5"/>
      <c r="AF1121" s="5"/>
      <c r="AG1121" s="5"/>
      <c r="AH1121" s="5"/>
      <c r="AI1121" s="5"/>
      <c r="AJ1121" s="5"/>
      <c r="AK1121" s="5"/>
      <c r="AL1121" s="5"/>
      <c r="AM1121" s="5"/>
      <c r="AN1121" s="5"/>
      <c r="AO1121" s="5"/>
      <c r="AP1121" s="5"/>
      <c r="AQ1121" s="5"/>
      <c r="AR1121" s="5"/>
      <c r="AS1121" s="5"/>
      <c r="AT1121" s="5"/>
      <c r="AU1121" s="5"/>
      <c r="AV1121" s="5"/>
      <c r="AW1121" s="5"/>
      <c r="AX1121" s="5"/>
      <c r="AY1121" s="5"/>
      <c r="AZ1121" s="5"/>
      <c r="BA1121" s="5"/>
      <c r="BB1121" s="5"/>
    </row>
    <row r="1122" spans="1:54">
      <c r="A1122" s="4"/>
      <c r="B1122" s="25"/>
      <c r="C1122" s="32">
        <f t="shared" si="83"/>
        <v>1</v>
      </c>
      <c r="D1122" s="36" t="s">
        <v>1870</v>
      </c>
      <c r="E1122" s="85">
        <v>2781</v>
      </c>
      <c r="F1122" s="4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5"/>
      <c r="Y1122" s="5"/>
      <c r="Z1122" s="5"/>
      <c r="AA1122" s="5"/>
      <c r="AB1122" s="5"/>
      <c r="AC1122" s="5"/>
      <c r="AD1122" s="5"/>
      <c r="AE1122" s="5"/>
      <c r="AF1122" s="5"/>
      <c r="AG1122" s="5"/>
      <c r="AH1122" s="5"/>
      <c r="AI1122" s="5"/>
      <c r="AJ1122" s="5"/>
      <c r="AK1122" s="5"/>
      <c r="AL1122" s="5"/>
      <c r="AM1122" s="5"/>
      <c r="AN1122" s="5"/>
      <c r="AO1122" s="5"/>
      <c r="AP1122" s="5"/>
      <c r="AQ1122" s="5"/>
      <c r="AR1122" s="5"/>
      <c r="AS1122" s="5"/>
      <c r="AT1122" s="5"/>
      <c r="AU1122" s="5"/>
      <c r="AV1122" s="5"/>
      <c r="AW1122" s="5"/>
      <c r="AX1122" s="5"/>
      <c r="AY1122" s="5"/>
      <c r="AZ1122" s="5"/>
      <c r="BA1122" s="5"/>
      <c r="BB1122" s="5"/>
    </row>
    <row r="1123" spans="1:54">
      <c r="A1123" s="4"/>
      <c r="B1123" s="25"/>
      <c r="C1123" s="32">
        <f t="shared" si="83"/>
        <v>1</v>
      </c>
      <c r="D1123" s="36" t="s">
        <v>1871</v>
      </c>
      <c r="E1123" s="85">
        <v>2566</v>
      </c>
      <c r="F1123" s="4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5"/>
      <c r="Y1123" s="5"/>
      <c r="Z1123" s="5"/>
      <c r="AA1123" s="5"/>
      <c r="AB1123" s="5"/>
      <c r="AC1123" s="5"/>
      <c r="AD1123" s="5"/>
      <c r="AE1123" s="5"/>
      <c r="AF1123" s="5"/>
      <c r="AG1123" s="5"/>
      <c r="AH1123" s="5"/>
      <c r="AI1123" s="5"/>
      <c r="AJ1123" s="5"/>
      <c r="AK1123" s="5"/>
      <c r="AL1123" s="5"/>
      <c r="AM1123" s="5"/>
      <c r="AN1123" s="5"/>
      <c r="AO1123" s="5"/>
      <c r="AP1123" s="5"/>
      <c r="AQ1123" s="5"/>
      <c r="AR1123" s="5"/>
      <c r="AS1123" s="5"/>
      <c r="AT1123" s="5"/>
      <c r="AU1123" s="5"/>
      <c r="AV1123" s="5"/>
      <c r="AW1123" s="5"/>
      <c r="AX1123" s="5"/>
      <c r="AY1123" s="5"/>
      <c r="AZ1123" s="5"/>
      <c r="BA1123" s="5"/>
      <c r="BB1123" s="5"/>
    </row>
    <row r="1124" spans="1:54">
      <c r="A1124" s="4"/>
      <c r="B1124" s="25"/>
      <c r="C1124" s="32">
        <f t="shared" ref="C1124:C1155" si="84">IF(D1124="",0,1)</f>
        <v>1</v>
      </c>
      <c r="D1124" s="36" t="s">
        <v>1873</v>
      </c>
      <c r="E1124" s="85">
        <v>10769</v>
      </c>
      <c r="F1124" s="4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5"/>
      <c r="Y1124" s="5"/>
      <c r="Z1124" s="5"/>
      <c r="AA1124" s="5"/>
      <c r="AB1124" s="5"/>
      <c r="AC1124" s="5"/>
      <c r="AD1124" s="5"/>
      <c r="AE1124" s="5"/>
      <c r="AF1124" s="5"/>
      <c r="AG1124" s="5"/>
      <c r="AH1124" s="5"/>
      <c r="AI1124" s="5"/>
      <c r="AJ1124" s="5"/>
      <c r="AK1124" s="5"/>
      <c r="AL1124" s="5"/>
      <c r="AM1124" s="5"/>
      <c r="AN1124" s="5"/>
      <c r="AO1124" s="5"/>
      <c r="AP1124" s="5"/>
      <c r="AQ1124" s="5"/>
      <c r="AR1124" s="5"/>
      <c r="AS1124" s="5"/>
      <c r="AT1124" s="5"/>
      <c r="AU1124" s="5"/>
      <c r="AV1124" s="5"/>
      <c r="AW1124" s="5"/>
      <c r="AX1124" s="5"/>
      <c r="AY1124" s="5"/>
      <c r="AZ1124" s="5"/>
      <c r="BA1124" s="5"/>
      <c r="BB1124" s="5"/>
    </row>
    <row r="1125" spans="1:54">
      <c r="A1125" s="4"/>
      <c r="B1125" s="25"/>
      <c r="C1125" s="32">
        <f t="shared" si="84"/>
        <v>1</v>
      </c>
      <c r="D1125" s="36" t="s">
        <v>1874</v>
      </c>
      <c r="E1125" s="85">
        <v>4854</v>
      </c>
      <c r="F1125" s="4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  <c r="Z1125" s="5"/>
      <c r="AA1125" s="5"/>
      <c r="AB1125" s="5"/>
      <c r="AC1125" s="5"/>
      <c r="AD1125" s="5"/>
      <c r="AE1125" s="5"/>
      <c r="AF1125" s="5"/>
      <c r="AG1125" s="5"/>
      <c r="AH1125" s="5"/>
      <c r="AI1125" s="5"/>
      <c r="AJ1125" s="5"/>
      <c r="AK1125" s="5"/>
      <c r="AL1125" s="5"/>
      <c r="AM1125" s="5"/>
      <c r="AN1125" s="5"/>
      <c r="AO1125" s="5"/>
      <c r="AP1125" s="5"/>
      <c r="AQ1125" s="5"/>
      <c r="AR1125" s="5"/>
      <c r="AS1125" s="5"/>
      <c r="AT1125" s="5"/>
      <c r="AU1125" s="5"/>
      <c r="AV1125" s="5"/>
      <c r="AW1125" s="5"/>
      <c r="AX1125" s="5"/>
      <c r="AY1125" s="5"/>
      <c r="AZ1125" s="5"/>
      <c r="BA1125" s="5"/>
      <c r="BB1125" s="5"/>
    </row>
    <row r="1126" spans="1:54">
      <c r="A1126" s="4"/>
      <c r="B1126" s="25"/>
      <c r="C1126" s="32">
        <f t="shared" si="84"/>
        <v>1</v>
      </c>
      <c r="D1126" s="36" t="s">
        <v>1875</v>
      </c>
      <c r="E1126" s="85">
        <v>6495</v>
      </c>
      <c r="F1126" s="4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5"/>
      <c r="Y1126" s="5"/>
      <c r="Z1126" s="5"/>
      <c r="AA1126" s="5"/>
      <c r="AB1126" s="5"/>
      <c r="AC1126" s="5"/>
      <c r="AD1126" s="5"/>
      <c r="AE1126" s="5"/>
      <c r="AF1126" s="5"/>
      <c r="AG1126" s="5"/>
      <c r="AH1126" s="5"/>
      <c r="AI1126" s="5"/>
      <c r="AJ1126" s="5"/>
      <c r="AK1126" s="5"/>
      <c r="AL1126" s="5"/>
      <c r="AM1126" s="5"/>
      <c r="AN1126" s="5"/>
      <c r="AO1126" s="5"/>
      <c r="AP1126" s="5"/>
      <c r="AQ1126" s="5"/>
      <c r="AR1126" s="5"/>
      <c r="AS1126" s="5"/>
      <c r="AT1126" s="5"/>
      <c r="AU1126" s="5"/>
      <c r="AV1126" s="5"/>
      <c r="AW1126" s="5"/>
      <c r="AX1126" s="5"/>
      <c r="AY1126" s="5"/>
      <c r="AZ1126" s="5"/>
      <c r="BA1126" s="5"/>
      <c r="BB1126" s="5"/>
    </row>
    <row r="1127" spans="1:54">
      <c r="A1127" s="4"/>
      <c r="B1127" s="25"/>
      <c r="C1127" s="32">
        <f t="shared" si="84"/>
        <v>1</v>
      </c>
      <c r="D1127" s="36" t="s">
        <v>1877</v>
      </c>
      <c r="E1127" s="85">
        <v>2200</v>
      </c>
      <c r="F1127" s="4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5"/>
      <c r="Y1127" s="5"/>
      <c r="Z1127" s="5"/>
      <c r="AA1127" s="5"/>
      <c r="AB1127" s="5"/>
      <c r="AC1127" s="5"/>
      <c r="AD1127" s="5"/>
      <c r="AE1127" s="5"/>
      <c r="AF1127" s="5"/>
      <c r="AG1127" s="5"/>
      <c r="AH1127" s="5"/>
      <c r="AI1127" s="5"/>
      <c r="AJ1127" s="5"/>
      <c r="AK1127" s="5"/>
      <c r="AL1127" s="5"/>
      <c r="AM1127" s="5"/>
      <c r="AN1127" s="5"/>
      <c r="AO1127" s="5"/>
      <c r="AP1127" s="5"/>
      <c r="AQ1127" s="5"/>
      <c r="AR1127" s="5"/>
      <c r="AS1127" s="5"/>
      <c r="AT1127" s="5"/>
      <c r="AU1127" s="5"/>
      <c r="AV1127" s="5"/>
      <c r="AW1127" s="5"/>
      <c r="AX1127" s="5"/>
      <c r="AY1127" s="5"/>
      <c r="AZ1127" s="5"/>
      <c r="BA1127" s="5"/>
      <c r="BB1127" s="5"/>
    </row>
    <row r="1128" spans="1:54">
      <c r="A1128" s="4"/>
      <c r="B1128" s="25"/>
      <c r="C1128" s="32">
        <f t="shared" si="84"/>
        <v>1</v>
      </c>
      <c r="D1128" s="36" t="s">
        <v>1878</v>
      </c>
      <c r="E1128" s="85">
        <v>18000</v>
      </c>
      <c r="F1128" s="4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5"/>
      <c r="Y1128" s="5"/>
      <c r="Z1128" s="5"/>
      <c r="AA1128" s="5"/>
      <c r="AB1128" s="5"/>
      <c r="AC1128" s="5"/>
      <c r="AD1128" s="5"/>
      <c r="AE1128" s="5"/>
      <c r="AF1128" s="5"/>
      <c r="AG1128" s="5"/>
      <c r="AH1128" s="5"/>
      <c r="AI1128" s="5"/>
      <c r="AJ1128" s="5"/>
      <c r="AK1128" s="5"/>
      <c r="AL1128" s="5"/>
      <c r="AM1128" s="5"/>
      <c r="AN1128" s="5"/>
      <c r="AO1128" s="5"/>
      <c r="AP1128" s="5"/>
      <c r="AQ1128" s="5"/>
      <c r="AR1128" s="5"/>
      <c r="AS1128" s="5"/>
      <c r="AT1128" s="5"/>
      <c r="AU1128" s="5"/>
      <c r="AV1128" s="5"/>
      <c r="AW1128" s="5"/>
      <c r="AX1128" s="5"/>
      <c r="AY1128" s="5"/>
      <c r="AZ1128" s="5"/>
      <c r="BA1128" s="5"/>
      <c r="BB1128" s="5"/>
    </row>
    <row r="1129" spans="1:54">
      <c r="A1129" s="4"/>
      <c r="B1129" s="25"/>
      <c r="C1129" s="32">
        <f t="shared" si="84"/>
        <v>1</v>
      </c>
      <c r="D1129" s="36" t="s">
        <v>1879</v>
      </c>
      <c r="E1129" s="85">
        <v>8083</v>
      </c>
      <c r="F1129" s="4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5"/>
      <c r="Y1129" s="5"/>
      <c r="Z1129" s="5"/>
      <c r="AA1129" s="5"/>
      <c r="AB1129" s="5"/>
      <c r="AC1129" s="5"/>
      <c r="AD1129" s="5"/>
      <c r="AE1129" s="5"/>
      <c r="AF1129" s="5"/>
      <c r="AG1129" s="5"/>
      <c r="AH1129" s="5"/>
      <c r="AI1129" s="5"/>
      <c r="AJ1129" s="5"/>
      <c r="AK1129" s="5"/>
      <c r="AL1129" s="5"/>
      <c r="AM1129" s="5"/>
      <c r="AN1129" s="5"/>
      <c r="AO1129" s="5"/>
      <c r="AP1129" s="5"/>
      <c r="AQ1129" s="5"/>
      <c r="AR1129" s="5"/>
      <c r="AS1129" s="5"/>
      <c r="AT1129" s="5"/>
      <c r="AU1129" s="5"/>
      <c r="AV1129" s="5"/>
      <c r="AW1129" s="5"/>
      <c r="AX1129" s="5"/>
      <c r="AY1129" s="5"/>
      <c r="AZ1129" s="5"/>
      <c r="BA1129" s="5"/>
      <c r="BB1129" s="5"/>
    </row>
    <row r="1130" spans="1:54">
      <c r="A1130" s="4"/>
      <c r="B1130" s="25"/>
      <c r="C1130" s="32">
        <f t="shared" si="84"/>
        <v>1</v>
      </c>
      <c r="D1130" s="36" t="s">
        <v>4833</v>
      </c>
      <c r="E1130" s="85">
        <v>3522</v>
      </c>
      <c r="F1130" s="4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5"/>
      <c r="Y1130" s="5"/>
      <c r="Z1130" s="5"/>
      <c r="AA1130" s="5"/>
      <c r="AB1130" s="5"/>
      <c r="AC1130" s="5"/>
      <c r="AD1130" s="5"/>
      <c r="AE1130" s="5"/>
      <c r="AF1130" s="5"/>
      <c r="AG1130" s="5"/>
      <c r="AH1130" s="5"/>
      <c r="AI1130" s="5"/>
      <c r="AJ1130" s="5"/>
      <c r="AK1130" s="5"/>
      <c r="AL1130" s="5"/>
      <c r="AM1130" s="5"/>
      <c r="AN1130" s="5"/>
      <c r="AO1130" s="5"/>
      <c r="AP1130" s="5"/>
      <c r="AQ1130" s="5"/>
      <c r="AR1130" s="5"/>
      <c r="AS1130" s="5"/>
      <c r="AT1130" s="5"/>
      <c r="AU1130" s="5"/>
      <c r="AV1130" s="5"/>
      <c r="AW1130" s="5"/>
      <c r="AX1130" s="5"/>
      <c r="AY1130" s="5"/>
      <c r="AZ1130" s="5"/>
      <c r="BA1130" s="5"/>
      <c r="BB1130" s="5"/>
    </row>
    <row r="1131" spans="1:54">
      <c r="A1131" s="4"/>
      <c r="B1131" s="25"/>
      <c r="C1131" s="32">
        <f t="shared" si="84"/>
        <v>1</v>
      </c>
      <c r="D1131" s="36" t="s">
        <v>1882</v>
      </c>
      <c r="E1131" s="85">
        <v>4625</v>
      </c>
      <c r="F1131" s="4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5"/>
      <c r="Y1131" s="5"/>
      <c r="Z1131" s="5"/>
      <c r="AA1131" s="5"/>
      <c r="AB1131" s="5"/>
      <c r="AC1131" s="5"/>
      <c r="AD1131" s="5"/>
      <c r="AE1131" s="5"/>
      <c r="AF1131" s="5"/>
      <c r="AG1131" s="5"/>
      <c r="AH1131" s="5"/>
      <c r="AI1131" s="5"/>
      <c r="AJ1131" s="5"/>
      <c r="AK1131" s="5"/>
      <c r="AL1131" s="5"/>
      <c r="AM1131" s="5"/>
      <c r="AN1131" s="5"/>
      <c r="AO1131" s="5"/>
      <c r="AP1131" s="5"/>
      <c r="AQ1131" s="5"/>
      <c r="AR1131" s="5"/>
      <c r="AS1131" s="5"/>
      <c r="AT1131" s="5"/>
      <c r="AU1131" s="5"/>
      <c r="AV1131" s="5"/>
      <c r="AW1131" s="5"/>
      <c r="AX1131" s="5"/>
      <c r="AY1131" s="5"/>
      <c r="AZ1131" s="5"/>
      <c r="BA1131" s="5"/>
      <c r="BB1131" s="5"/>
    </row>
    <row r="1132" spans="1:54">
      <c r="A1132" s="4"/>
      <c r="B1132" s="25"/>
      <c r="C1132" s="32">
        <f t="shared" si="84"/>
        <v>1</v>
      </c>
      <c r="D1132" s="36" t="s">
        <v>1883</v>
      </c>
      <c r="E1132" s="85">
        <v>2240</v>
      </c>
      <c r="F1132" s="4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  <c r="Z1132" s="5"/>
      <c r="AA1132" s="5"/>
      <c r="AB1132" s="5"/>
      <c r="AC1132" s="5"/>
      <c r="AD1132" s="5"/>
      <c r="AE1132" s="5"/>
      <c r="AF1132" s="5"/>
      <c r="AG1132" s="5"/>
      <c r="AH1132" s="5"/>
      <c r="AI1132" s="5"/>
      <c r="AJ1132" s="5"/>
      <c r="AK1132" s="5"/>
      <c r="AL1132" s="5"/>
      <c r="AM1132" s="5"/>
      <c r="AN1132" s="5"/>
      <c r="AO1132" s="5"/>
      <c r="AP1132" s="5"/>
      <c r="AQ1132" s="5"/>
      <c r="AR1132" s="5"/>
      <c r="AS1132" s="5"/>
      <c r="AT1132" s="5"/>
      <c r="AU1132" s="5"/>
      <c r="AV1132" s="5"/>
      <c r="AW1132" s="5"/>
      <c r="AX1132" s="5"/>
      <c r="AY1132" s="5"/>
      <c r="AZ1132" s="5"/>
      <c r="BA1132" s="5"/>
      <c r="BB1132" s="5"/>
    </row>
    <row r="1133" spans="1:54">
      <c r="A1133" s="4"/>
      <c r="B1133" s="25"/>
      <c r="C1133" s="32">
        <f t="shared" si="84"/>
        <v>1</v>
      </c>
      <c r="D1133" s="36" t="s">
        <v>1884</v>
      </c>
      <c r="E1133" s="85">
        <v>1653</v>
      </c>
      <c r="F1133" s="4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  <c r="Z1133" s="5"/>
      <c r="AA1133" s="5"/>
      <c r="AB1133" s="5"/>
      <c r="AC1133" s="5"/>
      <c r="AD1133" s="5"/>
      <c r="AE1133" s="5"/>
      <c r="AF1133" s="5"/>
      <c r="AG1133" s="5"/>
      <c r="AH1133" s="5"/>
      <c r="AI1133" s="5"/>
      <c r="AJ1133" s="5"/>
      <c r="AK1133" s="5"/>
      <c r="AL1133" s="5"/>
      <c r="AM1133" s="5"/>
      <c r="AN1133" s="5"/>
      <c r="AO1133" s="5"/>
      <c r="AP1133" s="5"/>
      <c r="AQ1133" s="5"/>
      <c r="AR1133" s="5"/>
      <c r="AS1133" s="5"/>
      <c r="AT1133" s="5"/>
      <c r="AU1133" s="5"/>
      <c r="AV1133" s="5"/>
      <c r="AW1133" s="5"/>
      <c r="AX1133" s="5"/>
      <c r="AY1133" s="5"/>
      <c r="AZ1133" s="5"/>
      <c r="BA1133" s="5"/>
      <c r="BB1133" s="5"/>
    </row>
    <row r="1134" spans="1:54">
      <c r="A1134" s="4"/>
      <c r="B1134" s="25"/>
      <c r="C1134" s="32">
        <f t="shared" si="84"/>
        <v>1</v>
      </c>
      <c r="D1134" s="36" t="s">
        <v>1886</v>
      </c>
      <c r="E1134" s="85">
        <v>6588</v>
      </c>
      <c r="F1134" s="4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5"/>
      <c r="Y1134" s="5"/>
      <c r="Z1134" s="5"/>
      <c r="AA1134" s="5"/>
      <c r="AB1134" s="5"/>
      <c r="AC1134" s="5"/>
      <c r="AD1134" s="5"/>
      <c r="AE1134" s="5"/>
      <c r="AF1134" s="5"/>
      <c r="AG1134" s="5"/>
      <c r="AH1134" s="5"/>
      <c r="AI1134" s="5"/>
      <c r="AJ1134" s="5"/>
      <c r="AK1134" s="5"/>
      <c r="AL1134" s="5"/>
      <c r="AM1134" s="5"/>
      <c r="AN1134" s="5"/>
      <c r="AO1134" s="5"/>
      <c r="AP1134" s="5"/>
      <c r="AQ1134" s="5"/>
      <c r="AR1134" s="5"/>
      <c r="AS1134" s="5"/>
      <c r="AT1134" s="5"/>
      <c r="AU1134" s="5"/>
      <c r="AV1134" s="5"/>
      <c r="AW1134" s="5"/>
      <c r="AX1134" s="5"/>
      <c r="AY1134" s="5"/>
      <c r="AZ1134" s="5"/>
      <c r="BA1134" s="5"/>
      <c r="BB1134" s="5"/>
    </row>
    <row r="1135" spans="1:54">
      <c r="A1135" s="4"/>
      <c r="B1135" s="25"/>
      <c r="C1135" s="32">
        <f t="shared" si="84"/>
        <v>1</v>
      </c>
      <c r="D1135" s="36" t="s">
        <v>1889</v>
      </c>
      <c r="E1135" s="85">
        <v>5207</v>
      </c>
      <c r="F1135" s="4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5"/>
      <c r="Y1135" s="5"/>
      <c r="Z1135" s="5"/>
      <c r="AA1135" s="5"/>
      <c r="AB1135" s="5"/>
      <c r="AC1135" s="5"/>
      <c r="AD1135" s="5"/>
      <c r="AE1135" s="5"/>
      <c r="AF1135" s="5"/>
      <c r="AG1135" s="5"/>
      <c r="AH1135" s="5"/>
      <c r="AI1135" s="5"/>
      <c r="AJ1135" s="5"/>
      <c r="AK1135" s="5"/>
      <c r="AL1135" s="5"/>
      <c r="AM1135" s="5"/>
      <c r="AN1135" s="5"/>
      <c r="AO1135" s="5"/>
      <c r="AP1135" s="5"/>
      <c r="AQ1135" s="5"/>
      <c r="AR1135" s="5"/>
      <c r="AS1135" s="5"/>
      <c r="AT1135" s="5"/>
      <c r="AU1135" s="5"/>
      <c r="AV1135" s="5"/>
      <c r="AW1135" s="5"/>
      <c r="AX1135" s="5"/>
      <c r="AY1135" s="5"/>
      <c r="AZ1135" s="5"/>
      <c r="BA1135" s="5"/>
      <c r="BB1135" s="5"/>
    </row>
    <row r="1136" spans="1:54">
      <c r="A1136" s="4"/>
      <c r="B1136" s="25"/>
      <c r="C1136" s="32">
        <f t="shared" si="84"/>
        <v>1</v>
      </c>
      <c r="D1136" s="36" t="s">
        <v>1890</v>
      </c>
      <c r="E1136" s="85">
        <v>7393</v>
      </c>
      <c r="F1136" s="4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5"/>
      <c r="Y1136" s="5"/>
      <c r="Z1136" s="5"/>
      <c r="AA1136" s="5"/>
      <c r="AB1136" s="5"/>
      <c r="AC1136" s="5"/>
      <c r="AD1136" s="5"/>
      <c r="AE1136" s="5"/>
      <c r="AF1136" s="5"/>
      <c r="AG1136" s="5"/>
      <c r="AH1136" s="5"/>
      <c r="AI1136" s="5"/>
      <c r="AJ1136" s="5"/>
      <c r="AK1136" s="5"/>
      <c r="AL1136" s="5"/>
      <c r="AM1136" s="5"/>
      <c r="AN1136" s="5"/>
      <c r="AO1136" s="5"/>
      <c r="AP1136" s="5"/>
      <c r="AQ1136" s="5"/>
      <c r="AR1136" s="5"/>
      <c r="AS1136" s="5"/>
      <c r="AT1136" s="5"/>
      <c r="AU1136" s="5"/>
      <c r="AV1136" s="5"/>
      <c r="AW1136" s="5"/>
      <c r="AX1136" s="5"/>
      <c r="AY1136" s="5"/>
      <c r="AZ1136" s="5"/>
      <c r="BA1136" s="5"/>
      <c r="BB1136" s="5"/>
    </row>
    <row r="1137" spans="1:54">
      <c r="A1137" s="4"/>
      <c r="B1137" s="25"/>
      <c r="C1137" s="32">
        <f t="shared" si="84"/>
        <v>1</v>
      </c>
      <c r="D1137" s="36" t="s">
        <v>1891</v>
      </c>
      <c r="E1137" s="85">
        <v>3613</v>
      </c>
      <c r="F1137" s="4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5"/>
      <c r="Y1137" s="5"/>
      <c r="Z1137" s="5"/>
      <c r="AA1137" s="5"/>
      <c r="AB1137" s="5"/>
      <c r="AC1137" s="5"/>
      <c r="AD1137" s="5"/>
      <c r="AE1137" s="5"/>
      <c r="AF1137" s="5"/>
      <c r="AG1137" s="5"/>
      <c r="AH1137" s="5"/>
      <c r="AI1137" s="5"/>
      <c r="AJ1137" s="5"/>
      <c r="AK1137" s="5"/>
      <c r="AL1137" s="5"/>
      <c r="AM1137" s="5"/>
      <c r="AN1137" s="5"/>
      <c r="AO1137" s="5"/>
      <c r="AP1137" s="5"/>
      <c r="AQ1137" s="5"/>
      <c r="AR1137" s="5"/>
      <c r="AS1137" s="5"/>
      <c r="AT1137" s="5"/>
      <c r="AU1137" s="5"/>
      <c r="AV1137" s="5"/>
      <c r="AW1137" s="5"/>
      <c r="AX1137" s="5"/>
      <c r="AY1137" s="5"/>
      <c r="AZ1137" s="5"/>
      <c r="BA1137" s="5"/>
      <c r="BB1137" s="5"/>
    </row>
    <row r="1138" spans="1:54">
      <c r="A1138" s="4"/>
      <c r="B1138" s="25"/>
      <c r="C1138" s="32">
        <f t="shared" si="84"/>
        <v>1</v>
      </c>
      <c r="D1138" s="36" t="s">
        <v>1892</v>
      </c>
      <c r="E1138" s="85">
        <v>6300</v>
      </c>
      <c r="F1138" s="4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5"/>
      <c r="Y1138" s="5"/>
      <c r="Z1138" s="5"/>
      <c r="AA1138" s="5"/>
      <c r="AB1138" s="5"/>
      <c r="AC1138" s="5"/>
      <c r="AD1138" s="5"/>
      <c r="AE1138" s="5"/>
      <c r="AF1138" s="5"/>
      <c r="AG1138" s="5"/>
      <c r="AH1138" s="5"/>
      <c r="AI1138" s="5"/>
      <c r="AJ1138" s="5"/>
      <c r="AK1138" s="5"/>
      <c r="AL1138" s="5"/>
      <c r="AM1138" s="5"/>
      <c r="AN1138" s="5"/>
      <c r="AO1138" s="5"/>
      <c r="AP1138" s="5"/>
      <c r="AQ1138" s="5"/>
      <c r="AR1138" s="5"/>
      <c r="AS1138" s="5"/>
      <c r="AT1138" s="5"/>
      <c r="AU1138" s="5"/>
      <c r="AV1138" s="5"/>
      <c r="AW1138" s="5"/>
      <c r="AX1138" s="5"/>
      <c r="AY1138" s="5"/>
      <c r="AZ1138" s="5"/>
      <c r="BA1138" s="5"/>
      <c r="BB1138" s="5"/>
    </row>
    <row r="1139" spans="1:54">
      <c r="A1139" s="4"/>
      <c r="B1139" s="25"/>
      <c r="C1139" s="32">
        <f t="shared" si="84"/>
        <v>1</v>
      </c>
      <c r="D1139" s="36" t="s">
        <v>1893</v>
      </c>
      <c r="E1139" s="85">
        <v>8453</v>
      </c>
      <c r="F1139" s="4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5"/>
      <c r="Y1139" s="5"/>
      <c r="Z1139" s="5"/>
      <c r="AA1139" s="5"/>
      <c r="AB1139" s="5"/>
      <c r="AC1139" s="5"/>
      <c r="AD1139" s="5"/>
      <c r="AE1139" s="5"/>
      <c r="AF1139" s="5"/>
      <c r="AG1139" s="5"/>
      <c r="AH1139" s="5"/>
      <c r="AI1139" s="5"/>
      <c r="AJ1139" s="5"/>
      <c r="AK1139" s="5"/>
      <c r="AL1139" s="5"/>
      <c r="AM1139" s="5"/>
      <c r="AN1139" s="5"/>
      <c r="AO1139" s="5"/>
      <c r="AP1139" s="5"/>
      <c r="AQ1139" s="5"/>
      <c r="AR1139" s="5"/>
      <c r="AS1139" s="5"/>
      <c r="AT1139" s="5"/>
      <c r="AU1139" s="5"/>
      <c r="AV1139" s="5"/>
      <c r="AW1139" s="5"/>
      <c r="AX1139" s="5"/>
      <c r="AY1139" s="5"/>
      <c r="AZ1139" s="5"/>
      <c r="BA1139" s="5"/>
      <c r="BB1139" s="5"/>
    </row>
    <row r="1140" spans="1:54">
      <c r="A1140" s="4"/>
      <c r="B1140" s="25"/>
      <c r="C1140" s="32">
        <f t="shared" si="84"/>
        <v>1</v>
      </c>
      <c r="D1140" s="36" t="s">
        <v>1895</v>
      </c>
      <c r="E1140" s="85">
        <v>15538</v>
      </c>
      <c r="F1140" s="4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5"/>
      <c r="Y1140" s="5"/>
      <c r="Z1140" s="5"/>
      <c r="AA1140" s="5"/>
      <c r="AB1140" s="5"/>
      <c r="AC1140" s="5"/>
      <c r="AD1140" s="5"/>
      <c r="AE1140" s="5"/>
      <c r="AF1140" s="5"/>
      <c r="AG1140" s="5"/>
      <c r="AH1140" s="5"/>
      <c r="AI1140" s="5"/>
      <c r="AJ1140" s="5"/>
      <c r="AK1140" s="5"/>
      <c r="AL1140" s="5"/>
      <c r="AM1140" s="5"/>
      <c r="AN1140" s="5"/>
      <c r="AO1140" s="5"/>
      <c r="AP1140" s="5"/>
      <c r="AQ1140" s="5"/>
      <c r="AR1140" s="5"/>
      <c r="AS1140" s="5"/>
      <c r="AT1140" s="5"/>
      <c r="AU1140" s="5"/>
      <c r="AV1140" s="5"/>
      <c r="AW1140" s="5"/>
      <c r="AX1140" s="5"/>
      <c r="AY1140" s="5"/>
      <c r="AZ1140" s="5"/>
      <c r="BA1140" s="5"/>
      <c r="BB1140" s="5"/>
    </row>
    <row r="1141" spans="1:54">
      <c r="A1141" s="4"/>
      <c r="B1141" s="25"/>
      <c r="C1141" s="32">
        <f t="shared" si="84"/>
        <v>1</v>
      </c>
      <c r="D1141" s="36" t="s">
        <v>1896</v>
      </c>
      <c r="E1141" s="85">
        <v>3396</v>
      </c>
      <c r="F1141" s="4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5"/>
      <c r="Y1141" s="5"/>
      <c r="Z1141" s="5"/>
      <c r="AA1141" s="5"/>
      <c r="AB1141" s="5"/>
      <c r="AC1141" s="5"/>
      <c r="AD1141" s="5"/>
      <c r="AE1141" s="5"/>
      <c r="AF1141" s="5"/>
      <c r="AG1141" s="5"/>
      <c r="AH1141" s="5"/>
      <c r="AI1141" s="5"/>
      <c r="AJ1141" s="5"/>
      <c r="AK1141" s="5"/>
      <c r="AL1141" s="5"/>
      <c r="AM1141" s="5"/>
      <c r="AN1141" s="5"/>
      <c r="AO1141" s="5"/>
      <c r="AP1141" s="5"/>
      <c r="AQ1141" s="5"/>
      <c r="AR1141" s="5"/>
      <c r="AS1141" s="5"/>
      <c r="AT1141" s="5"/>
      <c r="AU1141" s="5"/>
      <c r="AV1141" s="5"/>
      <c r="AW1141" s="5"/>
      <c r="AX1141" s="5"/>
      <c r="AY1141" s="5"/>
      <c r="AZ1141" s="5"/>
      <c r="BA1141" s="5"/>
      <c r="BB1141" s="5"/>
    </row>
    <row r="1142" spans="1:54">
      <c r="A1142" s="4"/>
      <c r="B1142" s="25"/>
      <c r="C1142" s="32">
        <f t="shared" si="84"/>
        <v>1</v>
      </c>
      <c r="D1142" s="36" t="s">
        <v>1897</v>
      </c>
      <c r="E1142" s="85">
        <v>7242</v>
      </c>
      <c r="F1142" s="4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  <c r="X1142" s="5"/>
      <c r="Y1142" s="5"/>
      <c r="Z1142" s="5"/>
      <c r="AA1142" s="5"/>
      <c r="AB1142" s="5"/>
      <c r="AC1142" s="5"/>
      <c r="AD1142" s="5"/>
      <c r="AE1142" s="5"/>
      <c r="AF1142" s="5"/>
      <c r="AG1142" s="5"/>
      <c r="AH1142" s="5"/>
      <c r="AI1142" s="5"/>
      <c r="AJ1142" s="5"/>
      <c r="AK1142" s="5"/>
      <c r="AL1142" s="5"/>
      <c r="AM1142" s="5"/>
      <c r="AN1142" s="5"/>
      <c r="AO1142" s="5"/>
      <c r="AP1142" s="5"/>
      <c r="AQ1142" s="5"/>
      <c r="AR1142" s="5"/>
      <c r="AS1142" s="5"/>
      <c r="AT1142" s="5"/>
      <c r="AU1142" s="5"/>
      <c r="AV1142" s="5"/>
      <c r="AW1142" s="5"/>
      <c r="AX1142" s="5"/>
      <c r="AY1142" s="5"/>
      <c r="AZ1142" s="5"/>
      <c r="BA1142" s="5"/>
      <c r="BB1142" s="5"/>
    </row>
    <row r="1143" spans="1:54">
      <c r="A1143" s="4"/>
      <c r="B1143" s="25"/>
      <c r="C1143" s="32">
        <f t="shared" si="84"/>
        <v>1</v>
      </c>
      <c r="D1143" s="36" t="s">
        <v>1898</v>
      </c>
      <c r="E1143" s="85">
        <v>4579</v>
      </c>
      <c r="F1143" s="4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  <c r="Z1143" s="5"/>
      <c r="AA1143" s="5"/>
      <c r="AB1143" s="5"/>
      <c r="AC1143" s="5"/>
      <c r="AD1143" s="5"/>
      <c r="AE1143" s="5"/>
      <c r="AF1143" s="5"/>
      <c r="AG1143" s="5"/>
      <c r="AH1143" s="5"/>
      <c r="AI1143" s="5"/>
      <c r="AJ1143" s="5"/>
      <c r="AK1143" s="5"/>
      <c r="AL1143" s="5"/>
      <c r="AM1143" s="5"/>
      <c r="AN1143" s="5"/>
      <c r="AO1143" s="5"/>
      <c r="AP1143" s="5"/>
      <c r="AQ1143" s="5"/>
      <c r="AR1143" s="5"/>
      <c r="AS1143" s="5"/>
      <c r="AT1143" s="5"/>
      <c r="AU1143" s="5"/>
      <c r="AV1143" s="5"/>
      <c r="AW1143" s="5"/>
      <c r="AX1143" s="5"/>
      <c r="AY1143" s="5"/>
      <c r="AZ1143" s="5"/>
      <c r="BA1143" s="5"/>
      <c r="BB1143" s="5"/>
    </row>
    <row r="1144" spans="1:54">
      <c r="A1144" s="4"/>
      <c r="B1144" s="25"/>
      <c r="C1144" s="32">
        <f t="shared" si="84"/>
        <v>1</v>
      </c>
      <c r="D1144" s="36" t="s">
        <v>1901</v>
      </c>
      <c r="E1144" s="85">
        <v>38974</v>
      </c>
      <c r="F1144" s="4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5"/>
      <c r="Y1144" s="5"/>
      <c r="Z1144" s="5"/>
      <c r="AA1144" s="5"/>
      <c r="AB1144" s="5"/>
      <c r="AC1144" s="5"/>
      <c r="AD1144" s="5"/>
      <c r="AE1144" s="5"/>
      <c r="AF1144" s="5"/>
      <c r="AG1144" s="5"/>
      <c r="AH1144" s="5"/>
      <c r="AI1144" s="5"/>
      <c r="AJ1144" s="5"/>
      <c r="AK1144" s="5"/>
      <c r="AL1144" s="5"/>
      <c r="AM1144" s="5"/>
      <c r="AN1144" s="5"/>
      <c r="AO1144" s="5"/>
      <c r="AP1144" s="5"/>
      <c r="AQ1144" s="5"/>
      <c r="AR1144" s="5"/>
      <c r="AS1144" s="5"/>
      <c r="AT1144" s="5"/>
      <c r="AU1144" s="5"/>
      <c r="AV1144" s="5"/>
      <c r="AW1144" s="5"/>
      <c r="AX1144" s="5"/>
      <c r="AY1144" s="5"/>
      <c r="AZ1144" s="5"/>
      <c r="BA1144" s="5"/>
      <c r="BB1144" s="5"/>
    </row>
    <row r="1145" spans="1:54">
      <c r="A1145" s="4"/>
      <c r="B1145" s="25"/>
      <c r="C1145" s="32">
        <f t="shared" si="84"/>
        <v>1</v>
      </c>
      <c r="D1145" s="36" t="s">
        <v>1902</v>
      </c>
      <c r="E1145" s="85">
        <v>5408</v>
      </c>
      <c r="F1145" s="4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  <c r="Z1145" s="5"/>
      <c r="AA1145" s="5"/>
      <c r="AB1145" s="5"/>
      <c r="AC1145" s="5"/>
      <c r="AD1145" s="5"/>
      <c r="AE1145" s="5"/>
      <c r="AF1145" s="5"/>
      <c r="AG1145" s="5"/>
      <c r="AH1145" s="5"/>
      <c r="AI1145" s="5"/>
      <c r="AJ1145" s="5"/>
      <c r="AK1145" s="5"/>
      <c r="AL1145" s="5"/>
      <c r="AM1145" s="5"/>
      <c r="AN1145" s="5"/>
      <c r="AO1145" s="5"/>
      <c r="AP1145" s="5"/>
      <c r="AQ1145" s="5"/>
      <c r="AR1145" s="5"/>
      <c r="AS1145" s="5"/>
      <c r="AT1145" s="5"/>
      <c r="AU1145" s="5"/>
      <c r="AV1145" s="5"/>
      <c r="AW1145" s="5"/>
      <c r="AX1145" s="5"/>
      <c r="AY1145" s="5"/>
      <c r="AZ1145" s="5"/>
      <c r="BA1145" s="5"/>
      <c r="BB1145" s="5"/>
    </row>
    <row r="1146" spans="1:54">
      <c r="A1146" s="4"/>
      <c r="B1146" s="25"/>
      <c r="C1146" s="32">
        <f t="shared" si="84"/>
        <v>1</v>
      </c>
      <c r="D1146" s="36" t="s">
        <v>1903</v>
      </c>
      <c r="E1146" s="85">
        <v>5757</v>
      </c>
      <c r="F1146" s="4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5"/>
      <c r="Y1146" s="5"/>
      <c r="Z1146" s="5"/>
      <c r="AA1146" s="5"/>
      <c r="AB1146" s="5"/>
      <c r="AC1146" s="5"/>
      <c r="AD1146" s="5"/>
      <c r="AE1146" s="5"/>
      <c r="AF1146" s="5"/>
      <c r="AG1146" s="5"/>
      <c r="AH1146" s="5"/>
      <c r="AI1146" s="5"/>
      <c r="AJ1146" s="5"/>
      <c r="AK1146" s="5"/>
      <c r="AL1146" s="5"/>
      <c r="AM1146" s="5"/>
      <c r="AN1146" s="5"/>
      <c r="AO1146" s="5"/>
      <c r="AP1146" s="5"/>
      <c r="AQ1146" s="5"/>
      <c r="AR1146" s="5"/>
      <c r="AS1146" s="5"/>
      <c r="AT1146" s="5"/>
      <c r="AU1146" s="5"/>
      <c r="AV1146" s="5"/>
      <c r="AW1146" s="5"/>
      <c r="AX1146" s="5"/>
      <c r="AY1146" s="5"/>
      <c r="AZ1146" s="5"/>
      <c r="BA1146" s="5"/>
      <c r="BB1146" s="5"/>
    </row>
    <row r="1147" spans="1:54">
      <c r="A1147" s="4"/>
      <c r="B1147" s="25"/>
      <c r="C1147" s="32">
        <f t="shared" si="84"/>
        <v>1</v>
      </c>
      <c r="D1147" s="36" t="s">
        <v>1904</v>
      </c>
      <c r="E1147" s="85">
        <v>6192</v>
      </c>
      <c r="F1147" s="4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5"/>
      <c r="Y1147" s="5"/>
      <c r="Z1147" s="5"/>
      <c r="AA1147" s="5"/>
      <c r="AB1147" s="5"/>
      <c r="AC1147" s="5"/>
      <c r="AD1147" s="5"/>
      <c r="AE1147" s="5"/>
      <c r="AF1147" s="5"/>
      <c r="AG1147" s="5"/>
      <c r="AH1147" s="5"/>
      <c r="AI1147" s="5"/>
      <c r="AJ1147" s="5"/>
      <c r="AK1147" s="5"/>
      <c r="AL1147" s="5"/>
      <c r="AM1147" s="5"/>
      <c r="AN1147" s="5"/>
      <c r="AO1147" s="5"/>
      <c r="AP1147" s="5"/>
      <c r="AQ1147" s="5"/>
      <c r="AR1147" s="5"/>
      <c r="AS1147" s="5"/>
      <c r="AT1147" s="5"/>
      <c r="AU1147" s="5"/>
      <c r="AV1147" s="5"/>
      <c r="AW1147" s="5"/>
      <c r="AX1147" s="5"/>
      <c r="AY1147" s="5"/>
      <c r="AZ1147" s="5"/>
      <c r="BA1147" s="5"/>
      <c r="BB1147" s="5"/>
    </row>
    <row r="1148" spans="1:54">
      <c r="A1148" s="4"/>
      <c r="B1148" s="25"/>
      <c r="C1148" s="32">
        <f t="shared" si="84"/>
        <v>1</v>
      </c>
      <c r="D1148" s="36" t="s">
        <v>1906</v>
      </c>
      <c r="E1148" s="85">
        <v>3044</v>
      </c>
      <c r="F1148" s="4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5"/>
      <c r="Y1148" s="5"/>
      <c r="Z1148" s="5"/>
      <c r="AA1148" s="5"/>
      <c r="AB1148" s="5"/>
      <c r="AC1148" s="5"/>
      <c r="AD1148" s="5"/>
      <c r="AE1148" s="5"/>
      <c r="AF1148" s="5"/>
      <c r="AG1148" s="5"/>
      <c r="AH1148" s="5"/>
      <c r="AI1148" s="5"/>
      <c r="AJ1148" s="5"/>
      <c r="AK1148" s="5"/>
      <c r="AL1148" s="5"/>
      <c r="AM1148" s="5"/>
      <c r="AN1148" s="5"/>
      <c r="AO1148" s="5"/>
      <c r="AP1148" s="5"/>
      <c r="AQ1148" s="5"/>
      <c r="AR1148" s="5"/>
      <c r="AS1148" s="5"/>
      <c r="AT1148" s="5"/>
      <c r="AU1148" s="5"/>
      <c r="AV1148" s="5"/>
      <c r="AW1148" s="5"/>
      <c r="AX1148" s="5"/>
      <c r="AY1148" s="5"/>
      <c r="AZ1148" s="5"/>
      <c r="BA1148" s="5"/>
      <c r="BB1148" s="5"/>
    </row>
    <row r="1149" spans="1:54">
      <c r="A1149" s="4"/>
      <c r="B1149" s="25"/>
      <c r="C1149" s="32">
        <f t="shared" si="84"/>
        <v>1</v>
      </c>
      <c r="D1149" s="36" t="s">
        <v>1907</v>
      </c>
      <c r="E1149" s="85">
        <v>2888</v>
      </c>
      <c r="F1149" s="4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5"/>
      <c r="Y1149" s="5"/>
      <c r="Z1149" s="5"/>
      <c r="AA1149" s="5"/>
      <c r="AB1149" s="5"/>
      <c r="AC1149" s="5"/>
      <c r="AD1149" s="5"/>
      <c r="AE1149" s="5"/>
      <c r="AF1149" s="5"/>
      <c r="AG1149" s="5"/>
      <c r="AH1149" s="5"/>
      <c r="AI1149" s="5"/>
      <c r="AJ1149" s="5"/>
      <c r="AK1149" s="5"/>
      <c r="AL1149" s="5"/>
      <c r="AM1149" s="5"/>
      <c r="AN1149" s="5"/>
      <c r="AO1149" s="5"/>
      <c r="AP1149" s="5"/>
      <c r="AQ1149" s="5"/>
      <c r="AR1149" s="5"/>
      <c r="AS1149" s="5"/>
      <c r="AT1149" s="5"/>
      <c r="AU1149" s="5"/>
      <c r="AV1149" s="5"/>
      <c r="AW1149" s="5"/>
      <c r="AX1149" s="5"/>
      <c r="AY1149" s="5"/>
      <c r="AZ1149" s="5"/>
      <c r="BA1149" s="5"/>
      <c r="BB1149" s="5"/>
    </row>
    <row r="1150" spans="1:54">
      <c r="A1150" s="4"/>
      <c r="B1150" s="25"/>
      <c r="C1150" s="32">
        <f t="shared" si="84"/>
        <v>1</v>
      </c>
      <c r="D1150" s="36" t="s">
        <v>1908</v>
      </c>
      <c r="E1150" s="85">
        <v>11500</v>
      </c>
      <c r="F1150" s="4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  <c r="Z1150" s="5"/>
      <c r="AA1150" s="5"/>
      <c r="AB1150" s="5"/>
      <c r="AC1150" s="5"/>
      <c r="AD1150" s="5"/>
      <c r="AE1150" s="5"/>
      <c r="AF1150" s="5"/>
      <c r="AG1150" s="5"/>
      <c r="AH1150" s="5"/>
      <c r="AI1150" s="5"/>
      <c r="AJ1150" s="5"/>
      <c r="AK1150" s="5"/>
      <c r="AL1150" s="5"/>
      <c r="AM1150" s="5"/>
      <c r="AN1150" s="5"/>
      <c r="AO1150" s="5"/>
      <c r="AP1150" s="5"/>
      <c r="AQ1150" s="5"/>
      <c r="AR1150" s="5"/>
      <c r="AS1150" s="5"/>
      <c r="AT1150" s="5"/>
      <c r="AU1150" s="5"/>
      <c r="AV1150" s="5"/>
      <c r="AW1150" s="5"/>
      <c r="AX1150" s="5"/>
      <c r="AY1150" s="5"/>
      <c r="AZ1150" s="5"/>
      <c r="BA1150" s="5"/>
      <c r="BB1150" s="5"/>
    </row>
    <row r="1151" spans="1:54">
      <c r="A1151" s="4"/>
      <c r="B1151" s="25"/>
      <c r="C1151" s="32">
        <f t="shared" si="84"/>
        <v>1</v>
      </c>
      <c r="D1151" s="36" t="s">
        <v>1909</v>
      </c>
      <c r="E1151" s="85">
        <v>12350</v>
      </c>
      <c r="F1151" s="4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5"/>
      <c r="Y1151" s="5"/>
      <c r="Z1151" s="5"/>
      <c r="AA1151" s="5"/>
      <c r="AB1151" s="5"/>
      <c r="AC1151" s="5"/>
      <c r="AD1151" s="5"/>
      <c r="AE1151" s="5"/>
      <c r="AF1151" s="5"/>
      <c r="AG1151" s="5"/>
      <c r="AH1151" s="5"/>
      <c r="AI1151" s="5"/>
      <c r="AJ1151" s="5"/>
      <c r="AK1151" s="5"/>
      <c r="AL1151" s="5"/>
      <c r="AM1151" s="5"/>
      <c r="AN1151" s="5"/>
      <c r="AO1151" s="5"/>
      <c r="AP1151" s="5"/>
      <c r="AQ1151" s="5"/>
      <c r="AR1151" s="5"/>
      <c r="AS1151" s="5"/>
      <c r="AT1151" s="5"/>
      <c r="AU1151" s="5"/>
      <c r="AV1151" s="5"/>
      <c r="AW1151" s="5"/>
      <c r="AX1151" s="5"/>
      <c r="AY1151" s="5"/>
      <c r="AZ1151" s="5"/>
      <c r="BA1151" s="5"/>
      <c r="BB1151" s="5"/>
    </row>
    <row r="1152" spans="1:54">
      <c r="A1152" s="4"/>
      <c r="B1152" s="25"/>
      <c r="C1152" s="32">
        <f t="shared" si="84"/>
        <v>1</v>
      </c>
      <c r="D1152" s="36" t="s">
        <v>1910</v>
      </c>
      <c r="E1152" s="85">
        <v>7400</v>
      </c>
      <c r="F1152" s="4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5"/>
      <c r="Y1152" s="5"/>
      <c r="Z1152" s="5"/>
      <c r="AA1152" s="5"/>
      <c r="AB1152" s="5"/>
      <c r="AC1152" s="5"/>
      <c r="AD1152" s="5"/>
      <c r="AE1152" s="5"/>
      <c r="AF1152" s="5"/>
      <c r="AG1152" s="5"/>
      <c r="AH1152" s="5"/>
      <c r="AI1152" s="5"/>
      <c r="AJ1152" s="5"/>
      <c r="AK1152" s="5"/>
      <c r="AL1152" s="5"/>
      <c r="AM1152" s="5"/>
      <c r="AN1152" s="5"/>
      <c r="AO1152" s="5"/>
      <c r="AP1152" s="5"/>
      <c r="AQ1152" s="5"/>
      <c r="AR1152" s="5"/>
      <c r="AS1152" s="5"/>
      <c r="AT1152" s="5"/>
      <c r="AU1152" s="5"/>
      <c r="AV1152" s="5"/>
      <c r="AW1152" s="5"/>
      <c r="AX1152" s="5"/>
      <c r="AY1152" s="5"/>
      <c r="AZ1152" s="5"/>
      <c r="BA1152" s="5"/>
      <c r="BB1152" s="5"/>
    </row>
    <row r="1153" spans="1:54">
      <c r="A1153" s="4"/>
      <c r="B1153" s="25"/>
      <c r="C1153" s="32">
        <f t="shared" si="84"/>
        <v>1</v>
      </c>
      <c r="D1153" s="36" t="s">
        <v>1911</v>
      </c>
      <c r="E1153" s="85">
        <v>2010</v>
      </c>
      <c r="F1153" s="4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  <c r="Z1153" s="5"/>
      <c r="AA1153" s="5"/>
      <c r="AB1153" s="5"/>
      <c r="AC1153" s="5"/>
      <c r="AD1153" s="5"/>
      <c r="AE1153" s="5"/>
      <c r="AF1153" s="5"/>
      <c r="AG1153" s="5"/>
      <c r="AH1153" s="5"/>
      <c r="AI1153" s="5"/>
      <c r="AJ1153" s="5"/>
      <c r="AK1153" s="5"/>
      <c r="AL1153" s="5"/>
      <c r="AM1153" s="5"/>
      <c r="AN1153" s="5"/>
      <c r="AO1153" s="5"/>
      <c r="AP1153" s="5"/>
      <c r="AQ1153" s="5"/>
      <c r="AR1153" s="5"/>
      <c r="AS1153" s="5"/>
      <c r="AT1153" s="5"/>
      <c r="AU1153" s="5"/>
      <c r="AV1153" s="5"/>
      <c r="AW1153" s="5"/>
      <c r="AX1153" s="5"/>
      <c r="AY1153" s="5"/>
      <c r="AZ1153" s="5"/>
      <c r="BA1153" s="5"/>
      <c r="BB1153" s="5"/>
    </row>
    <row r="1154" spans="1:54">
      <c r="A1154" s="4"/>
      <c r="B1154" s="25"/>
      <c r="C1154" s="32">
        <f t="shared" si="84"/>
        <v>1</v>
      </c>
      <c r="D1154" s="36" t="s">
        <v>1913</v>
      </c>
      <c r="E1154" s="85">
        <v>3780</v>
      </c>
      <c r="F1154" s="4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5"/>
      <c r="Y1154" s="5"/>
      <c r="Z1154" s="5"/>
      <c r="AA1154" s="5"/>
      <c r="AB1154" s="5"/>
      <c r="AC1154" s="5"/>
      <c r="AD1154" s="5"/>
      <c r="AE1154" s="5"/>
      <c r="AF1154" s="5"/>
      <c r="AG1154" s="5"/>
      <c r="AH1154" s="5"/>
      <c r="AI1154" s="5"/>
      <c r="AJ1154" s="5"/>
      <c r="AK1154" s="5"/>
      <c r="AL1154" s="5"/>
      <c r="AM1154" s="5"/>
      <c r="AN1154" s="5"/>
      <c r="AO1154" s="5"/>
      <c r="AP1154" s="5"/>
      <c r="AQ1154" s="5"/>
      <c r="AR1154" s="5"/>
      <c r="AS1154" s="5"/>
      <c r="AT1154" s="5"/>
      <c r="AU1154" s="5"/>
      <c r="AV1154" s="5"/>
      <c r="AW1154" s="5"/>
      <c r="AX1154" s="5"/>
      <c r="AY1154" s="5"/>
      <c r="AZ1154" s="5"/>
      <c r="BA1154" s="5"/>
      <c r="BB1154" s="5"/>
    </row>
    <row r="1155" spans="1:54">
      <c r="A1155" s="4"/>
      <c r="B1155" s="25"/>
      <c r="C1155" s="32">
        <f t="shared" si="84"/>
        <v>1</v>
      </c>
      <c r="D1155" s="36" t="s">
        <v>4834</v>
      </c>
      <c r="E1155" s="85">
        <v>6084</v>
      </c>
      <c r="F1155" s="4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5"/>
      <c r="Y1155" s="5"/>
      <c r="Z1155" s="5"/>
      <c r="AA1155" s="5"/>
      <c r="AB1155" s="5"/>
      <c r="AC1155" s="5"/>
      <c r="AD1155" s="5"/>
      <c r="AE1155" s="5"/>
      <c r="AF1155" s="5"/>
      <c r="AG1155" s="5"/>
      <c r="AH1155" s="5"/>
      <c r="AI1155" s="5"/>
      <c r="AJ1155" s="5"/>
      <c r="AK1155" s="5"/>
      <c r="AL1155" s="5"/>
      <c r="AM1155" s="5"/>
      <c r="AN1155" s="5"/>
      <c r="AO1155" s="5"/>
      <c r="AP1155" s="5"/>
      <c r="AQ1155" s="5"/>
      <c r="AR1155" s="5"/>
      <c r="AS1155" s="5"/>
      <c r="AT1155" s="5"/>
      <c r="AU1155" s="5"/>
      <c r="AV1155" s="5"/>
      <c r="AW1155" s="5"/>
      <c r="AX1155" s="5"/>
      <c r="AY1155" s="5"/>
      <c r="AZ1155" s="5"/>
      <c r="BA1155" s="5"/>
      <c r="BB1155" s="5"/>
    </row>
    <row r="1156" spans="1:54">
      <c r="A1156" s="4"/>
      <c r="B1156" s="25"/>
      <c r="C1156" s="32">
        <f t="shared" ref="C1156:C1169" si="85">IF(D1156="",0,1)</f>
        <v>1</v>
      </c>
      <c r="D1156" s="36" t="s">
        <v>4835</v>
      </c>
      <c r="E1156" s="85">
        <v>4285</v>
      </c>
      <c r="F1156" s="4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5"/>
      <c r="Z1156" s="5"/>
      <c r="AA1156" s="5"/>
      <c r="AB1156" s="5"/>
      <c r="AC1156" s="5"/>
      <c r="AD1156" s="5"/>
      <c r="AE1156" s="5"/>
      <c r="AF1156" s="5"/>
      <c r="AG1156" s="5"/>
      <c r="AH1156" s="5"/>
      <c r="AI1156" s="5"/>
      <c r="AJ1156" s="5"/>
      <c r="AK1156" s="5"/>
      <c r="AL1156" s="5"/>
      <c r="AM1156" s="5"/>
      <c r="AN1156" s="5"/>
      <c r="AO1156" s="5"/>
      <c r="AP1156" s="5"/>
      <c r="AQ1156" s="5"/>
      <c r="AR1156" s="5"/>
      <c r="AS1156" s="5"/>
      <c r="AT1156" s="5"/>
      <c r="AU1156" s="5"/>
      <c r="AV1156" s="5"/>
      <c r="AW1156" s="5"/>
      <c r="AX1156" s="5"/>
      <c r="AY1156" s="5"/>
      <c r="AZ1156" s="5"/>
      <c r="BA1156" s="5"/>
      <c r="BB1156" s="5"/>
    </row>
    <row r="1157" spans="1:54">
      <c r="A1157" s="4"/>
      <c r="B1157" s="25"/>
      <c r="C1157" s="32">
        <f t="shared" si="85"/>
        <v>1</v>
      </c>
      <c r="D1157" s="36" t="s">
        <v>1918</v>
      </c>
      <c r="E1157" s="85">
        <v>2031</v>
      </c>
      <c r="F1157" s="4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  <c r="X1157" s="5"/>
      <c r="Y1157" s="5"/>
      <c r="Z1157" s="5"/>
      <c r="AA1157" s="5"/>
      <c r="AB1157" s="5"/>
      <c r="AC1157" s="5"/>
      <c r="AD1157" s="5"/>
      <c r="AE1157" s="5"/>
      <c r="AF1157" s="5"/>
      <c r="AG1157" s="5"/>
      <c r="AH1157" s="5"/>
      <c r="AI1157" s="5"/>
      <c r="AJ1157" s="5"/>
      <c r="AK1157" s="5"/>
      <c r="AL1157" s="5"/>
      <c r="AM1157" s="5"/>
      <c r="AN1157" s="5"/>
      <c r="AO1157" s="5"/>
      <c r="AP1157" s="5"/>
      <c r="AQ1157" s="5"/>
      <c r="AR1157" s="5"/>
      <c r="AS1157" s="5"/>
      <c r="AT1157" s="5"/>
      <c r="AU1157" s="5"/>
      <c r="AV1157" s="5"/>
      <c r="AW1157" s="5"/>
      <c r="AX1157" s="5"/>
      <c r="AY1157" s="5"/>
      <c r="AZ1157" s="5"/>
      <c r="BA1157" s="5"/>
      <c r="BB1157" s="5"/>
    </row>
    <row r="1158" spans="1:54">
      <c r="A1158" s="4"/>
      <c r="B1158" s="25"/>
      <c r="C1158" s="32">
        <f t="shared" si="85"/>
        <v>1</v>
      </c>
      <c r="D1158" s="36" t="s">
        <v>1919</v>
      </c>
      <c r="E1158" s="85">
        <v>7807</v>
      </c>
      <c r="F1158" s="4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5"/>
      <c r="Y1158" s="5"/>
      <c r="Z1158" s="5"/>
      <c r="AA1158" s="5"/>
      <c r="AB1158" s="5"/>
      <c r="AC1158" s="5"/>
      <c r="AD1158" s="5"/>
      <c r="AE1158" s="5"/>
      <c r="AF1158" s="5"/>
      <c r="AG1158" s="5"/>
      <c r="AH1158" s="5"/>
      <c r="AI1158" s="5"/>
      <c r="AJ1158" s="5"/>
      <c r="AK1158" s="5"/>
      <c r="AL1158" s="5"/>
      <c r="AM1158" s="5"/>
      <c r="AN1158" s="5"/>
      <c r="AO1158" s="5"/>
      <c r="AP1158" s="5"/>
      <c r="AQ1158" s="5"/>
      <c r="AR1158" s="5"/>
      <c r="AS1158" s="5"/>
      <c r="AT1158" s="5"/>
      <c r="AU1158" s="5"/>
      <c r="AV1158" s="5"/>
      <c r="AW1158" s="5"/>
      <c r="AX1158" s="5"/>
      <c r="AY1158" s="5"/>
      <c r="AZ1158" s="5"/>
      <c r="BA1158" s="5"/>
      <c r="BB1158" s="5"/>
    </row>
    <row r="1159" spans="1:54">
      <c r="A1159" s="4"/>
      <c r="B1159" s="25"/>
      <c r="C1159" s="32">
        <f t="shared" si="85"/>
        <v>1</v>
      </c>
      <c r="D1159" s="36" t="s">
        <v>1920</v>
      </c>
      <c r="E1159" s="85">
        <v>2795</v>
      </c>
      <c r="F1159" s="4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5"/>
      <c r="Y1159" s="5"/>
      <c r="Z1159" s="5"/>
      <c r="AA1159" s="5"/>
      <c r="AB1159" s="5"/>
      <c r="AC1159" s="5"/>
      <c r="AD1159" s="5"/>
      <c r="AE1159" s="5"/>
      <c r="AF1159" s="5"/>
      <c r="AG1159" s="5"/>
      <c r="AH1159" s="5"/>
      <c r="AI1159" s="5"/>
      <c r="AJ1159" s="5"/>
      <c r="AK1159" s="5"/>
      <c r="AL1159" s="5"/>
      <c r="AM1159" s="5"/>
      <c r="AN1159" s="5"/>
      <c r="AO1159" s="5"/>
      <c r="AP1159" s="5"/>
      <c r="AQ1159" s="5"/>
      <c r="AR1159" s="5"/>
      <c r="AS1159" s="5"/>
      <c r="AT1159" s="5"/>
      <c r="AU1159" s="5"/>
      <c r="AV1159" s="5"/>
      <c r="AW1159" s="5"/>
      <c r="AX1159" s="5"/>
      <c r="AY1159" s="5"/>
      <c r="AZ1159" s="5"/>
      <c r="BA1159" s="5"/>
      <c r="BB1159" s="5"/>
    </row>
    <row r="1160" spans="1:54">
      <c r="A1160" s="4"/>
      <c r="B1160" s="25"/>
      <c r="C1160" s="32">
        <f t="shared" si="85"/>
        <v>1</v>
      </c>
      <c r="D1160" s="36" t="s">
        <v>1921</v>
      </c>
      <c r="E1160" s="85">
        <v>8000</v>
      </c>
      <c r="F1160" s="4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5"/>
      <c r="Z1160" s="5"/>
      <c r="AA1160" s="5"/>
      <c r="AB1160" s="5"/>
      <c r="AC1160" s="5"/>
      <c r="AD1160" s="5"/>
      <c r="AE1160" s="5"/>
      <c r="AF1160" s="5"/>
      <c r="AG1160" s="5"/>
      <c r="AH1160" s="5"/>
      <c r="AI1160" s="5"/>
      <c r="AJ1160" s="5"/>
      <c r="AK1160" s="5"/>
      <c r="AL1160" s="5"/>
      <c r="AM1160" s="5"/>
      <c r="AN1160" s="5"/>
      <c r="AO1160" s="5"/>
      <c r="AP1160" s="5"/>
      <c r="AQ1160" s="5"/>
      <c r="AR1160" s="5"/>
      <c r="AS1160" s="5"/>
      <c r="AT1160" s="5"/>
      <c r="AU1160" s="5"/>
      <c r="AV1160" s="5"/>
      <c r="AW1160" s="5"/>
      <c r="AX1160" s="5"/>
      <c r="AY1160" s="5"/>
      <c r="AZ1160" s="5"/>
      <c r="BA1160" s="5"/>
      <c r="BB1160" s="5"/>
    </row>
    <row r="1161" spans="1:54">
      <c r="A1161" s="4"/>
      <c r="B1161" s="25"/>
      <c r="C1161" s="32">
        <f t="shared" si="85"/>
        <v>1</v>
      </c>
      <c r="D1161" s="36" t="s">
        <v>1922</v>
      </c>
      <c r="E1161" s="85">
        <v>1247</v>
      </c>
      <c r="F1161" s="4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5"/>
      <c r="Z1161" s="5"/>
      <c r="AA1161" s="5"/>
      <c r="AB1161" s="5"/>
      <c r="AC1161" s="5"/>
      <c r="AD1161" s="5"/>
      <c r="AE1161" s="5"/>
      <c r="AF1161" s="5"/>
      <c r="AG1161" s="5"/>
      <c r="AH1161" s="5"/>
      <c r="AI1161" s="5"/>
      <c r="AJ1161" s="5"/>
      <c r="AK1161" s="5"/>
      <c r="AL1161" s="5"/>
      <c r="AM1161" s="5"/>
      <c r="AN1161" s="5"/>
      <c r="AO1161" s="5"/>
      <c r="AP1161" s="5"/>
      <c r="AQ1161" s="5"/>
      <c r="AR1161" s="5"/>
      <c r="AS1161" s="5"/>
      <c r="AT1161" s="5"/>
      <c r="AU1161" s="5"/>
      <c r="AV1161" s="5"/>
      <c r="AW1161" s="5"/>
      <c r="AX1161" s="5"/>
      <c r="AY1161" s="5"/>
      <c r="AZ1161" s="5"/>
      <c r="BA1161" s="5"/>
      <c r="BB1161" s="5"/>
    </row>
    <row r="1162" spans="1:54">
      <c r="A1162" s="4"/>
      <c r="B1162" s="25"/>
      <c r="C1162" s="32">
        <f t="shared" si="85"/>
        <v>1</v>
      </c>
      <c r="D1162" s="36" t="s">
        <v>1923</v>
      </c>
      <c r="E1162" s="85">
        <v>3784</v>
      </c>
      <c r="F1162" s="4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5"/>
      <c r="Y1162" s="5"/>
      <c r="Z1162" s="5"/>
      <c r="AA1162" s="5"/>
      <c r="AB1162" s="5"/>
      <c r="AC1162" s="5"/>
      <c r="AD1162" s="5"/>
      <c r="AE1162" s="5"/>
      <c r="AF1162" s="5"/>
      <c r="AG1162" s="5"/>
      <c r="AH1162" s="5"/>
      <c r="AI1162" s="5"/>
      <c r="AJ1162" s="5"/>
      <c r="AK1162" s="5"/>
      <c r="AL1162" s="5"/>
      <c r="AM1162" s="5"/>
      <c r="AN1162" s="5"/>
      <c r="AO1162" s="5"/>
      <c r="AP1162" s="5"/>
      <c r="AQ1162" s="5"/>
      <c r="AR1162" s="5"/>
      <c r="AS1162" s="5"/>
      <c r="AT1162" s="5"/>
      <c r="AU1162" s="5"/>
      <c r="AV1162" s="5"/>
      <c r="AW1162" s="5"/>
      <c r="AX1162" s="5"/>
      <c r="AY1162" s="5"/>
      <c r="AZ1162" s="5"/>
      <c r="BA1162" s="5"/>
      <c r="BB1162" s="5"/>
    </row>
    <row r="1163" spans="1:54">
      <c r="A1163" s="4"/>
      <c r="B1163" s="25"/>
      <c r="C1163" s="32">
        <f t="shared" si="85"/>
        <v>1</v>
      </c>
      <c r="D1163" s="36" t="s">
        <v>4836</v>
      </c>
      <c r="E1163" s="85">
        <v>29583</v>
      </c>
      <c r="F1163" s="4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5"/>
      <c r="Y1163" s="5"/>
      <c r="Z1163" s="5"/>
      <c r="AA1163" s="5"/>
      <c r="AB1163" s="5"/>
      <c r="AC1163" s="5"/>
      <c r="AD1163" s="5"/>
      <c r="AE1163" s="5"/>
      <c r="AF1163" s="5"/>
      <c r="AG1163" s="5"/>
      <c r="AH1163" s="5"/>
      <c r="AI1163" s="5"/>
      <c r="AJ1163" s="5"/>
      <c r="AK1163" s="5"/>
      <c r="AL1163" s="5"/>
      <c r="AM1163" s="5"/>
      <c r="AN1163" s="5"/>
      <c r="AO1163" s="5"/>
      <c r="AP1163" s="5"/>
      <c r="AQ1163" s="5"/>
      <c r="AR1163" s="5"/>
      <c r="AS1163" s="5"/>
      <c r="AT1163" s="5"/>
      <c r="AU1163" s="5"/>
      <c r="AV1163" s="5"/>
      <c r="AW1163" s="5"/>
      <c r="AX1163" s="5"/>
      <c r="AY1163" s="5"/>
      <c r="AZ1163" s="5"/>
      <c r="BA1163" s="5"/>
      <c r="BB1163" s="5"/>
    </row>
    <row r="1164" spans="1:54">
      <c r="A1164" s="4"/>
      <c r="B1164" s="25"/>
      <c r="C1164" s="32">
        <f t="shared" si="85"/>
        <v>1</v>
      </c>
      <c r="D1164" s="36" t="s">
        <v>4837</v>
      </c>
      <c r="E1164" s="85">
        <v>8500</v>
      </c>
      <c r="F1164" s="4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5"/>
      <c r="Z1164" s="5"/>
      <c r="AA1164" s="5"/>
      <c r="AB1164" s="5"/>
      <c r="AC1164" s="5"/>
      <c r="AD1164" s="5"/>
      <c r="AE1164" s="5"/>
      <c r="AF1164" s="5"/>
      <c r="AG1164" s="5"/>
      <c r="AH1164" s="5"/>
      <c r="AI1164" s="5"/>
      <c r="AJ1164" s="5"/>
      <c r="AK1164" s="5"/>
      <c r="AL1164" s="5"/>
      <c r="AM1164" s="5"/>
      <c r="AN1164" s="5"/>
      <c r="AO1164" s="5"/>
      <c r="AP1164" s="5"/>
      <c r="AQ1164" s="5"/>
      <c r="AR1164" s="5"/>
      <c r="AS1164" s="5"/>
      <c r="AT1164" s="5"/>
      <c r="AU1164" s="5"/>
      <c r="AV1164" s="5"/>
      <c r="AW1164" s="5"/>
      <c r="AX1164" s="5"/>
      <c r="AY1164" s="5"/>
      <c r="AZ1164" s="5"/>
      <c r="BA1164" s="5"/>
      <c r="BB1164" s="5"/>
    </row>
    <row r="1165" spans="1:54">
      <c r="A1165" s="4"/>
      <c r="B1165" s="25"/>
      <c r="C1165" s="32">
        <f t="shared" si="85"/>
        <v>1</v>
      </c>
      <c r="D1165" s="36" t="s">
        <v>4838</v>
      </c>
      <c r="E1165" s="85">
        <v>4438</v>
      </c>
      <c r="F1165" s="4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5"/>
      <c r="Y1165" s="5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5"/>
      <c r="AQ1165" s="5"/>
      <c r="AR1165" s="5"/>
      <c r="AS1165" s="5"/>
      <c r="AT1165" s="5"/>
      <c r="AU1165" s="5"/>
      <c r="AV1165" s="5"/>
      <c r="AW1165" s="5"/>
      <c r="AX1165" s="5"/>
      <c r="AY1165" s="5"/>
      <c r="AZ1165" s="5"/>
      <c r="BA1165" s="5"/>
      <c r="BB1165" s="5"/>
    </row>
    <row r="1166" spans="1:54">
      <c r="A1166" s="4"/>
      <c r="B1166" s="25"/>
      <c r="C1166" s="32">
        <f t="shared" si="85"/>
        <v>1</v>
      </c>
      <c r="D1166" s="36" t="s">
        <v>4839</v>
      </c>
      <c r="E1166" s="85">
        <v>19106</v>
      </c>
      <c r="F1166" s="4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5"/>
      <c r="Y1166" s="5"/>
      <c r="Z1166" s="5"/>
      <c r="AA1166" s="5"/>
      <c r="AB1166" s="5"/>
      <c r="AC1166" s="5"/>
      <c r="AD1166" s="5"/>
      <c r="AE1166" s="5"/>
      <c r="AF1166" s="5"/>
      <c r="AG1166" s="5"/>
      <c r="AH1166" s="5"/>
      <c r="AI1166" s="5"/>
      <c r="AJ1166" s="5"/>
      <c r="AK1166" s="5"/>
      <c r="AL1166" s="5"/>
      <c r="AM1166" s="5"/>
      <c r="AN1166" s="5"/>
      <c r="AO1166" s="5"/>
      <c r="AP1166" s="5"/>
      <c r="AQ1166" s="5"/>
      <c r="AR1166" s="5"/>
      <c r="AS1166" s="5"/>
      <c r="AT1166" s="5"/>
      <c r="AU1166" s="5"/>
      <c r="AV1166" s="5"/>
      <c r="AW1166" s="5"/>
      <c r="AX1166" s="5"/>
      <c r="AY1166" s="5"/>
      <c r="AZ1166" s="5"/>
      <c r="BA1166" s="5"/>
      <c r="BB1166" s="5"/>
    </row>
    <row r="1167" spans="1:54">
      <c r="A1167" s="4"/>
      <c r="B1167" s="25"/>
      <c r="C1167" s="32">
        <f t="shared" si="85"/>
        <v>1</v>
      </c>
      <c r="D1167" s="36" t="s">
        <v>4840</v>
      </c>
      <c r="E1167" s="85">
        <v>7494</v>
      </c>
      <c r="F1167" s="4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5"/>
      <c r="AM1167" s="5"/>
      <c r="AN1167" s="5"/>
      <c r="AO1167" s="5"/>
      <c r="AP1167" s="5"/>
      <c r="AQ1167" s="5"/>
      <c r="AR1167" s="5"/>
      <c r="AS1167" s="5"/>
      <c r="AT1167" s="5"/>
      <c r="AU1167" s="5"/>
      <c r="AV1167" s="5"/>
      <c r="AW1167" s="5"/>
      <c r="AX1167" s="5"/>
      <c r="AY1167" s="5"/>
      <c r="AZ1167" s="5"/>
      <c r="BA1167" s="5"/>
      <c r="BB1167" s="5"/>
    </row>
    <row r="1168" spans="1:54">
      <c r="A1168" s="4"/>
      <c r="B1168" s="25"/>
      <c r="C1168" s="32">
        <f t="shared" si="85"/>
        <v>1</v>
      </c>
      <c r="D1168" s="36" t="s">
        <v>4841</v>
      </c>
      <c r="E1168" s="85">
        <v>20735</v>
      </c>
      <c r="F1168" s="4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5"/>
      <c r="AM1168" s="5"/>
      <c r="AN1168" s="5"/>
      <c r="AO1168" s="5"/>
      <c r="AP1168" s="5"/>
      <c r="AQ1168" s="5"/>
      <c r="AR1168" s="5"/>
      <c r="AS1168" s="5"/>
      <c r="AT1168" s="5"/>
      <c r="AU1168" s="5"/>
      <c r="AV1168" s="5"/>
      <c r="AW1168" s="5"/>
      <c r="AX1168" s="5"/>
      <c r="AY1168" s="5"/>
      <c r="AZ1168" s="5"/>
      <c r="BA1168" s="5"/>
      <c r="BB1168" s="5"/>
    </row>
    <row r="1169" spans="1:54">
      <c r="A1169" s="4"/>
      <c r="B1169" s="25"/>
      <c r="C1169" s="32">
        <f t="shared" si="85"/>
        <v>1</v>
      </c>
      <c r="D1169" s="36" t="s">
        <v>4842</v>
      </c>
      <c r="E1169" s="85">
        <v>9709</v>
      </c>
      <c r="F1169" s="4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5"/>
      <c r="Y1169" s="5"/>
      <c r="Z1169" s="5"/>
      <c r="AA1169" s="5"/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5"/>
      <c r="AM1169" s="5"/>
      <c r="AN1169" s="5"/>
      <c r="AO1169" s="5"/>
      <c r="AP1169" s="5"/>
      <c r="AQ1169" s="5"/>
      <c r="AR1169" s="5"/>
      <c r="AS1169" s="5"/>
      <c r="AT1169" s="5"/>
      <c r="AU1169" s="5"/>
      <c r="AV1169" s="5"/>
      <c r="AW1169" s="5"/>
      <c r="AX1169" s="5"/>
      <c r="AY1169" s="5"/>
      <c r="AZ1169" s="5"/>
      <c r="BA1169" s="5"/>
      <c r="BB1169" s="5"/>
    </row>
    <row r="1170" spans="1:54" ht="15">
      <c r="A1170" s="231" t="s">
        <v>1926</v>
      </c>
      <c r="B1170" s="231"/>
      <c r="C1170" s="231"/>
      <c r="D1170" s="44">
        <f>SUM(C1092:C1169)</f>
        <v>78</v>
      </c>
      <c r="E1170" s="159">
        <f t="shared" ref="E1170" si="86">SUM(E1092:E1169)</f>
        <v>768937</v>
      </c>
      <c r="F1170" s="4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5"/>
      <c r="AM1170" s="5"/>
      <c r="AN1170" s="5"/>
      <c r="AO1170" s="5"/>
      <c r="AP1170" s="5"/>
      <c r="AQ1170" s="5"/>
      <c r="AR1170" s="5"/>
      <c r="AS1170" s="5"/>
      <c r="AT1170" s="5"/>
      <c r="AU1170" s="5"/>
      <c r="AV1170" s="5"/>
      <c r="AW1170" s="5"/>
      <c r="AX1170" s="5"/>
      <c r="AY1170" s="5"/>
      <c r="AZ1170" s="5"/>
      <c r="BA1170" s="5"/>
      <c r="BB1170" s="5"/>
    </row>
    <row r="1171" spans="1:54" ht="15.75">
      <c r="A1171" s="28">
        <v>39</v>
      </c>
      <c r="B1171" s="225" t="s">
        <v>73</v>
      </c>
      <c r="C1171" s="225"/>
      <c r="D1171" s="29"/>
      <c r="E1171" s="156"/>
      <c r="F1171" s="4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5"/>
      <c r="AM1171" s="5"/>
      <c r="AN1171" s="5"/>
      <c r="AO1171" s="5"/>
      <c r="AP1171" s="5"/>
      <c r="AQ1171" s="5"/>
      <c r="AR1171" s="5"/>
      <c r="AS1171" s="5"/>
      <c r="AT1171" s="5"/>
      <c r="AU1171" s="5"/>
      <c r="AV1171" s="5"/>
      <c r="AW1171" s="5"/>
      <c r="AX1171" s="5"/>
      <c r="AY1171" s="5"/>
      <c r="AZ1171" s="5"/>
      <c r="BA1171" s="5"/>
      <c r="BB1171" s="5"/>
    </row>
    <row r="1172" spans="1:54">
      <c r="A1172" s="4"/>
      <c r="B1172" s="25"/>
      <c r="C1172" s="32">
        <f t="shared" ref="C1172:C1178" si="87">IF(D1172="",0,1)</f>
        <v>1</v>
      </c>
      <c r="D1172" s="49" t="s">
        <v>1929</v>
      </c>
      <c r="E1172" s="78">
        <v>8000</v>
      </c>
      <c r="F1172" s="4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5"/>
      <c r="AM1172" s="5"/>
      <c r="AN1172" s="5"/>
      <c r="AO1172" s="5"/>
      <c r="AP1172" s="5"/>
      <c r="AQ1172" s="5"/>
      <c r="AR1172" s="5"/>
      <c r="AS1172" s="5"/>
      <c r="AT1172" s="5"/>
      <c r="AU1172" s="5"/>
      <c r="AV1172" s="5"/>
      <c r="AW1172" s="5"/>
      <c r="AX1172" s="5"/>
      <c r="AY1172" s="5"/>
      <c r="AZ1172" s="5"/>
      <c r="BA1172" s="5"/>
      <c r="BB1172" s="5"/>
    </row>
    <row r="1173" spans="1:54">
      <c r="A1173" s="4"/>
      <c r="B1173" s="25"/>
      <c r="C1173" s="32">
        <f t="shared" si="87"/>
        <v>1</v>
      </c>
      <c r="D1173" s="49" t="s">
        <v>1931</v>
      </c>
      <c r="E1173" s="78">
        <v>25000</v>
      </c>
      <c r="F1173" s="4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5"/>
      <c r="AM1173" s="5"/>
      <c r="AN1173" s="5"/>
      <c r="AO1173" s="5"/>
      <c r="AP1173" s="5"/>
      <c r="AQ1173" s="5"/>
      <c r="AR1173" s="5"/>
      <c r="AS1173" s="5"/>
      <c r="AT1173" s="5"/>
      <c r="AU1173" s="5"/>
      <c r="AV1173" s="5"/>
      <c r="AW1173" s="5"/>
      <c r="AX1173" s="5"/>
      <c r="AY1173" s="5"/>
      <c r="AZ1173" s="5"/>
      <c r="BA1173" s="5"/>
      <c r="BB1173" s="5"/>
    </row>
    <row r="1174" spans="1:54">
      <c r="A1174" s="4"/>
      <c r="B1174" s="25"/>
      <c r="C1174" s="32">
        <f t="shared" si="87"/>
        <v>1</v>
      </c>
      <c r="D1174" s="49" t="s">
        <v>1932</v>
      </c>
      <c r="E1174" s="78">
        <v>17320</v>
      </c>
      <c r="F1174" s="4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5"/>
      <c r="AM1174" s="5"/>
      <c r="AN1174" s="5"/>
      <c r="AO1174" s="5"/>
      <c r="AP1174" s="5"/>
      <c r="AQ1174" s="5"/>
      <c r="AR1174" s="5"/>
      <c r="AS1174" s="5"/>
      <c r="AT1174" s="5"/>
      <c r="AU1174" s="5"/>
      <c r="AV1174" s="5"/>
      <c r="AW1174" s="5"/>
      <c r="AX1174" s="5"/>
      <c r="AY1174" s="5"/>
      <c r="AZ1174" s="5"/>
      <c r="BA1174" s="5"/>
      <c r="BB1174" s="5"/>
    </row>
    <row r="1175" spans="1:54">
      <c r="A1175" s="4"/>
      <c r="B1175" s="25"/>
      <c r="C1175" s="32">
        <f t="shared" si="87"/>
        <v>1</v>
      </c>
      <c r="D1175" s="49" t="s">
        <v>1933</v>
      </c>
      <c r="E1175" s="78">
        <v>5275</v>
      </c>
      <c r="F1175" s="4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5"/>
      <c r="AM1175" s="5"/>
      <c r="AN1175" s="5"/>
      <c r="AO1175" s="5"/>
      <c r="AP1175" s="5"/>
      <c r="AQ1175" s="5"/>
      <c r="AR1175" s="5"/>
      <c r="AS1175" s="5"/>
      <c r="AT1175" s="5"/>
      <c r="AU1175" s="5"/>
      <c r="AV1175" s="5"/>
      <c r="AW1175" s="5"/>
      <c r="AX1175" s="5"/>
      <c r="AY1175" s="5"/>
      <c r="AZ1175" s="5"/>
      <c r="BA1175" s="5"/>
      <c r="BB1175" s="5"/>
    </row>
    <row r="1176" spans="1:54">
      <c r="A1176" s="4"/>
      <c r="B1176" s="25"/>
      <c r="C1176" s="32">
        <f t="shared" si="87"/>
        <v>1</v>
      </c>
      <c r="D1176" s="49" t="s">
        <v>1934</v>
      </c>
      <c r="E1176" s="78">
        <v>4365</v>
      </c>
      <c r="F1176" s="4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5"/>
      <c r="AM1176" s="5"/>
      <c r="AN1176" s="5"/>
      <c r="AO1176" s="5"/>
      <c r="AP1176" s="5"/>
      <c r="AQ1176" s="5"/>
      <c r="AR1176" s="5"/>
      <c r="AS1176" s="5"/>
      <c r="AT1176" s="5"/>
      <c r="AU1176" s="5"/>
      <c r="AV1176" s="5"/>
      <c r="AW1176" s="5"/>
      <c r="AX1176" s="5"/>
      <c r="AY1176" s="5"/>
      <c r="AZ1176" s="5"/>
      <c r="BA1176" s="5"/>
      <c r="BB1176" s="5"/>
    </row>
    <row r="1177" spans="1:54">
      <c r="A1177" s="4"/>
      <c r="B1177" s="25"/>
      <c r="C1177" s="32">
        <f t="shared" si="87"/>
        <v>1</v>
      </c>
      <c r="D1177" s="39" t="s">
        <v>1937</v>
      </c>
      <c r="E1177" s="79">
        <v>9400</v>
      </c>
      <c r="F1177" s="4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5"/>
      <c r="AM1177" s="5"/>
      <c r="AN1177" s="5"/>
      <c r="AO1177" s="5"/>
      <c r="AP1177" s="5"/>
      <c r="AQ1177" s="5"/>
      <c r="AR1177" s="5"/>
      <c r="AS1177" s="5"/>
      <c r="AT1177" s="5"/>
      <c r="AU1177" s="5"/>
      <c r="AV1177" s="5"/>
      <c r="AW1177" s="5"/>
      <c r="AX1177" s="5"/>
      <c r="AY1177" s="5"/>
      <c r="AZ1177" s="5"/>
      <c r="BA1177" s="5"/>
      <c r="BB1177" s="5"/>
    </row>
    <row r="1178" spans="1:54">
      <c r="A1178" s="4"/>
      <c r="B1178" s="25"/>
      <c r="C1178" s="32">
        <f t="shared" si="87"/>
        <v>1</v>
      </c>
      <c r="D1178" s="39" t="s">
        <v>1939</v>
      </c>
      <c r="E1178" s="79">
        <v>4100</v>
      </c>
      <c r="F1178" s="4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  <c r="Z1178" s="5"/>
      <c r="AA1178" s="5"/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5"/>
      <c r="AM1178" s="5"/>
      <c r="AN1178" s="5"/>
      <c r="AO1178" s="5"/>
      <c r="AP1178" s="5"/>
      <c r="AQ1178" s="5"/>
      <c r="AR1178" s="5"/>
      <c r="AS1178" s="5"/>
      <c r="AT1178" s="5"/>
      <c r="AU1178" s="5"/>
      <c r="AV1178" s="5"/>
      <c r="AW1178" s="5"/>
      <c r="AX1178" s="5"/>
      <c r="AY1178" s="5"/>
      <c r="AZ1178" s="5"/>
      <c r="BA1178" s="5"/>
      <c r="BB1178" s="5"/>
    </row>
    <row r="1179" spans="1:54" ht="15">
      <c r="A1179" s="231" t="s">
        <v>1940</v>
      </c>
      <c r="B1179" s="231"/>
      <c r="C1179" s="231"/>
      <c r="D1179" s="44">
        <f>SUM(C1172:C1178)</f>
        <v>7</v>
      </c>
      <c r="E1179" s="159">
        <f t="shared" ref="E1179" si="88">SUM(E1172:E1178)</f>
        <v>73460</v>
      </c>
      <c r="F1179" s="4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5"/>
      <c r="AM1179" s="5"/>
      <c r="AN1179" s="5"/>
      <c r="AO1179" s="5"/>
      <c r="AP1179" s="5"/>
      <c r="AQ1179" s="5"/>
      <c r="AR1179" s="5"/>
      <c r="AS1179" s="5"/>
      <c r="AT1179" s="5"/>
      <c r="AU1179" s="5"/>
      <c r="AV1179" s="5"/>
      <c r="AW1179" s="5"/>
      <c r="AX1179" s="5"/>
      <c r="AY1179" s="5"/>
      <c r="AZ1179" s="5"/>
      <c r="BA1179" s="5"/>
      <c r="BB1179" s="5"/>
    </row>
    <row r="1180" spans="1:54" ht="15.75">
      <c r="A1180" s="28">
        <v>40</v>
      </c>
      <c r="B1180" s="225" t="s">
        <v>74</v>
      </c>
      <c r="C1180" s="225"/>
      <c r="D1180" s="29"/>
      <c r="E1180" s="156"/>
      <c r="F1180" s="4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5"/>
      <c r="AM1180" s="5"/>
      <c r="AN1180" s="5"/>
      <c r="AO1180" s="5"/>
      <c r="AP1180" s="5"/>
      <c r="AQ1180" s="5"/>
      <c r="AR1180" s="5"/>
      <c r="AS1180" s="5"/>
      <c r="AT1180" s="5"/>
      <c r="AU1180" s="5"/>
      <c r="AV1180" s="5"/>
      <c r="AW1180" s="5"/>
      <c r="AX1180" s="5"/>
      <c r="AY1180" s="5"/>
      <c r="AZ1180" s="5"/>
      <c r="BA1180" s="5"/>
      <c r="BB1180" s="5"/>
    </row>
    <row r="1181" spans="1:54">
      <c r="A1181" s="4"/>
      <c r="B1181" s="25"/>
      <c r="C1181" s="32">
        <f t="shared" ref="C1181:C1204" si="89">IF(D1181="",0,1)</f>
        <v>1</v>
      </c>
      <c r="D1181" s="49" t="s">
        <v>4843</v>
      </c>
      <c r="E1181" s="49">
        <v>6119</v>
      </c>
      <c r="F1181" s="4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5"/>
      <c r="Z1181" s="5"/>
      <c r="AA1181" s="5"/>
      <c r="AB1181" s="5"/>
      <c r="AC1181" s="5"/>
      <c r="AD1181" s="5"/>
      <c r="AE1181" s="5"/>
      <c r="AF1181" s="5"/>
      <c r="AG1181" s="5"/>
      <c r="AH1181" s="5"/>
      <c r="AI1181" s="5"/>
      <c r="AJ1181" s="5"/>
      <c r="AK1181" s="5"/>
      <c r="AL1181" s="5"/>
      <c r="AM1181" s="5"/>
      <c r="AN1181" s="5"/>
      <c r="AO1181" s="5"/>
      <c r="AP1181" s="5"/>
      <c r="AQ1181" s="5"/>
      <c r="AR1181" s="5"/>
      <c r="AS1181" s="5"/>
      <c r="AT1181" s="5"/>
      <c r="AU1181" s="5"/>
      <c r="AV1181" s="5"/>
      <c r="AW1181" s="5"/>
      <c r="AX1181" s="5"/>
      <c r="AY1181" s="5"/>
      <c r="AZ1181" s="5"/>
      <c r="BA1181" s="5"/>
      <c r="BB1181" s="5"/>
    </row>
    <row r="1182" spans="1:54">
      <c r="A1182" s="4"/>
      <c r="B1182" s="25"/>
      <c r="C1182" s="32">
        <f t="shared" si="89"/>
        <v>1</v>
      </c>
      <c r="D1182" s="49" t="s">
        <v>1942</v>
      </c>
      <c r="E1182" s="49">
        <v>3459</v>
      </c>
      <c r="F1182" s="4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5"/>
      <c r="Y1182" s="5"/>
      <c r="Z1182" s="5"/>
      <c r="AA1182" s="5"/>
      <c r="AB1182" s="5"/>
      <c r="AC1182" s="5"/>
      <c r="AD1182" s="5"/>
      <c r="AE1182" s="5"/>
      <c r="AF1182" s="5"/>
      <c r="AG1182" s="5"/>
      <c r="AH1182" s="5"/>
      <c r="AI1182" s="5"/>
      <c r="AJ1182" s="5"/>
      <c r="AK1182" s="5"/>
      <c r="AL1182" s="5"/>
      <c r="AM1182" s="5"/>
      <c r="AN1182" s="5"/>
      <c r="AO1182" s="5"/>
      <c r="AP1182" s="5"/>
      <c r="AQ1182" s="5"/>
      <c r="AR1182" s="5"/>
      <c r="AS1182" s="5"/>
      <c r="AT1182" s="5"/>
      <c r="AU1182" s="5"/>
      <c r="AV1182" s="5"/>
      <c r="AW1182" s="5"/>
      <c r="AX1182" s="5"/>
      <c r="AY1182" s="5"/>
      <c r="AZ1182" s="5"/>
      <c r="BA1182" s="5"/>
      <c r="BB1182" s="5"/>
    </row>
    <row r="1183" spans="1:54">
      <c r="A1183" s="4"/>
      <c r="B1183" s="25"/>
      <c r="C1183" s="32">
        <f t="shared" si="89"/>
        <v>1</v>
      </c>
      <c r="D1183" s="49" t="s">
        <v>1943</v>
      </c>
      <c r="E1183" s="49">
        <v>13946</v>
      </c>
      <c r="F1183" s="4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5"/>
      <c r="Y1183" s="5"/>
      <c r="Z1183" s="5"/>
      <c r="AA1183" s="5"/>
      <c r="AB1183" s="5"/>
      <c r="AC1183" s="5"/>
      <c r="AD1183" s="5"/>
      <c r="AE1183" s="5"/>
      <c r="AF1183" s="5"/>
      <c r="AG1183" s="5"/>
      <c r="AH1183" s="5"/>
      <c r="AI1183" s="5"/>
      <c r="AJ1183" s="5"/>
      <c r="AK1183" s="5"/>
      <c r="AL1183" s="5"/>
      <c r="AM1183" s="5"/>
      <c r="AN1183" s="5"/>
      <c r="AO1183" s="5"/>
      <c r="AP1183" s="5"/>
      <c r="AQ1183" s="5"/>
      <c r="AR1183" s="5"/>
      <c r="AS1183" s="5"/>
      <c r="AT1183" s="5"/>
      <c r="AU1183" s="5"/>
      <c r="AV1183" s="5"/>
      <c r="AW1183" s="5"/>
      <c r="AX1183" s="5"/>
      <c r="AY1183" s="5"/>
      <c r="AZ1183" s="5"/>
      <c r="BA1183" s="5"/>
      <c r="BB1183" s="5"/>
    </row>
    <row r="1184" spans="1:54">
      <c r="A1184" s="4"/>
      <c r="B1184" s="25"/>
      <c r="C1184" s="32">
        <f t="shared" si="89"/>
        <v>1</v>
      </c>
      <c r="D1184" s="49" t="s">
        <v>1944</v>
      </c>
      <c r="E1184" s="49">
        <v>8892</v>
      </c>
      <c r="F1184" s="4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5"/>
      <c r="Y1184" s="5"/>
      <c r="Z1184" s="5"/>
      <c r="AA1184" s="5"/>
      <c r="AB1184" s="5"/>
      <c r="AC1184" s="5"/>
      <c r="AD1184" s="5"/>
      <c r="AE1184" s="5"/>
      <c r="AF1184" s="5"/>
      <c r="AG1184" s="5"/>
      <c r="AH1184" s="5"/>
      <c r="AI1184" s="5"/>
      <c r="AJ1184" s="5"/>
      <c r="AK1184" s="5"/>
      <c r="AL1184" s="5"/>
      <c r="AM1184" s="5"/>
      <c r="AN1184" s="5"/>
      <c r="AO1184" s="5"/>
      <c r="AP1184" s="5"/>
      <c r="AQ1184" s="5"/>
      <c r="AR1184" s="5"/>
      <c r="AS1184" s="5"/>
      <c r="AT1184" s="5"/>
      <c r="AU1184" s="5"/>
      <c r="AV1184" s="5"/>
      <c r="AW1184" s="5"/>
      <c r="AX1184" s="5"/>
      <c r="AY1184" s="5"/>
      <c r="AZ1184" s="5"/>
      <c r="BA1184" s="5"/>
      <c r="BB1184" s="5"/>
    </row>
    <row r="1185" spans="1:54">
      <c r="A1185" s="4"/>
      <c r="B1185" s="25"/>
      <c r="C1185" s="32">
        <f t="shared" si="89"/>
        <v>1</v>
      </c>
      <c r="D1185" s="49" t="s">
        <v>1945</v>
      </c>
      <c r="E1185" s="49">
        <v>20762</v>
      </c>
      <c r="F1185" s="4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  <c r="X1185" s="5"/>
      <c r="Y1185" s="5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5"/>
      <c r="AM1185" s="5"/>
      <c r="AN1185" s="5"/>
      <c r="AO1185" s="5"/>
      <c r="AP1185" s="5"/>
      <c r="AQ1185" s="5"/>
      <c r="AR1185" s="5"/>
      <c r="AS1185" s="5"/>
      <c r="AT1185" s="5"/>
      <c r="AU1185" s="5"/>
      <c r="AV1185" s="5"/>
      <c r="AW1185" s="5"/>
      <c r="AX1185" s="5"/>
      <c r="AY1185" s="5"/>
      <c r="AZ1185" s="5"/>
      <c r="BA1185" s="5"/>
      <c r="BB1185" s="5"/>
    </row>
    <row r="1186" spans="1:54">
      <c r="A1186" s="4"/>
      <c r="B1186" s="25"/>
      <c r="C1186" s="32">
        <f t="shared" si="89"/>
        <v>1</v>
      </c>
      <c r="D1186" s="49" t="s">
        <v>1946</v>
      </c>
      <c r="E1186" s="49">
        <v>1288</v>
      </c>
      <c r="F1186" s="4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5"/>
      <c r="Z1186" s="5"/>
      <c r="AA1186" s="5"/>
      <c r="AB1186" s="5"/>
      <c r="AC1186" s="5"/>
      <c r="AD1186" s="5"/>
      <c r="AE1186" s="5"/>
      <c r="AF1186" s="5"/>
      <c r="AG1186" s="5"/>
      <c r="AH1186" s="5"/>
      <c r="AI1186" s="5"/>
      <c r="AJ1186" s="5"/>
      <c r="AK1186" s="5"/>
      <c r="AL1186" s="5"/>
      <c r="AM1186" s="5"/>
      <c r="AN1186" s="5"/>
      <c r="AO1186" s="5"/>
      <c r="AP1186" s="5"/>
      <c r="AQ1186" s="5"/>
      <c r="AR1186" s="5"/>
      <c r="AS1186" s="5"/>
      <c r="AT1186" s="5"/>
      <c r="AU1186" s="5"/>
      <c r="AV1186" s="5"/>
      <c r="AW1186" s="5"/>
      <c r="AX1186" s="5"/>
      <c r="AY1186" s="5"/>
      <c r="AZ1186" s="5"/>
      <c r="BA1186" s="5"/>
      <c r="BB1186" s="5"/>
    </row>
    <row r="1187" spans="1:54">
      <c r="A1187" s="4"/>
      <c r="B1187" s="25"/>
      <c r="C1187" s="32">
        <f t="shared" si="89"/>
        <v>1</v>
      </c>
      <c r="D1187" s="49" t="s">
        <v>1948</v>
      </c>
      <c r="E1187" s="49">
        <v>2456</v>
      </c>
      <c r="F1187" s="4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5"/>
      <c r="Y1187" s="5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/>
      <c r="AU1187" s="5"/>
      <c r="AV1187" s="5"/>
      <c r="AW1187" s="5"/>
      <c r="AX1187" s="5"/>
      <c r="AY1187" s="5"/>
      <c r="AZ1187" s="5"/>
      <c r="BA1187" s="5"/>
      <c r="BB1187" s="5"/>
    </row>
    <row r="1188" spans="1:54">
      <c r="A1188" s="4"/>
      <c r="B1188" s="25"/>
      <c r="C1188" s="32">
        <f t="shared" si="89"/>
        <v>1</v>
      </c>
      <c r="D1188" s="39" t="s">
        <v>1949</v>
      </c>
      <c r="E1188" s="39">
        <v>4671</v>
      </c>
      <c r="F1188" s="4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  <c r="AL1188" s="5"/>
      <c r="AM1188" s="5"/>
      <c r="AN1188" s="5"/>
      <c r="AO1188" s="5"/>
      <c r="AP1188" s="5"/>
      <c r="AQ1188" s="5"/>
      <c r="AR1188" s="5"/>
      <c r="AS1188" s="5"/>
      <c r="AT1188" s="5"/>
      <c r="AU1188" s="5"/>
      <c r="AV1188" s="5"/>
      <c r="AW1188" s="5"/>
      <c r="AX1188" s="5"/>
      <c r="AY1188" s="5"/>
      <c r="AZ1188" s="5"/>
      <c r="BA1188" s="5"/>
      <c r="BB1188" s="5"/>
    </row>
    <row r="1189" spans="1:54">
      <c r="A1189" s="4"/>
      <c r="B1189" s="25"/>
      <c r="C1189" s="32">
        <f t="shared" si="89"/>
        <v>1</v>
      </c>
      <c r="D1189" s="39" t="s">
        <v>1950</v>
      </c>
      <c r="E1189" s="39">
        <v>6717</v>
      </c>
      <c r="F1189" s="4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  <c r="AE1189" s="5"/>
      <c r="AF1189" s="5"/>
      <c r="AG1189" s="5"/>
      <c r="AH1189" s="5"/>
      <c r="AI1189" s="5"/>
      <c r="AJ1189" s="5"/>
      <c r="AK1189" s="5"/>
      <c r="AL1189" s="5"/>
      <c r="AM1189" s="5"/>
      <c r="AN1189" s="5"/>
      <c r="AO1189" s="5"/>
      <c r="AP1189" s="5"/>
      <c r="AQ1189" s="5"/>
      <c r="AR1189" s="5"/>
      <c r="AS1189" s="5"/>
      <c r="AT1189" s="5"/>
      <c r="AU1189" s="5"/>
      <c r="AV1189" s="5"/>
      <c r="AW1189" s="5"/>
      <c r="AX1189" s="5"/>
      <c r="AY1189" s="5"/>
      <c r="AZ1189" s="5"/>
      <c r="BA1189" s="5"/>
      <c r="BB1189" s="5"/>
    </row>
    <row r="1190" spans="1:54">
      <c r="A1190" s="4"/>
      <c r="B1190" s="25"/>
      <c r="C1190" s="32">
        <f t="shared" si="89"/>
        <v>1</v>
      </c>
      <c r="D1190" s="39" t="s">
        <v>1954</v>
      </c>
      <c r="E1190" s="39">
        <v>1632</v>
      </c>
      <c r="F1190" s="4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5"/>
      <c r="Y1190" s="5"/>
      <c r="Z1190" s="5"/>
      <c r="AA1190" s="5"/>
      <c r="AB1190" s="5"/>
      <c r="AC1190" s="5"/>
      <c r="AD1190" s="5"/>
      <c r="AE1190" s="5"/>
      <c r="AF1190" s="5"/>
      <c r="AG1190" s="5"/>
      <c r="AH1190" s="5"/>
      <c r="AI1190" s="5"/>
      <c r="AJ1190" s="5"/>
      <c r="AK1190" s="5"/>
      <c r="AL1190" s="5"/>
      <c r="AM1190" s="5"/>
      <c r="AN1190" s="5"/>
      <c r="AO1190" s="5"/>
      <c r="AP1190" s="5"/>
      <c r="AQ1190" s="5"/>
      <c r="AR1190" s="5"/>
      <c r="AS1190" s="5"/>
      <c r="AT1190" s="5"/>
      <c r="AU1190" s="5"/>
      <c r="AV1190" s="5"/>
      <c r="AW1190" s="5"/>
      <c r="AX1190" s="5"/>
      <c r="AY1190" s="5"/>
      <c r="AZ1190" s="5"/>
      <c r="BA1190" s="5"/>
      <c r="BB1190" s="5"/>
    </row>
    <row r="1191" spans="1:54">
      <c r="A1191" s="4"/>
      <c r="B1191" s="25"/>
      <c r="C1191" s="32">
        <f t="shared" si="89"/>
        <v>1</v>
      </c>
      <c r="D1191" s="39" t="s">
        <v>1956</v>
      </c>
      <c r="E1191" s="39">
        <v>7137</v>
      </c>
      <c r="F1191" s="4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  <c r="AE1191" s="5"/>
      <c r="AF1191" s="5"/>
      <c r="AG1191" s="5"/>
      <c r="AH1191" s="5"/>
      <c r="AI1191" s="5"/>
      <c r="AJ1191" s="5"/>
      <c r="AK1191" s="5"/>
      <c r="AL1191" s="5"/>
      <c r="AM1191" s="5"/>
      <c r="AN1191" s="5"/>
      <c r="AO1191" s="5"/>
      <c r="AP1191" s="5"/>
      <c r="AQ1191" s="5"/>
      <c r="AR1191" s="5"/>
      <c r="AS1191" s="5"/>
      <c r="AT1191" s="5"/>
      <c r="AU1191" s="5"/>
      <c r="AV1191" s="5"/>
      <c r="AW1191" s="5"/>
      <c r="AX1191" s="5"/>
      <c r="AY1191" s="5"/>
      <c r="AZ1191" s="5"/>
      <c r="BA1191" s="5"/>
      <c r="BB1191" s="5"/>
    </row>
    <row r="1192" spans="1:54">
      <c r="A1192" s="4"/>
      <c r="B1192" s="25"/>
      <c r="C1192" s="32">
        <f t="shared" si="89"/>
        <v>1</v>
      </c>
      <c r="D1192" s="39" t="s">
        <v>1958</v>
      </c>
      <c r="E1192" s="39">
        <v>29683</v>
      </c>
      <c r="F1192" s="4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  <c r="AE1192" s="5"/>
      <c r="AF1192" s="5"/>
      <c r="AG1192" s="5"/>
      <c r="AH1192" s="5"/>
      <c r="AI1192" s="5"/>
      <c r="AJ1192" s="5"/>
      <c r="AK1192" s="5"/>
      <c r="AL1192" s="5"/>
      <c r="AM1192" s="5"/>
      <c r="AN1192" s="5"/>
      <c r="AO1192" s="5"/>
      <c r="AP1192" s="5"/>
      <c r="AQ1192" s="5"/>
      <c r="AR1192" s="5"/>
      <c r="AS1192" s="5"/>
      <c r="AT1192" s="5"/>
      <c r="AU1192" s="5"/>
      <c r="AV1192" s="5"/>
      <c r="AW1192" s="5"/>
      <c r="AX1192" s="5"/>
      <c r="AY1192" s="5"/>
      <c r="AZ1192" s="5"/>
      <c r="BA1192" s="5"/>
      <c r="BB1192" s="5"/>
    </row>
    <row r="1193" spans="1:54">
      <c r="A1193" s="4"/>
      <c r="B1193" s="25"/>
      <c r="C1193" s="32">
        <f t="shared" si="89"/>
        <v>1</v>
      </c>
      <c r="D1193" s="39" t="s">
        <v>1960</v>
      </c>
      <c r="E1193" s="39">
        <v>5356</v>
      </c>
      <c r="F1193" s="4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/>
      <c r="AB1193" s="5"/>
      <c r="AC1193" s="5"/>
      <c r="AD1193" s="5"/>
      <c r="AE1193" s="5"/>
      <c r="AF1193" s="5"/>
      <c r="AG1193" s="5"/>
      <c r="AH1193" s="5"/>
      <c r="AI1193" s="5"/>
      <c r="AJ1193" s="5"/>
      <c r="AK1193" s="5"/>
      <c r="AL1193" s="5"/>
      <c r="AM1193" s="5"/>
      <c r="AN1193" s="5"/>
      <c r="AO1193" s="5"/>
      <c r="AP1193" s="5"/>
      <c r="AQ1193" s="5"/>
      <c r="AR1193" s="5"/>
      <c r="AS1193" s="5"/>
      <c r="AT1193" s="5"/>
      <c r="AU1193" s="5"/>
      <c r="AV1193" s="5"/>
      <c r="AW1193" s="5"/>
      <c r="AX1193" s="5"/>
      <c r="AY1193" s="5"/>
      <c r="AZ1193" s="5"/>
      <c r="BA1193" s="5"/>
      <c r="BB1193" s="5"/>
    </row>
    <row r="1194" spans="1:54">
      <c r="A1194" s="4"/>
      <c r="B1194" s="25"/>
      <c r="C1194" s="32">
        <f t="shared" si="89"/>
        <v>1</v>
      </c>
      <c r="D1194" s="39" t="s">
        <v>1962</v>
      </c>
      <c r="E1194" s="39">
        <v>3659</v>
      </c>
      <c r="F1194" s="4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  <c r="AE1194" s="5"/>
      <c r="AF1194" s="5"/>
      <c r="AG1194" s="5"/>
      <c r="AH1194" s="5"/>
      <c r="AI1194" s="5"/>
      <c r="AJ1194" s="5"/>
      <c r="AK1194" s="5"/>
      <c r="AL1194" s="5"/>
      <c r="AM1194" s="5"/>
      <c r="AN1194" s="5"/>
      <c r="AO1194" s="5"/>
      <c r="AP1194" s="5"/>
      <c r="AQ1194" s="5"/>
      <c r="AR1194" s="5"/>
      <c r="AS1194" s="5"/>
      <c r="AT1194" s="5"/>
      <c r="AU1194" s="5"/>
      <c r="AV1194" s="5"/>
      <c r="AW1194" s="5"/>
      <c r="AX1194" s="5"/>
      <c r="AY1194" s="5"/>
      <c r="AZ1194" s="5"/>
      <c r="BA1194" s="5"/>
      <c r="BB1194" s="5"/>
    </row>
    <row r="1195" spans="1:54">
      <c r="A1195" s="4"/>
      <c r="B1195" s="25"/>
      <c r="C1195" s="32">
        <f t="shared" si="89"/>
        <v>1</v>
      </c>
      <c r="D1195" s="39" t="s">
        <v>1966</v>
      </c>
      <c r="E1195" s="39">
        <v>13436</v>
      </c>
      <c r="F1195" s="4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  <c r="AE1195" s="5"/>
      <c r="AF1195" s="5"/>
      <c r="AG1195" s="5"/>
      <c r="AH1195" s="5"/>
      <c r="AI1195" s="5"/>
      <c r="AJ1195" s="5"/>
      <c r="AK1195" s="5"/>
      <c r="AL1195" s="5"/>
      <c r="AM1195" s="5"/>
      <c r="AN1195" s="5"/>
      <c r="AO1195" s="5"/>
      <c r="AP1195" s="5"/>
      <c r="AQ1195" s="5"/>
      <c r="AR1195" s="5"/>
      <c r="AS1195" s="5"/>
      <c r="AT1195" s="5"/>
      <c r="AU1195" s="5"/>
      <c r="AV1195" s="5"/>
      <c r="AW1195" s="5"/>
      <c r="AX1195" s="5"/>
      <c r="AY1195" s="5"/>
      <c r="AZ1195" s="5"/>
      <c r="BA1195" s="5"/>
      <c r="BB1195" s="5"/>
    </row>
    <row r="1196" spans="1:54">
      <c r="A1196" s="4"/>
      <c r="B1196" s="25"/>
      <c r="C1196" s="32">
        <f t="shared" si="89"/>
        <v>1</v>
      </c>
      <c r="D1196" s="39" t="s">
        <v>1967</v>
      </c>
      <c r="E1196" s="39">
        <v>4966</v>
      </c>
      <c r="F1196" s="4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5"/>
      <c r="Y1196" s="5"/>
      <c r="Z1196" s="5"/>
      <c r="AA1196" s="5"/>
      <c r="AB1196" s="5"/>
      <c r="AC1196" s="5"/>
      <c r="AD1196" s="5"/>
      <c r="AE1196" s="5"/>
      <c r="AF1196" s="5"/>
      <c r="AG1196" s="5"/>
      <c r="AH1196" s="5"/>
      <c r="AI1196" s="5"/>
      <c r="AJ1196" s="5"/>
      <c r="AK1196" s="5"/>
      <c r="AL1196" s="5"/>
      <c r="AM1196" s="5"/>
      <c r="AN1196" s="5"/>
      <c r="AO1196" s="5"/>
      <c r="AP1196" s="5"/>
      <c r="AQ1196" s="5"/>
      <c r="AR1196" s="5"/>
      <c r="AS1196" s="5"/>
      <c r="AT1196" s="5"/>
      <c r="AU1196" s="5"/>
      <c r="AV1196" s="5"/>
      <c r="AW1196" s="5"/>
      <c r="AX1196" s="5"/>
      <c r="AY1196" s="5"/>
      <c r="AZ1196" s="5"/>
      <c r="BA1196" s="5"/>
      <c r="BB1196" s="5"/>
    </row>
    <row r="1197" spans="1:54">
      <c r="A1197" s="4"/>
      <c r="B1197" s="25"/>
      <c r="C1197" s="32">
        <f t="shared" si="89"/>
        <v>1</v>
      </c>
      <c r="D1197" s="39" t="s">
        <v>1968</v>
      </c>
      <c r="E1197" s="39">
        <v>7669</v>
      </c>
      <c r="F1197" s="4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5"/>
      <c r="AM1197" s="5"/>
      <c r="AN1197" s="5"/>
      <c r="AO1197" s="5"/>
      <c r="AP1197" s="5"/>
      <c r="AQ1197" s="5"/>
      <c r="AR1197" s="5"/>
      <c r="AS1197" s="5"/>
      <c r="AT1197" s="5"/>
      <c r="AU1197" s="5"/>
      <c r="AV1197" s="5"/>
      <c r="AW1197" s="5"/>
      <c r="AX1197" s="5"/>
      <c r="AY1197" s="5"/>
      <c r="AZ1197" s="5"/>
      <c r="BA1197" s="5"/>
      <c r="BB1197" s="5"/>
    </row>
    <row r="1198" spans="1:54">
      <c r="A1198" s="4"/>
      <c r="B1198" s="25"/>
      <c r="C1198" s="32">
        <f t="shared" si="89"/>
        <v>1</v>
      </c>
      <c r="D1198" s="39" t="s">
        <v>1969</v>
      </c>
      <c r="E1198" s="39">
        <v>4343</v>
      </c>
      <c r="F1198" s="4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5"/>
      <c r="Y1198" s="5"/>
      <c r="Z1198" s="5"/>
      <c r="AA1198" s="5"/>
      <c r="AB1198" s="5"/>
      <c r="AC1198" s="5"/>
      <c r="AD1198" s="5"/>
      <c r="AE1198" s="5"/>
      <c r="AF1198" s="5"/>
      <c r="AG1198" s="5"/>
      <c r="AH1198" s="5"/>
      <c r="AI1198" s="5"/>
      <c r="AJ1198" s="5"/>
      <c r="AK1198" s="5"/>
      <c r="AL1198" s="5"/>
      <c r="AM1198" s="5"/>
      <c r="AN1198" s="5"/>
      <c r="AO1198" s="5"/>
      <c r="AP1198" s="5"/>
      <c r="AQ1198" s="5"/>
      <c r="AR1198" s="5"/>
      <c r="AS1198" s="5"/>
      <c r="AT1198" s="5"/>
      <c r="AU1198" s="5"/>
      <c r="AV1198" s="5"/>
      <c r="AW1198" s="5"/>
      <c r="AX1198" s="5"/>
      <c r="AY1198" s="5"/>
      <c r="AZ1198" s="5"/>
      <c r="BA1198" s="5"/>
      <c r="BB1198" s="5"/>
    </row>
    <row r="1199" spans="1:54">
      <c r="A1199" s="4"/>
      <c r="B1199" s="25"/>
      <c r="C1199" s="32">
        <f t="shared" si="89"/>
        <v>1</v>
      </c>
      <c r="D1199" s="39" t="s">
        <v>1970</v>
      </c>
      <c r="E1199" s="39">
        <v>3874</v>
      </c>
      <c r="F1199" s="4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5"/>
      <c r="Y1199" s="5"/>
      <c r="Z1199" s="5"/>
      <c r="AA1199" s="5"/>
      <c r="AB1199" s="5"/>
      <c r="AC1199" s="5"/>
      <c r="AD1199" s="5"/>
      <c r="AE1199" s="5"/>
      <c r="AF1199" s="5"/>
      <c r="AG1199" s="5"/>
      <c r="AH1199" s="5"/>
      <c r="AI1199" s="5"/>
      <c r="AJ1199" s="5"/>
      <c r="AK1199" s="5"/>
      <c r="AL1199" s="5"/>
      <c r="AM1199" s="5"/>
      <c r="AN1199" s="5"/>
      <c r="AO1199" s="5"/>
      <c r="AP1199" s="5"/>
      <c r="AQ1199" s="5"/>
      <c r="AR1199" s="5"/>
      <c r="AS1199" s="5"/>
      <c r="AT1199" s="5"/>
      <c r="AU1199" s="5"/>
      <c r="AV1199" s="5"/>
      <c r="AW1199" s="5"/>
      <c r="AX1199" s="5"/>
      <c r="AY1199" s="5"/>
      <c r="AZ1199" s="5"/>
      <c r="BA1199" s="5"/>
      <c r="BB1199" s="5"/>
    </row>
    <row r="1200" spans="1:54">
      <c r="A1200" s="4"/>
      <c r="B1200" s="25"/>
      <c r="C1200" s="32">
        <f t="shared" si="89"/>
        <v>1</v>
      </c>
      <c r="D1200" s="39" t="s">
        <v>4844</v>
      </c>
      <c r="E1200" s="39">
        <v>3459</v>
      </c>
      <c r="F1200" s="4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5"/>
      <c r="Y1200" s="5"/>
      <c r="Z1200" s="5"/>
      <c r="AA1200" s="5"/>
      <c r="AB1200" s="5"/>
      <c r="AC1200" s="5"/>
      <c r="AD1200" s="5"/>
      <c r="AE1200" s="5"/>
      <c r="AF1200" s="5"/>
      <c r="AG1200" s="5"/>
      <c r="AH1200" s="5"/>
      <c r="AI1200" s="5"/>
      <c r="AJ1200" s="5"/>
      <c r="AK1200" s="5"/>
      <c r="AL1200" s="5"/>
      <c r="AM1200" s="5"/>
      <c r="AN1200" s="5"/>
      <c r="AO1200" s="5"/>
      <c r="AP1200" s="5"/>
      <c r="AQ1200" s="5"/>
      <c r="AR1200" s="5"/>
      <c r="AS1200" s="5"/>
      <c r="AT1200" s="5"/>
      <c r="AU1200" s="5"/>
      <c r="AV1200" s="5"/>
      <c r="AW1200" s="5"/>
      <c r="AX1200" s="5"/>
      <c r="AY1200" s="5"/>
      <c r="AZ1200" s="5"/>
      <c r="BA1200" s="5"/>
      <c r="BB1200" s="5"/>
    </row>
    <row r="1201" spans="1:54">
      <c r="A1201" s="4"/>
      <c r="B1201" s="25"/>
      <c r="C1201" s="32">
        <f t="shared" si="89"/>
        <v>1</v>
      </c>
      <c r="D1201" s="39" t="s">
        <v>1972</v>
      </c>
      <c r="E1201" s="39">
        <v>8056</v>
      </c>
      <c r="F1201" s="4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5"/>
      <c r="Y1201" s="5"/>
      <c r="Z1201" s="5"/>
      <c r="AA1201" s="5"/>
      <c r="AB1201" s="5"/>
      <c r="AC1201" s="5"/>
      <c r="AD1201" s="5"/>
      <c r="AE1201" s="5"/>
      <c r="AF1201" s="5"/>
      <c r="AG1201" s="5"/>
      <c r="AH1201" s="5"/>
      <c r="AI1201" s="5"/>
      <c r="AJ1201" s="5"/>
      <c r="AK1201" s="5"/>
      <c r="AL1201" s="5"/>
      <c r="AM1201" s="5"/>
      <c r="AN1201" s="5"/>
      <c r="AO1201" s="5"/>
      <c r="AP1201" s="5"/>
      <c r="AQ1201" s="5"/>
      <c r="AR1201" s="5"/>
      <c r="AS1201" s="5"/>
      <c r="AT1201" s="5"/>
      <c r="AU1201" s="5"/>
      <c r="AV1201" s="5"/>
      <c r="AW1201" s="5"/>
      <c r="AX1201" s="5"/>
      <c r="AY1201" s="5"/>
      <c r="AZ1201" s="5"/>
      <c r="BA1201" s="5"/>
      <c r="BB1201" s="5"/>
    </row>
    <row r="1202" spans="1:54">
      <c r="A1202" s="4"/>
      <c r="B1202" s="25"/>
      <c r="C1202" s="32">
        <f t="shared" si="89"/>
        <v>1</v>
      </c>
      <c r="D1202" s="39" t="s">
        <v>1973</v>
      </c>
      <c r="E1202" s="39">
        <v>12498</v>
      </c>
      <c r="F1202" s="4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5"/>
      <c r="Y1202" s="5"/>
      <c r="Z1202" s="5"/>
      <c r="AA1202" s="5"/>
      <c r="AB1202" s="5"/>
      <c r="AC1202" s="5"/>
      <c r="AD1202" s="5"/>
      <c r="AE1202" s="5"/>
      <c r="AF1202" s="5"/>
      <c r="AG1202" s="5"/>
      <c r="AH1202" s="5"/>
      <c r="AI1202" s="5"/>
      <c r="AJ1202" s="5"/>
      <c r="AK1202" s="5"/>
      <c r="AL1202" s="5"/>
      <c r="AM1202" s="5"/>
      <c r="AN1202" s="5"/>
      <c r="AO1202" s="5"/>
      <c r="AP1202" s="5"/>
      <c r="AQ1202" s="5"/>
      <c r="AR1202" s="5"/>
      <c r="AS1202" s="5"/>
      <c r="AT1202" s="5"/>
      <c r="AU1202" s="5"/>
      <c r="AV1202" s="5"/>
      <c r="AW1202" s="5"/>
      <c r="AX1202" s="5"/>
      <c r="AY1202" s="5"/>
      <c r="AZ1202" s="5"/>
      <c r="BA1202" s="5"/>
      <c r="BB1202" s="5"/>
    </row>
    <row r="1203" spans="1:54">
      <c r="A1203" s="4"/>
      <c r="B1203" s="25"/>
      <c r="C1203" s="32">
        <f t="shared" si="89"/>
        <v>1</v>
      </c>
      <c r="D1203" s="39" t="s">
        <v>1975</v>
      </c>
      <c r="E1203" s="39">
        <v>1362</v>
      </c>
      <c r="F1203" s="4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  <c r="AE1203" s="5"/>
      <c r="AF1203" s="5"/>
      <c r="AG1203" s="5"/>
      <c r="AH1203" s="5"/>
      <c r="AI1203" s="5"/>
      <c r="AJ1203" s="5"/>
      <c r="AK1203" s="5"/>
      <c r="AL1203" s="5"/>
      <c r="AM1203" s="5"/>
      <c r="AN1203" s="5"/>
      <c r="AO1203" s="5"/>
      <c r="AP1203" s="5"/>
      <c r="AQ1203" s="5"/>
      <c r="AR1203" s="5"/>
      <c r="AS1203" s="5"/>
      <c r="AT1203" s="5"/>
      <c r="AU1203" s="5"/>
      <c r="AV1203" s="5"/>
      <c r="AW1203" s="5"/>
      <c r="AX1203" s="5"/>
      <c r="AY1203" s="5"/>
      <c r="AZ1203" s="5"/>
      <c r="BA1203" s="5"/>
      <c r="BB1203" s="5"/>
    </row>
    <row r="1204" spans="1:54">
      <c r="A1204" s="4"/>
      <c r="B1204" s="25"/>
      <c r="C1204" s="32">
        <f t="shared" si="89"/>
        <v>1</v>
      </c>
      <c r="D1204" s="39" t="s">
        <v>1976</v>
      </c>
      <c r="E1204" s="39">
        <v>1624</v>
      </c>
      <c r="F1204" s="4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5"/>
      <c r="Y1204" s="5"/>
      <c r="Z1204" s="5"/>
      <c r="AA1204" s="5"/>
      <c r="AB1204" s="5"/>
      <c r="AC1204" s="5"/>
      <c r="AD1204" s="5"/>
      <c r="AE1204" s="5"/>
      <c r="AF1204" s="5"/>
      <c r="AG1204" s="5"/>
      <c r="AH1204" s="5"/>
      <c r="AI1204" s="5"/>
      <c r="AJ1204" s="5"/>
      <c r="AK1204" s="5"/>
      <c r="AL1204" s="5"/>
      <c r="AM1204" s="5"/>
      <c r="AN1204" s="5"/>
      <c r="AO1204" s="5"/>
      <c r="AP1204" s="5"/>
      <c r="AQ1204" s="5"/>
      <c r="AR1204" s="5"/>
      <c r="AS1204" s="5"/>
      <c r="AT1204" s="5"/>
      <c r="AU1204" s="5"/>
      <c r="AV1204" s="5"/>
      <c r="AW1204" s="5"/>
      <c r="AX1204" s="5"/>
      <c r="AY1204" s="5"/>
      <c r="AZ1204" s="5"/>
      <c r="BA1204" s="5"/>
      <c r="BB1204" s="5"/>
    </row>
    <row r="1205" spans="1:54" ht="15">
      <c r="A1205" s="231" t="s">
        <v>1978</v>
      </c>
      <c r="B1205" s="231"/>
      <c r="C1205" s="231"/>
      <c r="D1205" s="44">
        <f>SUM(C1181:C1204)</f>
        <v>24</v>
      </c>
      <c r="E1205" s="159">
        <f t="shared" ref="E1205" si="90">SUM(E1181:E1204)</f>
        <v>177064</v>
      </c>
      <c r="F1205" s="4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  <c r="AE1205" s="5"/>
      <c r="AF1205" s="5"/>
      <c r="AG1205" s="5"/>
      <c r="AH1205" s="5"/>
      <c r="AI1205" s="5"/>
      <c r="AJ1205" s="5"/>
      <c r="AK1205" s="5"/>
      <c r="AL1205" s="5"/>
      <c r="AM1205" s="5"/>
      <c r="AN1205" s="5"/>
      <c r="AO1205" s="5"/>
      <c r="AP1205" s="5"/>
      <c r="AQ1205" s="5"/>
      <c r="AR1205" s="5"/>
      <c r="AS1205" s="5"/>
      <c r="AT1205" s="5"/>
      <c r="AU1205" s="5"/>
      <c r="AV1205" s="5"/>
      <c r="AW1205" s="5"/>
      <c r="AX1205" s="5"/>
      <c r="AY1205" s="5"/>
      <c r="AZ1205" s="5"/>
      <c r="BA1205" s="5"/>
      <c r="BB1205" s="5"/>
    </row>
    <row r="1206" spans="1:54" ht="15.75">
      <c r="A1206" s="28">
        <v>41</v>
      </c>
      <c r="B1206" s="225" t="s">
        <v>75</v>
      </c>
      <c r="C1206" s="225"/>
      <c r="D1206" s="29"/>
      <c r="E1206" s="156"/>
      <c r="F1206" s="4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5"/>
      <c r="Y1206" s="5"/>
      <c r="Z1206" s="5"/>
      <c r="AA1206" s="5"/>
      <c r="AB1206" s="5"/>
      <c r="AC1206" s="5"/>
      <c r="AD1206" s="5"/>
      <c r="AE1206" s="5"/>
      <c r="AF1206" s="5"/>
      <c r="AG1206" s="5"/>
      <c r="AH1206" s="5"/>
      <c r="AI1206" s="5"/>
      <c r="AJ1206" s="5"/>
      <c r="AK1206" s="5"/>
      <c r="AL1206" s="5"/>
      <c r="AM1206" s="5"/>
      <c r="AN1206" s="5"/>
      <c r="AO1206" s="5"/>
      <c r="AP1206" s="5"/>
      <c r="AQ1206" s="5"/>
      <c r="AR1206" s="5"/>
      <c r="AS1206" s="5"/>
      <c r="AT1206" s="5"/>
      <c r="AU1206" s="5"/>
      <c r="AV1206" s="5"/>
      <c r="AW1206" s="5"/>
      <c r="AX1206" s="5"/>
      <c r="AY1206" s="5"/>
      <c r="AZ1206" s="5"/>
      <c r="BA1206" s="5"/>
      <c r="BB1206" s="5"/>
    </row>
    <row r="1207" spans="1:54">
      <c r="A1207" s="4"/>
      <c r="B1207" s="25"/>
      <c r="C1207" s="32">
        <f t="shared" ref="C1207:C1217" si="91">IF(D1207="",0,1)</f>
        <v>1</v>
      </c>
      <c r="D1207" s="49" t="s">
        <v>1979</v>
      </c>
      <c r="E1207" s="49">
        <v>47000</v>
      </c>
      <c r="F1207" s="4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5"/>
      <c r="Z1207" s="5"/>
      <c r="AA1207" s="5"/>
      <c r="AB1207" s="5"/>
      <c r="AC1207" s="5"/>
      <c r="AD1207" s="5"/>
      <c r="AE1207" s="5"/>
      <c r="AF1207" s="5"/>
      <c r="AG1207" s="5"/>
      <c r="AH1207" s="5"/>
      <c r="AI1207" s="5"/>
      <c r="AJ1207" s="5"/>
      <c r="AK1207" s="5"/>
      <c r="AL1207" s="5"/>
      <c r="AM1207" s="5"/>
      <c r="AN1207" s="5"/>
      <c r="AO1207" s="5"/>
      <c r="AP1207" s="5"/>
      <c r="AQ1207" s="5"/>
      <c r="AR1207" s="5"/>
      <c r="AS1207" s="5"/>
      <c r="AT1207" s="5"/>
      <c r="AU1207" s="5"/>
      <c r="AV1207" s="5"/>
      <c r="AW1207" s="5"/>
      <c r="AX1207" s="5"/>
      <c r="AY1207" s="5"/>
      <c r="AZ1207" s="5"/>
      <c r="BA1207" s="5"/>
      <c r="BB1207" s="5"/>
    </row>
    <row r="1208" spans="1:54">
      <c r="A1208" s="4"/>
      <c r="B1208" s="25"/>
      <c r="C1208" s="32">
        <f t="shared" si="91"/>
        <v>1</v>
      </c>
      <c r="D1208" s="49" t="s">
        <v>1982</v>
      </c>
      <c r="E1208" s="49">
        <v>1089</v>
      </c>
      <c r="F1208" s="4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5"/>
      <c r="Y1208" s="5"/>
      <c r="Z1208" s="5"/>
      <c r="AA1208" s="5"/>
      <c r="AB1208" s="5"/>
      <c r="AC1208" s="5"/>
      <c r="AD1208" s="5"/>
      <c r="AE1208" s="5"/>
      <c r="AF1208" s="5"/>
      <c r="AG1208" s="5"/>
      <c r="AH1208" s="5"/>
      <c r="AI1208" s="5"/>
      <c r="AJ1208" s="5"/>
      <c r="AK1208" s="5"/>
      <c r="AL1208" s="5"/>
      <c r="AM1208" s="5"/>
      <c r="AN1208" s="5"/>
      <c r="AO1208" s="5"/>
      <c r="AP1208" s="5"/>
      <c r="AQ1208" s="5"/>
      <c r="AR1208" s="5"/>
      <c r="AS1208" s="5"/>
      <c r="AT1208" s="5"/>
      <c r="AU1208" s="5"/>
      <c r="AV1208" s="5"/>
      <c r="AW1208" s="5"/>
      <c r="AX1208" s="5"/>
      <c r="AY1208" s="5"/>
      <c r="AZ1208" s="5"/>
      <c r="BA1208" s="5"/>
      <c r="BB1208" s="5"/>
    </row>
    <row r="1209" spans="1:54">
      <c r="A1209" s="4"/>
      <c r="B1209" s="25"/>
      <c r="C1209" s="32">
        <f t="shared" si="91"/>
        <v>1</v>
      </c>
      <c r="D1209" s="49" t="s">
        <v>1985</v>
      </c>
      <c r="E1209" s="49">
        <v>4530</v>
      </c>
      <c r="F1209" s="4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5"/>
      <c r="Y1209" s="5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5"/>
      <c r="AM1209" s="5"/>
      <c r="AN1209" s="5"/>
      <c r="AO1209" s="5"/>
      <c r="AP1209" s="5"/>
      <c r="AQ1209" s="5"/>
      <c r="AR1209" s="5"/>
      <c r="AS1209" s="5"/>
      <c r="AT1209" s="5"/>
      <c r="AU1209" s="5"/>
      <c r="AV1209" s="5"/>
      <c r="AW1209" s="5"/>
      <c r="AX1209" s="5"/>
      <c r="AY1209" s="5"/>
      <c r="AZ1209" s="5"/>
      <c r="BA1209" s="5"/>
      <c r="BB1209" s="5"/>
    </row>
    <row r="1210" spans="1:54">
      <c r="A1210" s="4"/>
      <c r="B1210" s="25"/>
      <c r="C1210" s="32">
        <f t="shared" si="91"/>
        <v>1</v>
      </c>
      <c r="D1210" s="55" t="s">
        <v>4845</v>
      </c>
      <c r="E1210" s="55">
        <v>4667</v>
      </c>
      <c r="F1210" s="4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5"/>
      <c r="Y1210" s="5"/>
      <c r="Z1210" s="5"/>
      <c r="AA1210" s="5"/>
      <c r="AB1210" s="5"/>
      <c r="AC1210" s="5"/>
      <c r="AD1210" s="5"/>
      <c r="AE1210" s="5"/>
      <c r="AF1210" s="5"/>
      <c r="AG1210" s="5"/>
      <c r="AH1210" s="5"/>
      <c r="AI1210" s="5"/>
      <c r="AJ1210" s="5"/>
      <c r="AK1210" s="5"/>
      <c r="AL1210" s="5"/>
      <c r="AM1210" s="5"/>
      <c r="AN1210" s="5"/>
      <c r="AO1210" s="5"/>
      <c r="AP1210" s="5"/>
      <c r="AQ1210" s="5"/>
      <c r="AR1210" s="5"/>
      <c r="AS1210" s="5"/>
      <c r="AT1210" s="5"/>
      <c r="AU1210" s="5"/>
      <c r="AV1210" s="5"/>
      <c r="AW1210" s="5"/>
      <c r="AX1210" s="5"/>
      <c r="AY1210" s="5"/>
      <c r="AZ1210" s="5"/>
      <c r="BA1210" s="5"/>
      <c r="BB1210" s="5"/>
    </row>
    <row r="1211" spans="1:54">
      <c r="A1211" s="4"/>
      <c r="B1211" s="25"/>
      <c r="C1211" s="32">
        <f t="shared" si="91"/>
        <v>1</v>
      </c>
      <c r="D1211" s="55" t="s">
        <v>1989</v>
      </c>
      <c r="E1211" s="55">
        <v>6200</v>
      </c>
      <c r="F1211" s="4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5"/>
      <c r="Y1211" s="5"/>
      <c r="Z1211" s="5"/>
      <c r="AA1211" s="5"/>
      <c r="AB1211" s="5"/>
      <c r="AC1211" s="5"/>
      <c r="AD1211" s="5"/>
      <c r="AE1211" s="5"/>
      <c r="AF1211" s="5"/>
      <c r="AG1211" s="5"/>
      <c r="AH1211" s="5"/>
      <c r="AI1211" s="5"/>
      <c r="AJ1211" s="5"/>
      <c r="AK1211" s="5"/>
      <c r="AL1211" s="5"/>
      <c r="AM1211" s="5"/>
      <c r="AN1211" s="5"/>
      <c r="AO1211" s="5"/>
      <c r="AP1211" s="5"/>
      <c r="AQ1211" s="5"/>
      <c r="AR1211" s="5"/>
      <c r="AS1211" s="5"/>
      <c r="AT1211" s="5"/>
      <c r="AU1211" s="5"/>
      <c r="AV1211" s="5"/>
      <c r="AW1211" s="5"/>
      <c r="AX1211" s="5"/>
      <c r="AY1211" s="5"/>
      <c r="AZ1211" s="5"/>
      <c r="BA1211" s="5"/>
      <c r="BB1211" s="5"/>
    </row>
    <row r="1212" spans="1:54">
      <c r="A1212" s="4"/>
      <c r="B1212" s="25"/>
      <c r="C1212" s="32">
        <f t="shared" si="91"/>
        <v>1</v>
      </c>
      <c r="D1212" s="39" t="s">
        <v>1996</v>
      </c>
      <c r="E1212" s="39">
        <v>2700</v>
      </c>
      <c r="F1212" s="4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5"/>
      <c r="Y1212" s="5"/>
      <c r="Z1212" s="5"/>
      <c r="AA1212" s="5"/>
      <c r="AB1212" s="5"/>
      <c r="AC1212" s="5"/>
      <c r="AD1212" s="5"/>
      <c r="AE1212" s="5"/>
      <c r="AF1212" s="5"/>
      <c r="AG1212" s="5"/>
      <c r="AH1212" s="5"/>
      <c r="AI1212" s="5"/>
      <c r="AJ1212" s="5"/>
      <c r="AK1212" s="5"/>
      <c r="AL1212" s="5"/>
      <c r="AM1212" s="5"/>
      <c r="AN1212" s="5"/>
      <c r="AO1212" s="5"/>
      <c r="AP1212" s="5"/>
      <c r="AQ1212" s="5"/>
      <c r="AR1212" s="5"/>
      <c r="AS1212" s="5"/>
      <c r="AT1212" s="5"/>
      <c r="AU1212" s="5"/>
      <c r="AV1212" s="5"/>
      <c r="AW1212" s="5"/>
      <c r="AX1212" s="5"/>
      <c r="AY1212" s="5"/>
      <c r="AZ1212" s="5"/>
      <c r="BA1212" s="5"/>
      <c r="BB1212" s="5"/>
    </row>
    <row r="1213" spans="1:54">
      <c r="A1213" s="4"/>
      <c r="B1213" s="25"/>
      <c r="C1213" s="32">
        <f t="shared" si="91"/>
        <v>1</v>
      </c>
      <c r="D1213" s="39" t="s">
        <v>1997</v>
      </c>
      <c r="E1213" s="39">
        <v>3500</v>
      </c>
      <c r="F1213" s="4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5"/>
      <c r="Y1213" s="5"/>
      <c r="Z1213" s="5"/>
      <c r="AA1213" s="5"/>
      <c r="AB1213" s="5"/>
      <c r="AC1213" s="5"/>
      <c r="AD1213" s="5"/>
      <c r="AE1213" s="5"/>
      <c r="AF1213" s="5"/>
      <c r="AG1213" s="5"/>
      <c r="AH1213" s="5"/>
      <c r="AI1213" s="5"/>
      <c r="AJ1213" s="5"/>
      <c r="AK1213" s="5"/>
      <c r="AL1213" s="5"/>
      <c r="AM1213" s="5"/>
      <c r="AN1213" s="5"/>
      <c r="AO1213" s="5"/>
      <c r="AP1213" s="5"/>
      <c r="AQ1213" s="5"/>
      <c r="AR1213" s="5"/>
      <c r="AS1213" s="5"/>
      <c r="AT1213" s="5"/>
      <c r="AU1213" s="5"/>
      <c r="AV1213" s="5"/>
      <c r="AW1213" s="5"/>
      <c r="AX1213" s="5"/>
      <c r="AY1213" s="5"/>
      <c r="AZ1213" s="5"/>
      <c r="BA1213" s="5"/>
      <c r="BB1213" s="5"/>
    </row>
    <row r="1214" spans="1:54">
      <c r="A1214" s="4"/>
      <c r="B1214" s="25"/>
      <c r="C1214" s="32">
        <f t="shared" si="91"/>
        <v>1</v>
      </c>
      <c r="D1214" s="39" t="s">
        <v>4846</v>
      </c>
      <c r="E1214" s="39">
        <v>4700</v>
      </c>
      <c r="F1214" s="4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5"/>
      <c r="Y1214" s="5"/>
      <c r="Z1214" s="5"/>
      <c r="AA1214" s="5"/>
      <c r="AB1214" s="5"/>
      <c r="AC1214" s="5"/>
      <c r="AD1214" s="5"/>
      <c r="AE1214" s="5"/>
      <c r="AF1214" s="5"/>
      <c r="AG1214" s="5"/>
      <c r="AH1214" s="5"/>
      <c r="AI1214" s="5"/>
      <c r="AJ1214" s="5"/>
      <c r="AK1214" s="5"/>
      <c r="AL1214" s="5"/>
      <c r="AM1214" s="5"/>
      <c r="AN1214" s="5"/>
      <c r="AO1214" s="5"/>
      <c r="AP1214" s="5"/>
      <c r="AQ1214" s="5"/>
      <c r="AR1214" s="5"/>
      <c r="AS1214" s="5"/>
      <c r="AT1214" s="5"/>
      <c r="AU1214" s="5"/>
      <c r="AV1214" s="5"/>
      <c r="AW1214" s="5"/>
      <c r="AX1214" s="5"/>
      <c r="AY1214" s="5"/>
      <c r="AZ1214" s="5"/>
      <c r="BA1214" s="5"/>
      <c r="BB1214" s="5"/>
    </row>
    <row r="1215" spans="1:54">
      <c r="A1215" s="4"/>
      <c r="B1215" s="25"/>
      <c r="C1215" s="32">
        <f t="shared" si="91"/>
        <v>1</v>
      </c>
      <c r="D1215" s="39" t="s">
        <v>2005</v>
      </c>
      <c r="E1215" s="39">
        <v>16688</v>
      </c>
      <c r="F1215" s="4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5"/>
      <c r="Z1215" s="5"/>
      <c r="AA1215" s="5"/>
      <c r="AB1215" s="5"/>
      <c r="AC1215" s="5"/>
      <c r="AD1215" s="5"/>
      <c r="AE1215" s="5"/>
      <c r="AF1215" s="5"/>
      <c r="AG1215" s="5"/>
      <c r="AH1215" s="5"/>
      <c r="AI1215" s="5"/>
      <c r="AJ1215" s="5"/>
      <c r="AK1215" s="5"/>
      <c r="AL1215" s="5"/>
      <c r="AM1215" s="5"/>
      <c r="AN1215" s="5"/>
      <c r="AO1215" s="5"/>
      <c r="AP1215" s="5"/>
      <c r="AQ1215" s="5"/>
      <c r="AR1215" s="5"/>
      <c r="AS1215" s="5"/>
      <c r="AT1215" s="5"/>
      <c r="AU1215" s="5"/>
      <c r="AV1215" s="5"/>
      <c r="AW1215" s="5"/>
      <c r="AX1215" s="5"/>
      <c r="AY1215" s="5"/>
      <c r="AZ1215" s="5"/>
      <c r="BA1215" s="5"/>
      <c r="BB1215" s="5"/>
    </row>
    <row r="1216" spans="1:54">
      <c r="A1216" s="4"/>
      <c r="B1216" s="25"/>
      <c r="C1216" s="32">
        <f t="shared" si="91"/>
        <v>1</v>
      </c>
      <c r="D1216" s="39" t="s">
        <v>2007</v>
      </c>
      <c r="E1216" s="169">
        <v>2463</v>
      </c>
      <c r="F1216" s="4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5"/>
      <c r="Y1216" s="5"/>
      <c r="Z1216" s="5"/>
      <c r="AA1216" s="5"/>
      <c r="AB1216" s="5"/>
      <c r="AC1216" s="5"/>
      <c r="AD1216" s="5"/>
      <c r="AE1216" s="5"/>
      <c r="AF1216" s="5"/>
      <c r="AG1216" s="5"/>
      <c r="AH1216" s="5"/>
      <c r="AI1216" s="5"/>
      <c r="AJ1216" s="5"/>
      <c r="AK1216" s="5"/>
      <c r="AL1216" s="5"/>
      <c r="AM1216" s="5"/>
      <c r="AN1216" s="5"/>
      <c r="AO1216" s="5"/>
      <c r="AP1216" s="5"/>
      <c r="AQ1216" s="5"/>
      <c r="AR1216" s="5"/>
      <c r="AS1216" s="5"/>
      <c r="AT1216" s="5"/>
      <c r="AU1216" s="5"/>
      <c r="AV1216" s="5"/>
      <c r="AW1216" s="5"/>
      <c r="AX1216" s="5"/>
      <c r="AY1216" s="5"/>
      <c r="AZ1216" s="5"/>
      <c r="BA1216" s="5"/>
      <c r="BB1216" s="5"/>
    </row>
    <row r="1217" spans="1:54">
      <c r="A1217" s="4"/>
      <c r="B1217" s="25"/>
      <c r="C1217" s="32">
        <f t="shared" si="91"/>
        <v>1</v>
      </c>
      <c r="D1217" s="39" t="s">
        <v>2009</v>
      </c>
      <c r="E1217" s="39">
        <v>8000</v>
      </c>
      <c r="F1217" s="4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5"/>
      <c r="Y1217" s="5"/>
      <c r="Z1217" s="5"/>
      <c r="AA1217" s="5"/>
      <c r="AB1217" s="5"/>
      <c r="AC1217" s="5"/>
      <c r="AD1217" s="5"/>
      <c r="AE1217" s="5"/>
      <c r="AF1217" s="5"/>
      <c r="AG1217" s="5"/>
      <c r="AH1217" s="5"/>
      <c r="AI1217" s="5"/>
      <c r="AJ1217" s="5"/>
      <c r="AK1217" s="5"/>
      <c r="AL1217" s="5"/>
      <c r="AM1217" s="5"/>
      <c r="AN1217" s="5"/>
      <c r="AO1217" s="5"/>
      <c r="AP1217" s="5"/>
      <c r="AQ1217" s="5"/>
      <c r="AR1217" s="5"/>
      <c r="AS1217" s="5"/>
      <c r="AT1217" s="5"/>
      <c r="AU1217" s="5"/>
      <c r="AV1217" s="5"/>
      <c r="AW1217" s="5"/>
      <c r="AX1217" s="5"/>
      <c r="AY1217" s="5"/>
      <c r="AZ1217" s="5"/>
      <c r="BA1217" s="5"/>
      <c r="BB1217" s="5"/>
    </row>
    <row r="1218" spans="1:54" ht="15">
      <c r="A1218" s="231" t="s">
        <v>2010</v>
      </c>
      <c r="B1218" s="231"/>
      <c r="C1218" s="231"/>
      <c r="D1218" s="44">
        <f>SUM(C1207:C1217)</f>
        <v>11</v>
      </c>
      <c r="E1218" s="159">
        <f t="shared" ref="E1218" si="92">SUM(E1207:E1217)</f>
        <v>101537</v>
      </c>
      <c r="F1218" s="4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5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5"/>
      <c r="AM1218" s="5"/>
      <c r="AN1218" s="5"/>
      <c r="AO1218" s="5"/>
      <c r="AP1218" s="5"/>
      <c r="AQ1218" s="5"/>
      <c r="AR1218" s="5"/>
      <c r="AS1218" s="5"/>
      <c r="AT1218" s="5"/>
      <c r="AU1218" s="5"/>
      <c r="AV1218" s="5"/>
      <c r="AW1218" s="5"/>
      <c r="AX1218" s="5"/>
      <c r="AY1218" s="5"/>
      <c r="AZ1218" s="5"/>
      <c r="BA1218" s="5"/>
      <c r="BB1218" s="5"/>
    </row>
    <row r="1219" spans="1:54" ht="15.75">
      <c r="A1219" s="28">
        <v>42</v>
      </c>
      <c r="B1219" s="225" t="s">
        <v>76</v>
      </c>
      <c r="C1219" s="225"/>
      <c r="D1219" s="29"/>
      <c r="E1219" s="156"/>
      <c r="F1219" s="4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  <c r="X1219" s="5"/>
      <c r="Y1219" s="5"/>
      <c r="Z1219" s="5"/>
      <c r="AA1219" s="5"/>
      <c r="AB1219" s="5"/>
      <c r="AC1219" s="5"/>
      <c r="AD1219" s="5"/>
      <c r="AE1219" s="5"/>
      <c r="AF1219" s="5"/>
      <c r="AG1219" s="5"/>
      <c r="AH1219" s="5"/>
      <c r="AI1219" s="5"/>
      <c r="AJ1219" s="5"/>
      <c r="AK1219" s="5"/>
      <c r="AL1219" s="5"/>
      <c r="AM1219" s="5"/>
      <c r="AN1219" s="5"/>
      <c r="AO1219" s="5"/>
      <c r="AP1219" s="5"/>
      <c r="AQ1219" s="5"/>
      <c r="AR1219" s="5"/>
      <c r="AS1219" s="5"/>
      <c r="AT1219" s="5"/>
      <c r="AU1219" s="5"/>
      <c r="AV1219" s="5"/>
      <c r="AW1219" s="5"/>
      <c r="AX1219" s="5"/>
      <c r="AY1219" s="5"/>
      <c r="AZ1219" s="5"/>
      <c r="BA1219" s="5"/>
      <c r="BB1219" s="5"/>
    </row>
    <row r="1220" spans="1:54">
      <c r="A1220" s="4"/>
      <c r="B1220" s="25"/>
      <c r="C1220" s="32">
        <f t="shared" ref="C1220:C1249" si="93">IF(D1220="",0,1)</f>
        <v>1</v>
      </c>
      <c r="D1220" s="34" t="s">
        <v>2011</v>
      </c>
      <c r="E1220" s="34">
        <v>10113</v>
      </c>
      <c r="F1220" s="4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5"/>
      <c r="Y1220" s="5"/>
      <c r="Z1220" s="5"/>
      <c r="AA1220" s="5"/>
      <c r="AB1220" s="5"/>
      <c r="AC1220" s="5"/>
      <c r="AD1220" s="5"/>
      <c r="AE1220" s="5"/>
      <c r="AF1220" s="5"/>
      <c r="AG1220" s="5"/>
      <c r="AH1220" s="5"/>
      <c r="AI1220" s="5"/>
      <c r="AJ1220" s="5"/>
      <c r="AK1220" s="5"/>
      <c r="AL1220" s="5"/>
      <c r="AM1220" s="5"/>
      <c r="AN1220" s="5"/>
      <c r="AO1220" s="5"/>
      <c r="AP1220" s="5"/>
      <c r="AQ1220" s="5"/>
      <c r="AR1220" s="5"/>
      <c r="AS1220" s="5"/>
      <c r="AT1220" s="5"/>
      <c r="AU1220" s="5"/>
      <c r="AV1220" s="5"/>
      <c r="AW1220" s="5"/>
      <c r="AX1220" s="5"/>
      <c r="AY1220" s="5"/>
      <c r="AZ1220" s="5"/>
      <c r="BA1220" s="5"/>
      <c r="BB1220" s="5"/>
    </row>
    <row r="1221" spans="1:54">
      <c r="A1221" s="4"/>
      <c r="B1221" s="25"/>
      <c r="C1221" s="32">
        <f t="shared" si="93"/>
        <v>1</v>
      </c>
      <c r="D1221" s="34" t="s">
        <v>2013</v>
      </c>
      <c r="E1221" s="34">
        <v>4100</v>
      </c>
      <c r="F1221" s="4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5"/>
      <c r="Y1221" s="5"/>
      <c r="Z1221" s="5"/>
      <c r="AA1221" s="5"/>
      <c r="AB1221" s="5"/>
      <c r="AC1221" s="5"/>
      <c r="AD1221" s="5"/>
      <c r="AE1221" s="5"/>
      <c r="AF1221" s="5"/>
      <c r="AG1221" s="5"/>
      <c r="AH1221" s="5"/>
      <c r="AI1221" s="5"/>
      <c r="AJ1221" s="5"/>
      <c r="AK1221" s="5"/>
      <c r="AL1221" s="5"/>
      <c r="AM1221" s="5"/>
      <c r="AN1221" s="5"/>
      <c r="AO1221" s="5"/>
      <c r="AP1221" s="5"/>
      <c r="AQ1221" s="5"/>
      <c r="AR1221" s="5"/>
      <c r="AS1221" s="5"/>
      <c r="AT1221" s="5"/>
      <c r="AU1221" s="5"/>
      <c r="AV1221" s="5"/>
      <c r="AW1221" s="5"/>
      <c r="AX1221" s="5"/>
      <c r="AY1221" s="5"/>
      <c r="AZ1221" s="5"/>
      <c r="BA1221" s="5"/>
      <c r="BB1221" s="5"/>
    </row>
    <row r="1222" spans="1:54">
      <c r="A1222" s="4"/>
      <c r="B1222" s="25"/>
      <c r="C1222" s="32">
        <f t="shared" si="93"/>
        <v>1</v>
      </c>
      <c r="D1222" s="34" t="s">
        <v>2015</v>
      </c>
      <c r="E1222" s="34">
        <v>5500</v>
      </c>
      <c r="F1222" s="4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5"/>
      <c r="Y1222" s="5"/>
      <c r="Z1222" s="5"/>
      <c r="AA1222" s="5"/>
      <c r="AB1222" s="5"/>
      <c r="AC1222" s="5"/>
      <c r="AD1222" s="5"/>
      <c r="AE1222" s="5"/>
      <c r="AF1222" s="5"/>
      <c r="AG1222" s="5"/>
      <c r="AH1222" s="5"/>
      <c r="AI1222" s="5"/>
      <c r="AJ1222" s="5"/>
      <c r="AK1222" s="5"/>
      <c r="AL1222" s="5"/>
      <c r="AM1222" s="5"/>
      <c r="AN1222" s="5"/>
      <c r="AO1222" s="5"/>
      <c r="AP1222" s="5"/>
      <c r="AQ1222" s="5"/>
      <c r="AR1222" s="5"/>
      <c r="AS1222" s="5"/>
      <c r="AT1222" s="5"/>
      <c r="AU1222" s="5"/>
      <c r="AV1222" s="5"/>
      <c r="AW1222" s="5"/>
      <c r="AX1222" s="5"/>
      <c r="AY1222" s="5"/>
      <c r="AZ1222" s="5"/>
      <c r="BA1222" s="5"/>
      <c r="BB1222" s="5"/>
    </row>
    <row r="1223" spans="1:54">
      <c r="A1223" s="4"/>
      <c r="B1223" s="25"/>
      <c r="C1223" s="32">
        <f t="shared" si="93"/>
        <v>1</v>
      </c>
      <c r="D1223" s="40" t="s">
        <v>2016</v>
      </c>
      <c r="E1223" s="40">
        <v>8400</v>
      </c>
      <c r="F1223" s="4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5"/>
      <c r="Y1223" s="5"/>
      <c r="Z1223" s="5"/>
      <c r="AA1223" s="5"/>
      <c r="AB1223" s="5"/>
      <c r="AC1223" s="5"/>
      <c r="AD1223" s="5"/>
      <c r="AE1223" s="5"/>
      <c r="AF1223" s="5"/>
      <c r="AG1223" s="5"/>
      <c r="AH1223" s="5"/>
      <c r="AI1223" s="5"/>
      <c r="AJ1223" s="5"/>
      <c r="AK1223" s="5"/>
      <c r="AL1223" s="5"/>
      <c r="AM1223" s="5"/>
      <c r="AN1223" s="5"/>
      <c r="AO1223" s="5"/>
      <c r="AP1223" s="5"/>
      <c r="AQ1223" s="5"/>
      <c r="AR1223" s="5"/>
      <c r="AS1223" s="5"/>
      <c r="AT1223" s="5"/>
      <c r="AU1223" s="5"/>
      <c r="AV1223" s="5"/>
      <c r="AW1223" s="5"/>
      <c r="AX1223" s="5"/>
      <c r="AY1223" s="5"/>
      <c r="AZ1223" s="5"/>
      <c r="BA1223" s="5"/>
      <c r="BB1223" s="5"/>
    </row>
    <row r="1224" spans="1:54">
      <c r="A1224" s="4"/>
      <c r="B1224" s="25"/>
      <c r="C1224" s="32">
        <f t="shared" si="93"/>
        <v>1</v>
      </c>
      <c r="D1224" s="34" t="s">
        <v>2017</v>
      </c>
      <c r="E1224" s="34">
        <v>17000</v>
      </c>
      <c r="F1224" s="4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  <c r="X1224" s="5"/>
      <c r="Y1224" s="5"/>
      <c r="Z1224" s="5"/>
      <c r="AA1224" s="5"/>
      <c r="AB1224" s="5"/>
      <c r="AC1224" s="5"/>
      <c r="AD1224" s="5"/>
      <c r="AE1224" s="5"/>
      <c r="AF1224" s="5"/>
      <c r="AG1224" s="5"/>
      <c r="AH1224" s="5"/>
      <c r="AI1224" s="5"/>
      <c r="AJ1224" s="5"/>
      <c r="AK1224" s="5"/>
      <c r="AL1224" s="5"/>
      <c r="AM1224" s="5"/>
      <c r="AN1224" s="5"/>
      <c r="AO1224" s="5"/>
      <c r="AP1224" s="5"/>
      <c r="AQ1224" s="5"/>
      <c r="AR1224" s="5"/>
      <c r="AS1224" s="5"/>
      <c r="AT1224" s="5"/>
      <c r="AU1224" s="5"/>
      <c r="AV1224" s="5"/>
      <c r="AW1224" s="5"/>
      <c r="AX1224" s="5"/>
      <c r="AY1224" s="5"/>
      <c r="AZ1224" s="5"/>
      <c r="BA1224" s="5"/>
      <c r="BB1224" s="5"/>
    </row>
    <row r="1225" spans="1:54">
      <c r="A1225" s="4"/>
      <c r="B1225" s="25"/>
      <c r="C1225" s="32">
        <f t="shared" si="93"/>
        <v>1</v>
      </c>
      <c r="D1225" s="34" t="s">
        <v>2020</v>
      </c>
      <c r="E1225" s="34">
        <v>5300</v>
      </c>
      <c r="F1225" s="4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5"/>
      <c r="W1225" s="5"/>
      <c r="X1225" s="5"/>
      <c r="Y1225" s="5"/>
      <c r="Z1225" s="5"/>
      <c r="AA1225" s="5"/>
      <c r="AB1225" s="5"/>
      <c r="AC1225" s="5"/>
      <c r="AD1225" s="5"/>
      <c r="AE1225" s="5"/>
      <c r="AF1225" s="5"/>
      <c r="AG1225" s="5"/>
      <c r="AH1225" s="5"/>
      <c r="AI1225" s="5"/>
      <c r="AJ1225" s="5"/>
      <c r="AK1225" s="5"/>
      <c r="AL1225" s="5"/>
      <c r="AM1225" s="5"/>
      <c r="AN1225" s="5"/>
      <c r="AO1225" s="5"/>
      <c r="AP1225" s="5"/>
      <c r="AQ1225" s="5"/>
      <c r="AR1225" s="5"/>
      <c r="AS1225" s="5"/>
      <c r="AT1225" s="5"/>
      <c r="AU1225" s="5"/>
      <c r="AV1225" s="5"/>
      <c r="AW1225" s="5"/>
      <c r="AX1225" s="5"/>
      <c r="AY1225" s="5"/>
      <c r="AZ1225" s="5"/>
      <c r="BA1225" s="5"/>
      <c r="BB1225" s="5"/>
    </row>
    <row r="1226" spans="1:54">
      <c r="A1226" s="4"/>
      <c r="B1226" s="25"/>
      <c r="C1226" s="32">
        <f t="shared" si="93"/>
        <v>1</v>
      </c>
      <c r="D1226" s="34" t="s">
        <v>2024</v>
      </c>
      <c r="E1226" s="34">
        <v>7059</v>
      </c>
      <c r="F1226" s="4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  <c r="X1226" s="5"/>
      <c r="Y1226" s="5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5"/>
      <c r="AM1226" s="5"/>
      <c r="AN1226" s="5"/>
      <c r="AO1226" s="5"/>
      <c r="AP1226" s="5"/>
      <c r="AQ1226" s="5"/>
      <c r="AR1226" s="5"/>
      <c r="AS1226" s="5"/>
      <c r="AT1226" s="5"/>
      <c r="AU1226" s="5"/>
      <c r="AV1226" s="5"/>
      <c r="AW1226" s="5"/>
      <c r="AX1226" s="5"/>
      <c r="AY1226" s="5"/>
      <c r="AZ1226" s="5"/>
      <c r="BA1226" s="5"/>
      <c r="BB1226" s="5"/>
    </row>
    <row r="1227" spans="1:54">
      <c r="A1227" s="4"/>
      <c r="B1227" s="25"/>
      <c r="C1227" s="32">
        <f t="shared" si="93"/>
        <v>1</v>
      </c>
      <c r="D1227" s="36" t="s">
        <v>4847</v>
      </c>
      <c r="E1227" s="36">
        <v>4828</v>
      </c>
      <c r="F1227" s="4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5"/>
      <c r="Y1227" s="5"/>
      <c r="Z1227" s="5"/>
      <c r="AA1227" s="5"/>
      <c r="AB1227" s="5"/>
      <c r="AC1227" s="5"/>
      <c r="AD1227" s="5"/>
      <c r="AE1227" s="5"/>
      <c r="AF1227" s="5"/>
      <c r="AG1227" s="5"/>
      <c r="AH1227" s="5"/>
      <c r="AI1227" s="5"/>
      <c r="AJ1227" s="5"/>
      <c r="AK1227" s="5"/>
      <c r="AL1227" s="5"/>
      <c r="AM1227" s="5"/>
      <c r="AN1227" s="5"/>
      <c r="AO1227" s="5"/>
      <c r="AP1227" s="5"/>
      <c r="AQ1227" s="5"/>
      <c r="AR1227" s="5"/>
      <c r="AS1227" s="5"/>
      <c r="AT1227" s="5"/>
      <c r="AU1227" s="5"/>
      <c r="AV1227" s="5"/>
      <c r="AW1227" s="5"/>
      <c r="AX1227" s="5"/>
      <c r="AY1227" s="5"/>
      <c r="AZ1227" s="5"/>
      <c r="BA1227" s="5"/>
      <c r="BB1227" s="5"/>
    </row>
    <row r="1228" spans="1:54">
      <c r="A1228" s="4"/>
      <c r="B1228" s="25"/>
      <c r="C1228" s="32">
        <f t="shared" si="93"/>
        <v>1</v>
      </c>
      <c r="D1228" s="36" t="s">
        <v>2026</v>
      </c>
      <c r="E1228" s="36">
        <v>4716</v>
      </c>
      <c r="F1228" s="4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5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5"/>
      <c r="AM1228" s="5"/>
      <c r="AN1228" s="5"/>
      <c r="AO1228" s="5"/>
      <c r="AP1228" s="5"/>
      <c r="AQ1228" s="5"/>
      <c r="AR1228" s="5"/>
      <c r="AS1228" s="5"/>
      <c r="AT1228" s="5"/>
      <c r="AU1228" s="5"/>
      <c r="AV1228" s="5"/>
      <c r="AW1228" s="5"/>
      <c r="AX1228" s="5"/>
      <c r="AY1228" s="5"/>
      <c r="AZ1228" s="5"/>
      <c r="BA1228" s="5"/>
      <c r="BB1228" s="5"/>
    </row>
    <row r="1229" spans="1:54">
      <c r="A1229" s="4"/>
      <c r="B1229" s="25"/>
      <c r="C1229" s="32">
        <f t="shared" si="93"/>
        <v>1</v>
      </c>
      <c r="D1229" s="36" t="s">
        <v>2027</v>
      </c>
      <c r="E1229" s="36">
        <v>16538</v>
      </c>
      <c r="F1229" s="4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  <c r="X1229" s="5"/>
      <c r="Y1229" s="5"/>
      <c r="Z1229" s="5"/>
      <c r="AA1229" s="5"/>
      <c r="AB1229" s="5"/>
      <c r="AC1229" s="5"/>
      <c r="AD1229" s="5"/>
      <c r="AE1229" s="5"/>
      <c r="AF1229" s="5"/>
      <c r="AG1229" s="5"/>
      <c r="AH1229" s="5"/>
      <c r="AI1229" s="5"/>
      <c r="AJ1229" s="5"/>
      <c r="AK1229" s="5"/>
      <c r="AL1229" s="5"/>
      <c r="AM1229" s="5"/>
      <c r="AN1229" s="5"/>
      <c r="AO1229" s="5"/>
      <c r="AP1229" s="5"/>
      <c r="AQ1229" s="5"/>
      <c r="AR1229" s="5"/>
      <c r="AS1229" s="5"/>
      <c r="AT1229" s="5"/>
      <c r="AU1229" s="5"/>
      <c r="AV1229" s="5"/>
      <c r="AW1229" s="5"/>
      <c r="AX1229" s="5"/>
      <c r="AY1229" s="5"/>
      <c r="AZ1229" s="5"/>
      <c r="BA1229" s="5"/>
      <c r="BB1229" s="5"/>
    </row>
    <row r="1230" spans="1:54">
      <c r="A1230" s="4"/>
      <c r="B1230" s="25"/>
      <c r="C1230" s="32">
        <f t="shared" si="93"/>
        <v>1</v>
      </c>
      <c r="D1230" s="36" t="s">
        <v>2030</v>
      </c>
      <c r="E1230" s="36">
        <v>2300</v>
      </c>
      <c r="F1230" s="4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5"/>
      <c r="Y1230" s="5"/>
      <c r="Z1230" s="5"/>
      <c r="AA1230" s="5"/>
      <c r="AB1230" s="5"/>
      <c r="AC1230" s="5"/>
      <c r="AD1230" s="5"/>
      <c r="AE1230" s="5"/>
      <c r="AF1230" s="5"/>
      <c r="AG1230" s="5"/>
      <c r="AH1230" s="5"/>
      <c r="AI1230" s="5"/>
      <c r="AJ1230" s="5"/>
      <c r="AK1230" s="5"/>
      <c r="AL1230" s="5"/>
      <c r="AM1230" s="5"/>
      <c r="AN1230" s="5"/>
      <c r="AO1230" s="5"/>
      <c r="AP1230" s="5"/>
      <c r="AQ1230" s="5"/>
      <c r="AR1230" s="5"/>
      <c r="AS1230" s="5"/>
      <c r="AT1230" s="5"/>
      <c r="AU1230" s="5"/>
      <c r="AV1230" s="5"/>
      <c r="AW1230" s="5"/>
      <c r="AX1230" s="5"/>
      <c r="AY1230" s="5"/>
      <c r="AZ1230" s="5"/>
      <c r="BA1230" s="5"/>
      <c r="BB1230" s="5"/>
    </row>
    <row r="1231" spans="1:54">
      <c r="A1231" s="4"/>
      <c r="B1231" s="25"/>
      <c r="C1231" s="32">
        <f t="shared" si="93"/>
        <v>1</v>
      </c>
      <c r="D1231" s="42" t="s">
        <v>2031</v>
      </c>
      <c r="E1231" s="42">
        <v>3170</v>
      </c>
      <c r="F1231" s="4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5"/>
      <c r="Y1231" s="5"/>
      <c r="Z1231" s="5"/>
      <c r="AA1231" s="5"/>
      <c r="AB1231" s="5"/>
      <c r="AC1231" s="5"/>
      <c r="AD1231" s="5"/>
      <c r="AE1231" s="5"/>
      <c r="AF1231" s="5"/>
      <c r="AG1231" s="5"/>
      <c r="AH1231" s="5"/>
      <c r="AI1231" s="5"/>
      <c r="AJ1231" s="5"/>
      <c r="AK1231" s="5"/>
      <c r="AL1231" s="5"/>
      <c r="AM1231" s="5"/>
      <c r="AN1231" s="5"/>
      <c r="AO1231" s="5"/>
      <c r="AP1231" s="5"/>
      <c r="AQ1231" s="5"/>
      <c r="AR1231" s="5"/>
      <c r="AS1231" s="5"/>
      <c r="AT1231" s="5"/>
      <c r="AU1231" s="5"/>
      <c r="AV1231" s="5"/>
      <c r="AW1231" s="5"/>
      <c r="AX1231" s="5"/>
      <c r="AY1231" s="5"/>
      <c r="AZ1231" s="5"/>
      <c r="BA1231" s="5"/>
      <c r="BB1231" s="5"/>
    </row>
    <row r="1232" spans="1:54">
      <c r="A1232" s="4"/>
      <c r="B1232" s="25"/>
      <c r="C1232" s="32">
        <f t="shared" si="93"/>
        <v>1</v>
      </c>
      <c r="D1232" s="36" t="s">
        <v>2032</v>
      </c>
      <c r="E1232" s="36">
        <v>11036</v>
      </c>
      <c r="F1232" s="4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5"/>
      <c r="Y1232" s="5"/>
      <c r="Z1232" s="5"/>
      <c r="AA1232" s="5"/>
      <c r="AB1232" s="5"/>
      <c r="AC1232" s="5"/>
      <c r="AD1232" s="5"/>
      <c r="AE1232" s="5"/>
      <c r="AF1232" s="5"/>
      <c r="AG1232" s="5"/>
      <c r="AH1232" s="5"/>
      <c r="AI1232" s="5"/>
      <c r="AJ1232" s="5"/>
      <c r="AK1232" s="5"/>
      <c r="AL1232" s="5"/>
      <c r="AM1232" s="5"/>
      <c r="AN1232" s="5"/>
      <c r="AO1232" s="5"/>
      <c r="AP1232" s="5"/>
      <c r="AQ1232" s="5"/>
      <c r="AR1232" s="5"/>
      <c r="AS1232" s="5"/>
      <c r="AT1232" s="5"/>
      <c r="AU1232" s="5"/>
      <c r="AV1232" s="5"/>
      <c r="AW1232" s="5"/>
      <c r="AX1232" s="5"/>
      <c r="AY1232" s="5"/>
      <c r="AZ1232" s="5"/>
      <c r="BA1232" s="5"/>
      <c r="BB1232" s="5"/>
    </row>
    <row r="1233" spans="1:54">
      <c r="A1233" s="4"/>
      <c r="B1233" s="25"/>
      <c r="C1233" s="32">
        <f t="shared" si="93"/>
        <v>1</v>
      </c>
      <c r="D1233" s="42" t="s">
        <v>2033</v>
      </c>
      <c r="E1233" s="36">
        <v>15184</v>
      </c>
      <c r="F1233" s="4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5"/>
      <c r="Y1233" s="5"/>
      <c r="Z1233" s="5"/>
      <c r="AA1233" s="5"/>
      <c r="AB1233" s="5"/>
      <c r="AC1233" s="5"/>
      <c r="AD1233" s="5"/>
      <c r="AE1233" s="5"/>
      <c r="AF1233" s="5"/>
      <c r="AG1233" s="5"/>
      <c r="AH1233" s="5"/>
      <c r="AI1233" s="5"/>
      <c r="AJ1233" s="5"/>
      <c r="AK1233" s="5"/>
      <c r="AL1233" s="5"/>
      <c r="AM1233" s="5"/>
      <c r="AN1233" s="5"/>
      <c r="AO1233" s="5"/>
      <c r="AP1233" s="5"/>
      <c r="AQ1233" s="5"/>
      <c r="AR1233" s="5"/>
      <c r="AS1233" s="5"/>
      <c r="AT1233" s="5"/>
      <c r="AU1233" s="5"/>
      <c r="AV1233" s="5"/>
      <c r="AW1233" s="5"/>
      <c r="AX1233" s="5"/>
      <c r="AY1233" s="5"/>
      <c r="AZ1233" s="5"/>
      <c r="BA1233" s="5"/>
      <c r="BB1233" s="5"/>
    </row>
    <row r="1234" spans="1:54">
      <c r="A1234" s="4"/>
      <c r="B1234" s="25"/>
      <c r="C1234" s="32">
        <f t="shared" si="93"/>
        <v>1</v>
      </c>
      <c r="D1234" s="42" t="s">
        <v>2034</v>
      </c>
      <c r="E1234" s="36">
        <v>34000</v>
      </c>
      <c r="F1234" s="4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5"/>
      <c r="W1234" s="5"/>
      <c r="X1234" s="5"/>
      <c r="Y1234" s="5"/>
      <c r="Z1234" s="5"/>
      <c r="AA1234" s="5"/>
      <c r="AB1234" s="5"/>
      <c r="AC1234" s="5"/>
      <c r="AD1234" s="5"/>
      <c r="AE1234" s="5"/>
      <c r="AF1234" s="5"/>
      <c r="AG1234" s="5"/>
      <c r="AH1234" s="5"/>
      <c r="AI1234" s="5"/>
      <c r="AJ1234" s="5"/>
      <c r="AK1234" s="5"/>
      <c r="AL1234" s="5"/>
      <c r="AM1234" s="5"/>
      <c r="AN1234" s="5"/>
      <c r="AO1234" s="5"/>
      <c r="AP1234" s="5"/>
      <c r="AQ1234" s="5"/>
      <c r="AR1234" s="5"/>
      <c r="AS1234" s="5"/>
      <c r="AT1234" s="5"/>
      <c r="AU1234" s="5"/>
      <c r="AV1234" s="5"/>
      <c r="AW1234" s="5"/>
      <c r="AX1234" s="5"/>
      <c r="AY1234" s="5"/>
      <c r="AZ1234" s="5"/>
      <c r="BA1234" s="5"/>
      <c r="BB1234" s="5"/>
    </row>
    <row r="1235" spans="1:54">
      <c r="A1235" s="4"/>
      <c r="B1235" s="25"/>
      <c r="C1235" s="32">
        <f t="shared" si="93"/>
        <v>1</v>
      </c>
      <c r="D1235" s="36" t="s">
        <v>2035</v>
      </c>
      <c r="E1235" s="36">
        <v>9825</v>
      </c>
      <c r="F1235" s="4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5"/>
      <c r="Y1235" s="5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5"/>
      <c r="AM1235" s="5"/>
      <c r="AN1235" s="5"/>
      <c r="AO1235" s="5"/>
      <c r="AP1235" s="5"/>
      <c r="AQ1235" s="5"/>
      <c r="AR1235" s="5"/>
      <c r="AS1235" s="5"/>
      <c r="AT1235" s="5"/>
      <c r="AU1235" s="5"/>
      <c r="AV1235" s="5"/>
      <c r="AW1235" s="5"/>
      <c r="AX1235" s="5"/>
      <c r="AY1235" s="5"/>
      <c r="AZ1235" s="5"/>
      <c r="BA1235" s="5"/>
      <c r="BB1235" s="5"/>
    </row>
    <row r="1236" spans="1:54">
      <c r="A1236" s="4"/>
      <c r="B1236" s="25"/>
      <c r="C1236" s="32">
        <f t="shared" si="93"/>
        <v>1</v>
      </c>
      <c r="D1236" s="36" t="s">
        <v>2036</v>
      </c>
      <c r="E1236" s="36">
        <v>1527</v>
      </c>
      <c r="F1236" s="4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5"/>
      <c r="Y1236" s="5"/>
      <c r="Z1236" s="5"/>
      <c r="AA1236" s="5"/>
      <c r="AB1236" s="5"/>
      <c r="AC1236" s="5"/>
      <c r="AD1236" s="5"/>
      <c r="AE1236" s="5"/>
      <c r="AF1236" s="5"/>
      <c r="AG1236" s="5"/>
      <c r="AH1236" s="5"/>
      <c r="AI1236" s="5"/>
      <c r="AJ1236" s="5"/>
      <c r="AK1236" s="5"/>
      <c r="AL1236" s="5"/>
      <c r="AM1236" s="5"/>
      <c r="AN1236" s="5"/>
      <c r="AO1236" s="5"/>
      <c r="AP1236" s="5"/>
      <c r="AQ1236" s="5"/>
      <c r="AR1236" s="5"/>
      <c r="AS1236" s="5"/>
      <c r="AT1236" s="5"/>
      <c r="AU1236" s="5"/>
      <c r="AV1236" s="5"/>
      <c r="AW1236" s="5"/>
      <c r="AX1236" s="5"/>
      <c r="AY1236" s="5"/>
      <c r="AZ1236" s="5"/>
      <c r="BA1236" s="5"/>
      <c r="BB1236" s="5"/>
    </row>
    <row r="1237" spans="1:54">
      <c r="A1237" s="4"/>
      <c r="B1237" s="25"/>
      <c r="C1237" s="32">
        <f t="shared" si="93"/>
        <v>1</v>
      </c>
      <c r="D1237" s="42" t="s">
        <v>2037</v>
      </c>
      <c r="E1237" s="36">
        <v>34841</v>
      </c>
      <c r="F1237" s="4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5"/>
      <c r="Y1237" s="5"/>
      <c r="Z1237" s="5"/>
      <c r="AA1237" s="5"/>
      <c r="AB1237" s="5"/>
      <c r="AC1237" s="5"/>
      <c r="AD1237" s="5"/>
      <c r="AE1237" s="5"/>
      <c r="AF1237" s="5"/>
      <c r="AG1237" s="5"/>
      <c r="AH1237" s="5"/>
      <c r="AI1237" s="5"/>
      <c r="AJ1237" s="5"/>
      <c r="AK1237" s="5"/>
      <c r="AL1237" s="5"/>
      <c r="AM1237" s="5"/>
      <c r="AN1237" s="5"/>
      <c r="AO1237" s="5"/>
      <c r="AP1237" s="5"/>
      <c r="AQ1237" s="5"/>
      <c r="AR1237" s="5"/>
      <c r="AS1237" s="5"/>
      <c r="AT1237" s="5"/>
      <c r="AU1237" s="5"/>
      <c r="AV1237" s="5"/>
      <c r="AW1237" s="5"/>
      <c r="AX1237" s="5"/>
      <c r="AY1237" s="5"/>
      <c r="AZ1237" s="5"/>
      <c r="BA1237" s="5"/>
      <c r="BB1237" s="5"/>
    </row>
    <row r="1238" spans="1:54">
      <c r="A1238" s="4"/>
      <c r="B1238" s="25"/>
      <c r="C1238" s="32">
        <f t="shared" si="93"/>
        <v>1</v>
      </c>
      <c r="D1238" s="36" t="s">
        <v>2038</v>
      </c>
      <c r="E1238" s="36">
        <v>2500</v>
      </c>
      <c r="F1238" s="4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5"/>
      <c r="Y1238" s="5"/>
      <c r="Z1238" s="5"/>
      <c r="AA1238" s="5"/>
      <c r="AB1238" s="5"/>
      <c r="AC1238" s="5"/>
      <c r="AD1238" s="5"/>
      <c r="AE1238" s="5"/>
      <c r="AF1238" s="5"/>
      <c r="AG1238" s="5"/>
      <c r="AH1238" s="5"/>
      <c r="AI1238" s="5"/>
      <c r="AJ1238" s="5"/>
      <c r="AK1238" s="5"/>
      <c r="AL1238" s="5"/>
      <c r="AM1238" s="5"/>
      <c r="AN1238" s="5"/>
      <c r="AO1238" s="5"/>
      <c r="AP1238" s="5"/>
      <c r="AQ1238" s="5"/>
      <c r="AR1238" s="5"/>
      <c r="AS1238" s="5"/>
      <c r="AT1238" s="5"/>
      <c r="AU1238" s="5"/>
      <c r="AV1238" s="5"/>
      <c r="AW1238" s="5"/>
      <c r="AX1238" s="5"/>
      <c r="AY1238" s="5"/>
      <c r="AZ1238" s="5"/>
      <c r="BA1238" s="5"/>
      <c r="BB1238" s="5"/>
    </row>
    <row r="1239" spans="1:54">
      <c r="A1239" s="4"/>
      <c r="B1239" s="25"/>
      <c r="C1239" s="32">
        <f t="shared" si="93"/>
        <v>1</v>
      </c>
      <c r="D1239" s="36" t="s">
        <v>2039</v>
      </c>
      <c r="E1239" s="36">
        <v>173950</v>
      </c>
      <c r="F1239" s="4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5"/>
      <c r="Y1239" s="5"/>
      <c r="Z1239" s="5"/>
      <c r="AA1239" s="5"/>
      <c r="AB1239" s="5"/>
      <c r="AC1239" s="5"/>
      <c r="AD1239" s="5"/>
      <c r="AE1239" s="5"/>
      <c r="AF1239" s="5"/>
      <c r="AG1239" s="5"/>
      <c r="AH1239" s="5"/>
      <c r="AI1239" s="5"/>
      <c r="AJ1239" s="5"/>
      <c r="AK1239" s="5"/>
      <c r="AL1239" s="5"/>
      <c r="AM1239" s="5"/>
      <c r="AN1239" s="5"/>
      <c r="AO1239" s="5"/>
      <c r="AP1239" s="5"/>
      <c r="AQ1239" s="5"/>
      <c r="AR1239" s="5"/>
      <c r="AS1239" s="5"/>
      <c r="AT1239" s="5"/>
      <c r="AU1239" s="5"/>
      <c r="AV1239" s="5"/>
      <c r="AW1239" s="5"/>
      <c r="AX1239" s="5"/>
      <c r="AY1239" s="5"/>
      <c r="AZ1239" s="5"/>
      <c r="BA1239" s="5"/>
      <c r="BB1239" s="5"/>
    </row>
    <row r="1240" spans="1:54">
      <c r="A1240" s="4"/>
      <c r="B1240" s="25"/>
      <c r="C1240" s="32">
        <f t="shared" si="93"/>
        <v>1</v>
      </c>
      <c r="D1240" s="36" t="s">
        <v>2040</v>
      </c>
      <c r="E1240" s="36">
        <v>5737</v>
      </c>
      <c r="F1240" s="4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  <c r="X1240" s="5"/>
      <c r="Y1240" s="5"/>
      <c r="Z1240" s="5"/>
      <c r="AA1240" s="5"/>
      <c r="AB1240" s="5"/>
      <c r="AC1240" s="5"/>
      <c r="AD1240" s="5"/>
      <c r="AE1240" s="5"/>
      <c r="AF1240" s="5"/>
      <c r="AG1240" s="5"/>
      <c r="AH1240" s="5"/>
      <c r="AI1240" s="5"/>
      <c r="AJ1240" s="5"/>
      <c r="AK1240" s="5"/>
      <c r="AL1240" s="5"/>
      <c r="AM1240" s="5"/>
      <c r="AN1240" s="5"/>
      <c r="AO1240" s="5"/>
      <c r="AP1240" s="5"/>
      <c r="AQ1240" s="5"/>
      <c r="AR1240" s="5"/>
      <c r="AS1240" s="5"/>
      <c r="AT1240" s="5"/>
      <c r="AU1240" s="5"/>
      <c r="AV1240" s="5"/>
      <c r="AW1240" s="5"/>
      <c r="AX1240" s="5"/>
      <c r="AY1240" s="5"/>
      <c r="AZ1240" s="5"/>
      <c r="BA1240" s="5"/>
      <c r="BB1240" s="5"/>
    </row>
    <row r="1241" spans="1:54">
      <c r="A1241" s="4"/>
      <c r="B1241" s="25"/>
      <c r="C1241" s="32">
        <f t="shared" si="93"/>
        <v>1</v>
      </c>
      <c r="D1241" s="36" t="s">
        <v>2041</v>
      </c>
      <c r="E1241" s="36">
        <v>6159</v>
      </c>
      <c r="F1241" s="4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5"/>
      <c r="Y1241" s="5"/>
      <c r="Z1241" s="5"/>
      <c r="AA1241" s="5"/>
      <c r="AB1241" s="5"/>
      <c r="AC1241" s="5"/>
      <c r="AD1241" s="5"/>
      <c r="AE1241" s="5"/>
      <c r="AF1241" s="5"/>
      <c r="AG1241" s="5"/>
      <c r="AH1241" s="5"/>
      <c r="AI1241" s="5"/>
      <c r="AJ1241" s="5"/>
      <c r="AK1241" s="5"/>
      <c r="AL1241" s="5"/>
      <c r="AM1241" s="5"/>
      <c r="AN1241" s="5"/>
      <c r="AO1241" s="5"/>
      <c r="AP1241" s="5"/>
      <c r="AQ1241" s="5"/>
      <c r="AR1241" s="5"/>
      <c r="AS1241" s="5"/>
      <c r="AT1241" s="5"/>
      <c r="AU1241" s="5"/>
      <c r="AV1241" s="5"/>
      <c r="AW1241" s="5"/>
      <c r="AX1241" s="5"/>
      <c r="AY1241" s="5"/>
      <c r="AZ1241" s="5"/>
      <c r="BA1241" s="5"/>
      <c r="BB1241" s="5"/>
    </row>
    <row r="1242" spans="1:54">
      <c r="A1242" s="4"/>
      <c r="B1242" s="25"/>
      <c r="C1242" s="32">
        <f t="shared" si="93"/>
        <v>1</v>
      </c>
      <c r="D1242" s="36" t="s">
        <v>2044</v>
      </c>
      <c r="E1242" s="36">
        <v>15500</v>
      </c>
      <c r="F1242" s="4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5"/>
      <c r="W1242" s="5"/>
      <c r="X1242" s="5"/>
      <c r="Y1242" s="5"/>
      <c r="Z1242" s="5"/>
      <c r="AA1242" s="5"/>
      <c r="AB1242" s="5"/>
      <c r="AC1242" s="5"/>
      <c r="AD1242" s="5"/>
      <c r="AE1242" s="5"/>
      <c r="AF1242" s="5"/>
      <c r="AG1242" s="5"/>
      <c r="AH1242" s="5"/>
      <c r="AI1242" s="5"/>
      <c r="AJ1242" s="5"/>
      <c r="AK1242" s="5"/>
      <c r="AL1242" s="5"/>
      <c r="AM1242" s="5"/>
      <c r="AN1242" s="5"/>
      <c r="AO1242" s="5"/>
      <c r="AP1242" s="5"/>
      <c r="AQ1242" s="5"/>
      <c r="AR1242" s="5"/>
      <c r="AS1242" s="5"/>
      <c r="AT1242" s="5"/>
      <c r="AU1242" s="5"/>
      <c r="AV1242" s="5"/>
      <c r="AW1242" s="5"/>
      <c r="AX1242" s="5"/>
      <c r="AY1242" s="5"/>
      <c r="AZ1242" s="5"/>
      <c r="BA1242" s="5"/>
      <c r="BB1242" s="5"/>
    </row>
    <row r="1243" spans="1:54">
      <c r="A1243" s="4"/>
      <c r="B1243" s="25"/>
      <c r="C1243" s="32">
        <f t="shared" si="93"/>
        <v>1</v>
      </c>
      <c r="D1243" s="36" t="s">
        <v>2045</v>
      </c>
      <c r="E1243" s="36">
        <v>4856</v>
      </c>
      <c r="F1243" s="4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5"/>
      <c r="Y1243" s="5"/>
      <c r="Z1243" s="5"/>
      <c r="AA1243" s="5"/>
      <c r="AB1243" s="5"/>
      <c r="AC1243" s="5"/>
      <c r="AD1243" s="5"/>
      <c r="AE1243" s="5"/>
      <c r="AF1243" s="5"/>
      <c r="AG1243" s="5"/>
      <c r="AH1243" s="5"/>
      <c r="AI1243" s="5"/>
      <c r="AJ1243" s="5"/>
      <c r="AK1243" s="5"/>
      <c r="AL1243" s="5"/>
      <c r="AM1243" s="5"/>
      <c r="AN1243" s="5"/>
      <c r="AO1243" s="5"/>
      <c r="AP1243" s="5"/>
      <c r="AQ1243" s="5"/>
      <c r="AR1243" s="5"/>
      <c r="AS1243" s="5"/>
      <c r="AT1243" s="5"/>
      <c r="AU1243" s="5"/>
      <c r="AV1243" s="5"/>
      <c r="AW1243" s="5"/>
      <c r="AX1243" s="5"/>
      <c r="AY1243" s="5"/>
      <c r="AZ1243" s="5"/>
      <c r="BA1243" s="5"/>
      <c r="BB1243" s="5"/>
    </row>
    <row r="1244" spans="1:54">
      <c r="A1244" s="4"/>
      <c r="B1244" s="25"/>
      <c r="C1244" s="32">
        <f t="shared" si="93"/>
        <v>1</v>
      </c>
      <c r="D1244" s="36" t="s">
        <v>2047</v>
      </c>
      <c r="E1244" s="36">
        <v>4873</v>
      </c>
      <c r="F1244" s="4"/>
      <c r="G1244" s="5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5"/>
      <c r="W1244" s="5"/>
      <c r="X1244" s="5"/>
      <c r="Y1244" s="5"/>
      <c r="Z1244" s="5"/>
      <c r="AA1244" s="5"/>
      <c r="AB1244" s="5"/>
      <c r="AC1244" s="5"/>
      <c r="AD1244" s="5"/>
      <c r="AE1244" s="5"/>
      <c r="AF1244" s="5"/>
      <c r="AG1244" s="5"/>
      <c r="AH1244" s="5"/>
      <c r="AI1244" s="5"/>
      <c r="AJ1244" s="5"/>
      <c r="AK1244" s="5"/>
      <c r="AL1244" s="5"/>
      <c r="AM1244" s="5"/>
      <c r="AN1244" s="5"/>
      <c r="AO1244" s="5"/>
      <c r="AP1244" s="5"/>
      <c r="AQ1244" s="5"/>
      <c r="AR1244" s="5"/>
      <c r="AS1244" s="5"/>
      <c r="AT1244" s="5"/>
      <c r="AU1244" s="5"/>
      <c r="AV1244" s="5"/>
      <c r="AW1244" s="5"/>
      <c r="AX1244" s="5"/>
      <c r="AY1244" s="5"/>
      <c r="AZ1244" s="5"/>
      <c r="BA1244" s="5"/>
      <c r="BB1244" s="5"/>
    </row>
    <row r="1245" spans="1:54">
      <c r="A1245" s="4"/>
      <c r="B1245" s="25"/>
      <c r="C1245" s="32">
        <f t="shared" si="93"/>
        <v>1</v>
      </c>
      <c r="D1245" s="36" t="s">
        <v>2048</v>
      </c>
      <c r="E1245" s="36">
        <v>6200</v>
      </c>
      <c r="F1245" s="4"/>
      <c r="G1245" s="5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  <c r="X1245" s="5"/>
      <c r="Y1245" s="5"/>
      <c r="Z1245" s="5"/>
      <c r="AA1245" s="5"/>
      <c r="AB1245" s="5"/>
      <c r="AC1245" s="5"/>
      <c r="AD1245" s="5"/>
      <c r="AE1245" s="5"/>
      <c r="AF1245" s="5"/>
      <c r="AG1245" s="5"/>
      <c r="AH1245" s="5"/>
      <c r="AI1245" s="5"/>
      <c r="AJ1245" s="5"/>
      <c r="AK1245" s="5"/>
      <c r="AL1245" s="5"/>
      <c r="AM1245" s="5"/>
      <c r="AN1245" s="5"/>
      <c r="AO1245" s="5"/>
      <c r="AP1245" s="5"/>
      <c r="AQ1245" s="5"/>
      <c r="AR1245" s="5"/>
      <c r="AS1245" s="5"/>
      <c r="AT1245" s="5"/>
      <c r="AU1245" s="5"/>
      <c r="AV1245" s="5"/>
      <c r="AW1245" s="5"/>
      <c r="AX1245" s="5"/>
      <c r="AY1245" s="5"/>
      <c r="AZ1245" s="5"/>
      <c r="BA1245" s="5"/>
      <c r="BB1245" s="5"/>
    </row>
    <row r="1246" spans="1:54">
      <c r="A1246" s="4"/>
      <c r="B1246" s="25"/>
      <c r="C1246" s="32">
        <f t="shared" si="93"/>
        <v>1</v>
      </c>
      <c r="D1246" s="36" t="s">
        <v>2049</v>
      </c>
      <c r="E1246" s="36">
        <v>4200</v>
      </c>
      <c r="F1246" s="4"/>
      <c r="G1246" s="5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5"/>
      <c r="W1246" s="5"/>
      <c r="X1246" s="5"/>
      <c r="Y1246" s="5"/>
      <c r="Z1246" s="5"/>
      <c r="AA1246" s="5"/>
      <c r="AB1246" s="5"/>
      <c r="AC1246" s="5"/>
      <c r="AD1246" s="5"/>
      <c r="AE1246" s="5"/>
      <c r="AF1246" s="5"/>
      <c r="AG1246" s="5"/>
      <c r="AH1246" s="5"/>
      <c r="AI1246" s="5"/>
      <c r="AJ1246" s="5"/>
      <c r="AK1246" s="5"/>
      <c r="AL1246" s="5"/>
      <c r="AM1246" s="5"/>
      <c r="AN1246" s="5"/>
      <c r="AO1246" s="5"/>
      <c r="AP1246" s="5"/>
      <c r="AQ1246" s="5"/>
      <c r="AR1246" s="5"/>
      <c r="AS1246" s="5"/>
      <c r="AT1246" s="5"/>
      <c r="AU1246" s="5"/>
      <c r="AV1246" s="5"/>
      <c r="AW1246" s="5"/>
      <c r="AX1246" s="5"/>
      <c r="AY1246" s="5"/>
      <c r="AZ1246" s="5"/>
      <c r="BA1246" s="5"/>
      <c r="BB1246" s="5"/>
    </row>
    <row r="1247" spans="1:54">
      <c r="A1247" s="4"/>
      <c r="B1247" s="25"/>
      <c r="C1247" s="32">
        <f t="shared" si="93"/>
        <v>1</v>
      </c>
      <c r="D1247" s="36" t="s">
        <v>2051</v>
      </c>
      <c r="E1247" s="36">
        <v>6612</v>
      </c>
      <c r="F1247" s="4"/>
      <c r="G1247" s="5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  <c r="U1247" s="5"/>
      <c r="V1247" s="5"/>
      <c r="W1247" s="5"/>
      <c r="X1247" s="5"/>
      <c r="Y1247" s="5"/>
      <c r="Z1247" s="5"/>
      <c r="AA1247" s="5"/>
      <c r="AB1247" s="5"/>
      <c r="AC1247" s="5"/>
      <c r="AD1247" s="5"/>
      <c r="AE1247" s="5"/>
      <c r="AF1247" s="5"/>
      <c r="AG1247" s="5"/>
      <c r="AH1247" s="5"/>
      <c r="AI1247" s="5"/>
      <c r="AJ1247" s="5"/>
      <c r="AK1247" s="5"/>
      <c r="AL1247" s="5"/>
      <c r="AM1247" s="5"/>
      <c r="AN1247" s="5"/>
      <c r="AO1247" s="5"/>
      <c r="AP1247" s="5"/>
      <c r="AQ1247" s="5"/>
      <c r="AR1247" s="5"/>
      <c r="AS1247" s="5"/>
      <c r="AT1247" s="5"/>
      <c r="AU1247" s="5"/>
      <c r="AV1247" s="5"/>
      <c r="AW1247" s="5"/>
      <c r="AX1247" s="5"/>
      <c r="AY1247" s="5"/>
      <c r="AZ1247" s="5"/>
      <c r="BA1247" s="5"/>
      <c r="BB1247" s="5"/>
    </row>
    <row r="1248" spans="1:54">
      <c r="A1248" s="4"/>
      <c r="B1248" s="25"/>
      <c r="C1248" s="32">
        <f t="shared" si="93"/>
        <v>1</v>
      </c>
      <c r="D1248" s="36" t="s">
        <v>2053</v>
      </c>
      <c r="E1248" s="36">
        <v>9000</v>
      </c>
      <c r="F1248" s="4"/>
      <c r="G1248" s="5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5"/>
      <c r="W1248" s="5"/>
      <c r="X1248" s="5"/>
      <c r="Y1248" s="5"/>
      <c r="Z1248" s="5"/>
      <c r="AA1248" s="5"/>
      <c r="AB1248" s="5"/>
      <c r="AC1248" s="5"/>
      <c r="AD1248" s="5"/>
      <c r="AE1248" s="5"/>
      <c r="AF1248" s="5"/>
      <c r="AG1248" s="5"/>
      <c r="AH1248" s="5"/>
      <c r="AI1248" s="5"/>
      <c r="AJ1248" s="5"/>
      <c r="AK1248" s="5"/>
      <c r="AL1248" s="5"/>
      <c r="AM1248" s="5"/>
      <c r="AN1248" s="5"/>
      <c r="AO1248" s="5"/>
      <c r="AP1248" s="5"/>
      <c r="AQ1248" s="5"/>
      <c r="AR1248" s="5"/>
      <c r="AS1248" s="5"/>
      <c r="AT1248" s="5"/>
      <c r="AU1248" s="5"/>
      <c r="AV1248" s="5"/>
      <c r="AW1248" s="5"/>
      <c r="AX1248" s="5"/>
      <c r="AY1248" s="5"/>
      <c r="AZ1248" s="5"/>
      <c r="BA1248" s="5"/>
      <c r="BB1248" s="5"/>
    </row>
    <row r="1249" spans="1:54">
      <c r="A1249" s="4"/>
      <c r="B1249" s="25"/>
      <c r="C1249" s="32">
        <f t="shared" si="93"/>
        <v>1</v>
      </c>
      <c r="D1249" s="36" t="s">
        <v>2054</v>
      </c>
      <c r="E1249" s="36">
        <v>8100</v>
      </c>
      <c r="F1249" s="4"/>
      <c r="G1249" s="5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5"/>
      <c r="W1249" s="5"/>
      <c r="X1249" s="5"/>
      <c r="Y1249" s="5"/>
      <c r="Z1249" s="5"/>
      <c r="AA1249" s="5"/>
      <c r="AB1249" s="5"/>
      <c r="AC1249" s="5"/>
      <c r="AD1249" s="5"/>
      <c r="AE1249" s="5"/>
      <c r="AF1249" s="5"/>
      <c r="AG1249" s="5"/>
      <c r="AH1249" s="5"/>
      <c r="AI1249" s="5"/>
      <c r="AJ1249" s="5"/>
      <c r="AK1249" s="5"/>
      <c r="AL1249" s="5"/>
      <c r="AM1249" s="5"/>
      <c r="AN1249" s="5"/>
      <c r="AO1249" s="5"/>
      <c r="AP1249" s="5"/>
      <c r="AQ1249" s="5"/>
      <c r="AR1249" s="5"/>
      <c r="AS1249" s="5"/>
      <c r="AT1249" s="5"/>
      <c r="AU1249" s="5"/>
      <c r="AV1249" s="5"/>
      <c r="AW1249" s="5"/>
      <c r="AX1249" s="5"/>
      <c r="AY1249" s="5"/>
      <c r="AZ1249" s="5"/>
      <c r="BA1249" s="5"/>
      <c r="BB1249" s="5"/>
    </row>
    <row r="1250" spans="1:54" ht="15">
      <c r="A1250" s="231" t="s">
        <v>2055</v>
      </c>
      <c r="B1250" s="231"/>
      <c r="C1250" s="231"/>
      <c r="D1250" s="44">
        <f>SUM(C1220:C1249)</f>
        <v>30</v>
      </c>
      <c r="E1250" s="159">
        <f t="shared" ref="E1250" si="94">SUM(E1220:E1249)</f>
        <v>443124</v>
      </c>
      <c r="F1250" s="4"/>
      <c r="G1250" s="5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  <c r="U1250" s="5"/>
      <c r="V1250" s="5"/>
      <c r="W1250" s="5"/>
      <c r="X1250" s="5"/>
      <c r="Y1250" s="5"/>
      <c r="Z1250" s="5"/>
      <c r="AA1250" s="5"/>
      <c r="AB1250" s="5"/>
      <c r="AC1250" s="5"/>
      <c r="AD1250" s="5"/>
      <c r="AE1250" s="5"/>
      <c r="AF1250" s="5"/>
      <c r="AG1250" s="5"/>
      <c r="AH1250" s="5"/>
      <c r="AI1250" s="5"/>
      <c r="AJ1250" s="5"/>
      <c r="AK1250" s="5"/>
      <c r="AL1250" s="5"/>
      <c r="AM1250" s="5"/>
      <c r="AN1250" s="5"/>
      <c r="AO1250" s="5"/>
      <c r="AP1250" s="5"/>
      <c r="AQ1250" s="5"/>
      <c r="AR1250" s="5"/>
      <c r="AS1250" s="5"/>
      <c r="AT1250" s="5"/>
      <c r="AU1250" s="5"/>
      <c r="AV1250" s="5"/>
      <c r="AW1250" s="5"/>
      <c r="AX1250" s="5"/>
      <c r="AY1250" s="5"/>
      <c r="AZ1250" s="5"/>
      <c r="BA1250" s="5"/>
      <c r="BB1250" s="5"/>
    </row>
    <row r="1251" spans="1:54" ht="15.75">
      <c r="A1251" s="28">
        <v>43</v>
      </c>
      <c r="B1251" s="225" t="s">
        <v>77</v>
      </c>
      <c r="C1251" s="225"/>
      <c r="D1251" s="29"/>
      <c r="E1251" s="156"/>
      <c r="F1251" s="4"/>
      <c r="G1251" s="5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  <c r="X1251" s="5"/>
      <c r="Y1251" s="5"/>
      <c r="Z1251" s="5"/>
      <c r="AA1251" s="5"/>
      <c r="AB1251" s="5"/>
      <c r="AC1251" s="5"/>
      <c r="AD1251" s="5"/>
      <c r="AE1251" s="5"/>
      <c r="AF1251" s="5"/>
      <c r="AG1251" s="5"/>
      <c r="AH1251" s="5"/>
      <c r="AI1251" s="5"/>
      <c r="AJ1251" s="5"/>
      <c r="AK1251" s="5"/>
      <c r="AL1251" s="5"/>
      <c r="AM1251" s="5"/>
      <c r="AN1251" s="5"/>
      <c r="AO1251" s="5"/>
      <c r="AP1251" s="5"/>
      <c r="AQ1251" s="5"/>
      <c r="AR1251" s="5"/>
      <c r="AS1251" s="5"/>
      <c r="AT1251" s="5"/>
      <c r="AU1251" s="5"/>
      <c r="AV1251" s="5"/>
      <c r="AW1251" s="5"/>
      <c r="AX1251" s="5"/>
      <c r="AY1251" s="5"/>
      <c r="AZ1251" s="5"/>
      <c r="BA1251" s="5"/>
      <c r="BB1251" s="5"/>
    </row>
    <row r="1252" spans="1:54">
      <c r="A1252" s="4"/>
      <c r="B1252" s="25"/>
      <c r="C1252" s="32">
        <f>IF(D1252="",0,1)</f>
        <v>1</v>
      </c>
      <c r="D1252" s="77" t="s">
        <v>2060</v>
      </c>
      <c r="E1252" s="77">
        <v>6609</v>
      </c>
      <c r="F1252" s="4"/>
      <c r="G1252" s="5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  <c r="X1252" s="5"/>
      <c r="Y1252" s="5"/>
      <c r="Z1252" s="5"/>
      <c r="AA1252" s="5"/>
      <c r="AB1252" s="5"/>
      <c r="AC1252" s="5"/>
      <c r="AD1252" s="5"/>
      <c r="AE1252" s="5"/>
      <c r="AF1252" s="5"/>
      <c r="AG1252" s="5"/>
      <c r="AH1252" s="5"/>
      <c r="AI1252" s="5"/>
      <c r="AJ1252" s="5"/>
      <c r="AK1252" s="5"/>
      <c r="AL1252" s="5"/>
      <c r="AM1252" s="5"/>
      <c r="AN1252" s="5"/>
      <c r="AO1252" s="5"/>
      <c r="AP1252" s="5"/>
      <c r="AQ1252" s="5"/>
      <c r="AR1252" s="5"/>
      <c r="AS1252" s="5"/>
      <c r="AT1252" s="5"/>
      <c r="AU1252" s="5"/>
      <c r="AV1252" s="5"/>
      <c r="AW1252" s="5"/>
      <c r="AX1252" s="5"/>
      <c r="AY1252" s="5"/>
      <c r="AZ1252" s="5"/>
      <c r="BA1252" s="5"/>
      <c r="BB1252" s="5"/>
    </row>
    <row r="1253" spans="1:54">
      <c r="A1253" s="4"/>
      <c r="B1253" s="25"/>
      <c r="C1253" s="32">
        <f>IF(D1253="",0,1)</f>
        <v>1</v>
      </c>
      <c r="D1253" s="77" t="s">
        <v>2061</v>
      </c>
      <c r="E1253" s="77">
        <v>4400</v>
      </c>
      <c r="F1253" s="4"/>
      <c r="G1253" s="5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  <c r="U1253" s="5"/>
      <c r="V1253" s="5"/>
      <c r="W1253" s="5"/>
      <c r="X1253" s="5"/>
      <c r="Y1253" s="5"/>
      <c r="Z1253" s="5"/>
      <c r="AA1253" s="5"/>
      <c r="AB1253" s="5"/>
      <c r="AC1253" s="5"/>
      <c r="AD1253" s="5"/>
      <c r="AE1253" s="5"/>
      <c r="AF1253" s="5"/>
      <c r="AG1253" s="5"/>
      <c r="AH1253" s="5"/>
      <c r="AI1253" s="5"/>
      <c r="AJ1253" s="5"/>
      <c r="AK1253" s="5"/>
      <c r="AL1253" s="5"/>
      <c r="AM1253" s="5"/>
      <c r="AN1253" s="5"/>
      <c r="AO1253" s="5"/>
      <c r="AP1253" s="5"/>
      <c r="AQ1253" s="5"/>
      <c r="AR1253" s="5"/>
      <c r="AS1253" s="5"/>
      <c r="AT1253" s="5"/>
      <c r="AU1253" s="5"/>
      <c r="AV1253" s="5"/>
      <c r="AW1253" s="5"/>
      <c r="AX1253" s="5"/>
      <c r="AY1253" s="5"/>
      <c r="AZ1253" s="5"/>
      <c r="BA1253" s="5"/>
      <c r="BB1253" s="5"/>
    </row>
    <row r="1254" spans="1:54">
      <c r="A1254" s="4"/>
      <c r="B1254" s="25"/>
      <c r="C1254" s="32">
        <f>IF(D1254="",0,1)</f>
        <v>1</v>
      </c>
      <c r="D1254" s="40" t="s">
        <v>2066</v>
      </c>
      <c r="E1254" s="77">
        <v>19215</v>
      </c>
      <c r="F1254" s="4"/>
      <c r="G1254" s="5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5"/>
      <c r="W1254" s="5"/>
      <c r="X1254" s="5"/>
      <c r="Y1254" s="5"/>
      <c r="Z1254" s="5"/>
      <c r="AA1254" s="5"/>
      <c r="AB1254" s="5"/>
      <c r="AC1254" s="5"/>
      <c r="AD1254" s="5"/>
      <c r="AE1254" s="5"/>
      <c r="AF1254" s="5"/>
      <c r="AG1254" s="5"/>
      <c r="AH1254" s="5"/>
      <c r="AI1254" s="5"/>
      <c r="AJ1254" s="5"/>
      <c r="AK1254" s="5"/>
      <c r="AL1254" s="5"/>
      <c r="AM1254" s="5"/>
      <c r="AN1254" s="5"/>
      <c r="AO1254" s="5"/>
      <c r="AP1254" s="5"/>
      <c r="AQ1254" s="5"/>
      <c r="AR1254" s="5"/>
      <c r="AS1254" s="5"/>
      <c r="AT1254" s="5"/>
      <c r="AU1254" s="5"/>
      <c r="AV1254" s="5"/>
      <c r="AW1254" s="5"/>
      <c r="AX1254" s="5"/>
      <c r="AY1254" s="5"/>
      <c r="AZ1254" s="5"/>
      <c r="BA1254" s="5"/>
      <c r="BB1254" s="5"/>
    </row>
    <row r="1255" spans="1:54">
      <c r="A1255" s="4"/>
      <c r="B1255" s="25"/>
      <c r="C1255" s="32">
        <f>IF(D1255="",0,1)</f>
        <v>1</v>
      </c>
      <c r="D1255" s="40" t="s">
        <v>2067</v>
      </c>
      <c r="E1255" s="77">
        <v>9300</v>
      </c>
      <c r="F1255" s="4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  <c r="X1255" s="5"/>
      <c r="Y1255" s="5"/>
      <c r="Z1255" s="5"/>
      <c r="AA1255" s="5"/>
      <c r="AB1255" s="5"/>
      <c r="AC1255" s="5"/>
      <c r="AD1255" s="5"/>
      <c r="AE1255" s="5"/>
      <c r="AF1255" s="5"/>
      <c r="AG1255" s="5"/>
      <c r="AH1255" s="5"/>
      <c r="AI1255" s="5"/>
      <c r="AJ1255" s="5"/>
      <c r="AK1255" s="5"/>
      <c r="AL1255" s="5"/>
      <c r="AM1255" s="5"/>
      <c r="AN1255" s="5"/>
      <c r="AO1255" s="5"/>
      <c r="AP1255" s="5"/>
      <c r="AQ1255" s="5"/>
      <c r="AR1255" s="5"/>
      <c r="AS1255" s="5"/>
      <c r="AT1255" s="5"/>
      <c r="AU1255" s="5"/>
      <c r="AV1255" s="5"/>
      <c r="AW1255" s="5"/>
      <c r="AX1255" s="5"/>
      <c r="AY1255" s="5"/>
      <c r="AZ1255" s="5"/>
      <c r="BA1255" s="5"/>
      <c r="BB1255" s="5"/>
    </row>
    <row r="1256" spans="1:54" ht="15">
      <c r="A1256" s="231" t="s">
        <v>2072</v>
      </c>
      <c r="B1256" s="231"/>
      <c r="C1256" s="231"/>
      <c r="D1256" s="44">
        <f>SUM(C1252:C1255)</f>
        <v>4</v>
      </c>
      <c r="E1256" s="159">
        <f t="shared" ref="E1256" si="95">SUM(E1252:E1255)</f>
        <v>39524</v>
      </c>
      <c r="F1256" s="4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  <c r="X1256" s="5"/>
      <c r="Y1256" s="5"/>
      <c r="Z1256" s="5"/>
      <c r="AA1256" s="5"/>
      <c r="AB1256" s="5"/>
      <c r="AC1256" s="5"/>
      <c r="AD1256" s="5"/>
      <c r="AE1256" s="5"/>
      <c r="AF1256" s="5"/>
      <c r="AG1256" s="5"/>
      <c r="AH1256" s="5"/>
      <c r="AI1256" s="5"/>
      <c r="AJ1256" s="5"/>
      <c r="AK1256" s="5"/>
      <c r="AL1256" s="5"/>
      <c r="AM1256" s="5"/>
      <c r="AN1256" s="5"/>
      <c r="AO1256" s="5"/>
      <c r="AP1256" s="5"/>
      <c r="AQ1256" s="5"/>
      <c r="AR1256" s="5"/>
      <c r="AS1256" s="5"/>
      <c r="AT1256" s="5"/>
      <c r="AU1256" s="5"/>
      <c r="AV1256" s="5"/>
      <c r="AW1256" s="5"/>
      <c r="AX1256" s="5"/>
      <c r="AY1256" s="5"/>
      <c r="AZ1256" s="5"/>
      <c r="BA1256" s="5"/>
      <c r="BB1256" s="5"/>
    </row>
    <row r="1257" spans="1:54" ht="15.75">
      <c r="A1257" s="28">
        <v>44</v>
      </c>
      <c r="B1257" s="225" t="s">
        <v>78</v>
      </c>
      <c r="C1257" s="225"/>
      <c r="D1257" s="29"/>
      <c r="E1257" s="156"/>
      <c r="F1257" s="4"/>
      <c r="G1257" s="5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  <c r="X1257" s="5"/>
      <c r="Y1257" s="5"/>
      <c r="Z1257" s="5"/>
      <c r="AA1257" s="5"/>
      <c r="AB1257" s="5"/>
      <c r="AC1257" s="5"/>
      <c r="AD1257" s="5"/>
      <c r="AE1257" s="5"/>
      <c r="AF1257" s="5"/>
      <c r="AG1257" s="5"/>
      <c r="AH1257" s="5"/>
      <c r="AI1257" s="5"/>
      <c r="AJ1257" s="5"/>
      <c r="AK1257" s="5"/>
      <c r="AL1257" s="5"/>
      <c r="AM1257" s="5"/>
      <c r="AN1257" s="5"/>
      <c r="AO1257" s="5"/>
      <c r="AP1257" s="5"/>
      <c r="AQ1257" s="5"/>
      <c r="AR1257" s="5"/>
      <c r="AS1257" s="5"/>
      <c r="AT1257" s="5"/>
      <c r="AU1257" s="5"/>
      <c r="AV1257" s="5"/>
      <c r="AW1257" s="5"/>
      <c r="AX1257" s="5"/>
      <c r="AY1257" s="5"/>
      <c r="AZ1257" s="5"/>
      <c r="BA1257" s="5"/>
      <c r="BB1257" s="5"/>
    </row>
    <row r="1258" spans="1:54">
      <c r="A1258" s="4"/>
      <c r="B1258" s="25"/>
      <c r="C1258" s="32">
        <f t="shared" ref="C1258:C1289" si="96">IF(D1258="",0,1)</f>
        <v>1</v>
      </c>
      <c r="D1258" s="52" t="s">
        <v>2073</v>
      </c>
      <c r="E1258" s="34">
        <v>11435</v>
      </c>
      <c r="F1258" s="4"/>
      <c r="G1258" s="5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5"/>
      <c r="W1258" s="5"/>
      <c r="X1258" s="5"/>
      <c r="Y1258" s="5"/>
      <c r="Z1258" s="5"/>
      <c r="AA1258" s="5"/>
      <c r="AB1258" s="5"/>
      <c r="AC1258" s="5"/>
      <c r="AD1258" s="5"/>
      <c r="AE1258" s="5"/>
      <c r="AF1258" s="5"/>
      <c r="AG1258" s="5"/>
      <c r="AH1258" s="5"/>
      <c r="AI1258" s="5"/>
      <c r="AJ1258" s="5"/>
      <c r="AK1258" s="5"/>
      <c r="AL1258" s="5"/>
      <c r="AM1258" s="5"/>
      <c r="AN1258" s="5"/>
      <c r="AO1258" s="5"/>
      <c r="AP1258" s="5"/>
      <c r="AQ1258" s="5"/>
      <c r="AR1258" s="5"/>
      <c r="AS1258" s="5"/>
      <c r="AT1258" s="5"/>
      <c r="AU1258" s="5"/>
      <c r="AV1258" s="5"/>
      <c r="AW1258" s="5"/>
      <c r="AX1258" s="5"/>
      <c r="AY1258" s="5"/>
      <c r="AZ1258" s="5"/>
      <c r="BA1258" s="5"/>
      <c r="BB1258" s="5"/>
    </row>
    <row r="1259" spans="1:54">
      <c r="A1259" s="4"/>
      <c r="B1259" s="25"/>
      <c r="C1259" s="32">
        <f t="shared" si="96"/>
        <v>1</v>
      </c>
      <c r="D1259" s="52" t="s">
        <v>4848</v>
      </c>
      <c r="E1259" s="34">
        <v>9377</v>
      </c>
      <c r="F1259" s="4"/>
      <c r="G1259" s="5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5"/>
      <c r="W1259" s="5"/>
      <c r="X1259" s="5"/>
      <c r="Y1259" s="5"/>
      <c r="Z1259" s="5"/>
      <c r="AA1259" s="5"/>
      <c r="AB1259" s="5"/>
      <c r="AC1259" s="5"/>
      <c r="AD1259" s="5"/>
      <c r="AE1259" s="5"/>
      <c r="AF1259" s="5"/>
      <c r="AG1259" s="5"/>
      <c r="AH1259" s="5"/>
      <c r="AI1259" s="5"/>
      <c r="AJ1259" s="5"/>
      <c r="AK1259" s="5"/>
      <c r="AL1259" s="5"/>
      <c r="AM1259" s="5"/>
      <c r="AN1259" s="5"/>
      <c r="AO1259" s="5"/>
      <c r="AP1259" s="5"/>
      <c r="AQ1259" s="5"/>
      <c r="AR1259" s="5"/>
      <c r="AS1259" s="5"/>
      <c r="AT1259" s="5"/>
      <c r="AU1259" s="5"/>
      <c r="AV1259" s="5"/>
      <c r="AW1259" s="5"/>
      <c r="AX1259" s="5"/>
      <c r="AY1259" s="5"/>
      <c r="AZ1259" s="5"/>
      <c r="BA1259" s="5"/>
      <c r="BB1259" s="5"/>
    </row>
    <row r="1260" spans="1:54">
      <c r="A1260" s="4"/>
      <c r="B1260" s="25"/>
      <c r="C1260" s="32">
        <f t="shared" si="96"/>
        <v>1</v>
      </c>
      <c r="D1260" s="52" t="s">
        <v>2076</v>
      </c>
      <c r="E1260" s="34">
        <v>2896</v>
      </c>
      <c r="F1260" s="4"/>
      <c r="G1260" s="5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  <c r="X1260" s="5"/>
      <c r="Y1260" s="5"/>
      <c r="Z1260" s="5"/>
      <c r="AA1260" s="5"/>
      <c r="AB1260" s="5"/>
      <c r="AC1260" s="5"/>
      <c r="AD1260" s="5"/>
      <c r="AE1260" s="5"/>
      <c r="AF1260" s="5"/>
      <c r="AG1260" s="5"/>
      <c r="AH1260" s="5"/>
      <c r="AI1260" s="5"/>
      <c r="AJ1260" s="5"/>
      <c r="AK1260" s="5"/>
      <c r="AL1260" s="5"/>
      <c r="AM1260" s="5"/>
      <c r="AN1260" s="5"/>
      <c r="AO1260" s="5"/>
      <c r="AP1260" s="5"/>
      <c r="AQ1260" s="5"/>
      <c r="AR1260" s="5"/>
      <c r="AS1260" s="5"/>
      <c r="AT1260" s="5"/>
      <c r="AU1260" s="5"/>
      <c r="AV1260" s="5"/>
      <c r="AW1260" s="5"/>
      <c r="AX1260" s="5"/>
      <c r="AY1260" s="5"/>
      <c r="AZ1260" s="5"/>
      <c r="BA1260" s="5"/>
      <c r="BB1260" s="5"/>
    </row>
    <row r="1261" spans="1:54">
      <c r="A1261" s="4"/>
      <c r="B1261" s="25"/>
      <c r="C1261" s="32">
        <f t="shared" si="96"/>
        <v>1</v>
      </c>
      <c r="D1261" s="52" t="s">
        <v>2079</v>
      </c>
      <c r="E1261" s="34">
        <v>20208</v>
      </c>
      <c r="F1261" s="4"/>
      <c r="G1261" s="5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5"/>
      <c r="W1261" s="5"/>
      <c r="X1261" s="5"/>
      <c r="Y1261" s="5"/>
      <c r="Z1261" s="5"/>
      <c r="AA1261" s="5"/>
      <c r="AB1261" s="5"/>
      <c r="AC1261" s="5"/>
      <c r="AD1261" s="5"/>
      <c r="AE1261" s="5"/>
      <c r="AF1261" s="5"/>
      <c r="AG1261" s="5"/>
      <c r="AH1261" s="5"/>
      <c r="AI1261" s="5"/>
      <c r="AJ1261" s="5"/>
      <c r="AK1261" s="5"/>
      <c r="AL1261" s="5"/>
      <c r="AM1261" s="5"/>
      <c r="AN1261" s="5"/>
      <c r="AO1261" s="5"/>
      <c r="AP1261" s="5"/>
      <c r="AQ1261" s="5"/>
      <c r="AR1261" s="5"/>
      <c r="AS1261" s="5"/>
      <c r="AT1261" s="5"/>
      <c r="AU1261" s="5"/>
      <c r="AV1261" s="5"/>
      <c r="AW1261" s="5"/>
      <c r="AX1261" s="5"/>
      <c r="AY1261" s="5"/>
      <c r="AZ1261" s="5"/>
      <c r="BA1261" s="5"/>
      <c r="BB1261" s="5"/>
    </row>
    <row r="1262" spans="1:54">
      <c r="A1262" s="4"/>
      <c r="B1262" s="25"/>
      <c r="C1262" s="32">
        <f t="shared" si="96"/>
        <v>1</v>
      </c>
      <c r="D1262" s="52" t="s">
        <v>2080</v>
      </c>
      <c r="E1262" s="34">
        <v>20831</v>
      </c>
      <c r="F1262" s="4"/>
      <c r="G1262" s="5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  <c r="U1262" s="5"/>
      <c r="V1262" s="5"/>
      <c r="W1262" s="5"/>
      <c r="X1262" s="5"/>
      <c r="Y1262" s="5"/>
      <c r="Z1262" s="5"/>
      <c r="AA1262" s="5"/>
      <c r="AB1262" s="5"/>
      <c r="AC1262" s="5"/>
      <c r="AD1262" s="5"/>
      <c r="AE1262" s="5"/>
      <c r="AF1262" s="5"/>
      <c r="AG1262" s="5"/>
      <c r="AH1262" s="5"/>
      <c r="AI1262" s="5"/>
      <c r="AJ1262" s="5"/>
      <c r="AK1262" s="5"/>
      <c r="AL1262" s="5"/>
      <c r="AM1262" s="5"/>
      <c r="AN1262" s="5"/>
      <c r="AO1262" s="5"/>
      <c r="AP1262" s="5"/>
      <c r="AQ1262" s="5"/>
      <c r="AR1262" s="5"/>
      <c r="AS1262" s="5"/>
      <c r="AT1262" s="5"/>
      <c r="AU1262" s="5"/>
      <c r="AV1262" s="5"/>
      <c r="AW1262" s="5"/>
      <c r="AX1262" s="5"/>
      <c r="AY1262" s="5"/>
      <c r="AZ1262" s="5"/>
      <c r="BA1262" s="5"/>
      <c r="BB1262" s="5"/>
    </row>
    <row r="1263" spans="1:54">
      <c r="A1263" s="4"/>
      <c r="B1263" s="25"/>
      <c r="C1263" s="32">
        <f t="shared" si="96"/>
        <v>1</v>
      </c>
      <c r="D1263" s="52" t="s">
        <v>2082</v>
      </c>
      <c r="E1263" s="34">
        <v>12528</v>
      </c>
      <c r="F1263" s="4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5"/>
      <c r="W1263" s="5"/>
      <c r="X1263" s="5"/>
      <c r="Y1263" s="5"/>
      <c r="Z1263" s="5"/>
      <c r="AA1263" s="5"/>
      <c r="AB1263" s="5"/>
      <c r="AC1263" s="5"/>
      <c r="AD1263" s="5"/>
      <c r="AE1263" s="5"/>
      <c r="AF1263" s="5"/>
      <c r="AG1263" s="5"/>
      <c r="AH1263" s="5"/>
      <c r="AI1263" s="5"/>
      <c r="AJ1263" s="5"/>
      <c r="AK1263" s="5"/>
      <c r="AL1263" s="5"/>
      <c r="AM1263" s="5"/>
      <c r="AN1263" s="5"/>
      <c r="AO1263" s="5"/>
      <c r="AP1263" s="5"/>
      <c r="AQ1263" s="5"/>
      <c r="AR1263" s="5"/>
      <c r="AS1263" s="5"/>
      <c r="AT1263" s="5"/>
      <c r="AU1263" s="5"/>
      <c r="AV1263" s="5"/>
      <c r="AW1263" s="5"/>
      <c r="AX1263" s="5"/>
      <c r="AY1263" s="5"/>
      <c r="AZ1263" s="5"/>
      <c r="BA1263" s="5"/>
      <c r="BB1263" s="5"/>
    </row>
    <row r="1264" spans="1:54">
      <c r="A1264" s="4"/>
      <c r="B1264" s="25"/>
      <c r="C1264" s="32">
        <f t="shared" si="96"/>
        <v>1</v>
      </c>
      <c r="D1264" s="52" t="s">
        <v>4849</v>
      </c>
      <c r="E1264" s="34">
        <v>16694</v>
      </c>
      <c r="F1264" s="4"/>
      <c r="G1264" s="5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  <c r="U1264" s="5"/>
      <c r="V1264" s="5"/>
      <c r="W1264" s="5"/>
      <c r="X1264" s="5"/>
      <c r="Y1264" s="5"/>
      <c r="Z1264" s="5"/>
      <c r="AA1264" s="5"/>
      <c r="AB1264" s="5"/>
      <c r="AC1264" s="5"/>
      <c r="AD1264" s="5"/>
      <c r="AE1264" s="5"/>
      <c r="AF1264" s="5"/>
      <c r="AG1264" s="5"/>
      <c r="AH1264" s="5"/>
      <c r="AI1264" s="5"/>
      <c r="AJ1264" s="5"/>
      <c r="AK1264" s="5"/>
      <c r="AL1264" s="5"/>
      <c r="AM1264" s="5"/>
      <c r="AN1264" s="5"/>
      <c r="AO1264" s="5"/>
      <c r="AP1264" s="5"/>
      <c r="AQ1264" s="5"/>
      <c r="AR1264" s="5"/>
      <c r="AS1264" s="5"/>
      <c r="AT1264" s="5"/>
      <c r="AU1264" s="5"/>
      <c r="AV1264" s="5"/>
      <c r="AW1264" s="5"/>
      <c r="AX1264" s="5"/>
      <c r="AY1264" s="5"/>
      <c r="AZ1264" s="5"/>
      <c r="BA1264" s="5"/>
      <c r="BB1264" s="5"/>
    </row>
    <row r="1265" spans="1:54">
      <c r="A1265" s="4"/>
      <c r="B1265" s="25"/>
      <c r="C1265" s="32">
        <f t="shared" si="96"/>
        <v>1</v>
      </c>
      <c r="D1265" s="52" t="s">
        <v>2087</v>
      </c>
      <c r="E1265" s="34">
        <v>22584</v>
      </c>
      <c r="F1265" s="4"/>
      <c r="G1265" s="5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5"/>
      <c r="W1265" s="5"/>
      <c r="X1265" s="5"/>
      <c r="Y1265" s="5"/>
      <c r="Z1265" s="5"/>
      <c r="AA1265" s="5"/>
      <c r="AB1265" s="5"/>
      <c r="AC1265" s="5"/>
      <c r="AD1265" s="5"/>
      <c r="AE1265" s="5"/>
      <c r="AF1265" s="5"/>
      <c r="AG1265" s="5"/>
      <c r="AH1265" s="5"/>
      <c r="AI1265" s="5"/>
      <c r="AJ1265" s="5"/>
      <c r="AK1265" s="5"/>
      <c r="AL1265" s="5"/>
      <c r="AM1265" s="5"/>
      <c r="AN1265" s="5"/>
      <c r="AO1265" s="5"/>
      <c r="AP1265" s="5"/>
      <c r="AQ1265" s="5"/>
      <c r="AR1265" s="5"/>
      <c r="AS1265" s="5"/>
      <c r="AT1265" s="5"/>
      <c r="AU1265" s="5"/>
      <c r="AV1265" s="5"/>
      <c r="AW1265" s="5"/>
      <c r="AX1265" s="5"/>
      <c r="AY1265" s="5"/>
      <c r="AZ1265" s="5"/>
      <c r="BA1265" s="5"/>
      <c r="BB1265" s="5"/>
    </row>
    <row r="1266" spans="1:54">
      <c r="A1266" s="4"/>
      <c r="B1266" s="25"/>
      <c r="C1266" s="32">
        <f t="shared" si="96"/>
        <v>1</v>
      </c>
      <c r="D1266" s="52" t="s">
        <v>4850</v>
      </c>
      <c r="E1266" s="34">
        <v>10691</v>
      </c>
      <c r="F1266" s="4"/>
      <c r="G1266" s="5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5"/>
      <c r="W1266" s="5"/>
      <c r="X1266" s="5"/>
      <c r="Y1266" s="5"/>
      <c r="Z1266" s="5"/>
      <c r="AA1266" s="5"/>
      <c r="AB1266" s="5"/>
      <c r="AC1266" s="5"/>
      <c r="AD1266" s="5"/>
      <c r="AE1266" s="5"/>
      <c r="AF1266" s="5"/>
      <c r="AG1266" s="5"/>
      <c r="AH1266" s="5"/>
      <c r="AI1266" s="5"/>
      <c r="AJ1266" s="5"/>
      <c r="AK1266" s="5"/>
      <c r="AL1266" s="5"/>
      <c r="AM1266" s="5"/>
      <c r="AN1266" s="5"/>
      <c r="AO1266" s="5"/>
      <c r="AP1266" s="5"/>
      <c r="AQ1266" s="5"/>
      <c r="AR1266" s="5"/>
      <c r="AS1266" s="5"/>
      <c r="AT1266" s="5"/>
      <c r="AU1266" s="5"/>
      <c r="AV1266" s="5"/>
      <c r="AW1266" s="5"/>
      <c r="AX1266" s="5"/>
      <c r="AY1266" s="5"/>
      <c r="AZ1266" s="5"/>
      <c r="BA1266" s="5"/>
      <c r="BB1266" s="5"/>
    </row>
    <row r="1267" spans="1:54">
      <c r="A1267" s="4"/>
      <c r="B1267" s="25"/>
      <c r="C1267" s="32">
        <f t="shared" si="96"/>
        <v>1</v>
      </c>
      <c r="D1267" s="52" t="s">
        <v>2097</v>
      </c>
      <c r="E1267" s="34">
        <v>16687</v>
      </c>
      <c r="F1267" s="4"/>
      <c r="G1267" s="5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  <c r="X1267" s="5"/>
      <c r="Y1267" s="5"/>
      <c r="Z1267" s="5"/>
      <c r="AA1267" s="5"/>
      <c r="AB1267" s="5"/>
      <c r="AC1267" s="5"/>
      <c r="AD1267" s="5"/>
      <c r="AE1267" s="5"/>
      <c r="AF1267" s="5"/>
      <c r="AG1267" s="5"/>
      <c r="AH1267" s="5"/>
      <c r="AI1267" s="5"/>
      <c r="AJ1267" s="5"/>
      <c r="AK1267" s="5"/>
      <c r="AL1267" s="5"/>
      <c r="AM1267" s="5"/>
      <c r="AN1267" s="5"/>
      <c r="AO1267" s="5"/>
      <c r="AP1267" s="5"/>
      <c r="AQ1267" s="5"/>
      <c r="AR1267" s="5"/>
      <c r="AS1267" s="5"/>
      <c r="AT1267" s="5"/>
      <c r="AU1267" s="5"/>
      <c r="AV1267" s="5"/>
      <c r="AW1267" s="5"/>
      <c r="AX1267" s="5"/>
      <c r="AY1267" s="5"/>
      <c r="AZ1267" s="5"/>
      <c r="BA1267" s="5"/>
      <c r="BB1267" s="5"/>
    </row>
    <row r="1268" spans="1:54">
      <c r="A1268" s="4"/>
      <c r="B1268" s="25"/>
      <c r="C1268" s="32">
        <f t="shared" si="96"/>
        <v>1</v>
      </c>
      <c r="D1268" s="52" t="s">
        <v>2098</v>
      </c>
      <c r="E1268" s="34">
        <v>6050</v>
      </c>
      <c r="F1268" s="4"/>
      <c r="G1268" s="5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5"/>
      <c r="W1268" s="5"/>
      <c r="X1268" s="5"/>
      <c r="Y1268" s="5"/>
      <c r="Z1268" s="5"/>
      <c r="AA1268" s="5"/>
      <c r="AB1268" s="5"/>
      <c r="AC1268" s="5"/>
      <c r="AD1268" s="5"/>
      <c r="AE1268" s="5"/>
      <c r="AF1268" s="5"/>
      <c r="AG1268" s="5"/>
      <c r="AH1268" s="5"/>
      <c r="AI1268" s="5"/>
      <c r="AJ1268" s="5"/>
      <c r="AK1268" s="5"/>
      <c r="AL1268" s="5"/>
      <c r="AM1268" s="5"/>
      <c r="AN1268" s="5"/>
      <c r="AO1268" s="5"/>
      <c r="AP1268" s="5"/>
      <c r="AQ1268" s="5"/>
      <c r="AR1268" s="5"/>
      <c r="AS1268" s="5"/>
      <c r="AT1268" s="5"/>
      <c r="AU1268" s="5"/>
      <c r="AV1268" s="5"/>
      <c r="AW1268" s="5"/>
      <c r="AX1268" s="5"/>
      <c r="AY1268" s="5"/>
      <c r="AZ1268" s="5"/>
      <c r="BA1268" s="5"/>
      <c r="BB1268" s="5"/>
    </row>
    <row r="1269" spans="1:54">
      <c r="A1269" s="4"/>
      <c r="B1269" s="25"/>
      <c r="C1269" s="32">
        <f t="shared" si="96"/>
        <v>1</v>
      </c>
      <c r="D1269" s="52" t="s">
        <v>4851</v>
      </c>
      <c r="E1269" s="52">
        <v>6402</v>
      </c>
      <c r="F1269" s="4"/>
      <c r="G1269" s="5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5"/>
      <c r="W1269" s="5"/>
      <c r="X1269" s="5"/>
      <c r="Y1269" s="5"/>
      <c r="Z1269" s="5"/>
      <c r="AA1269" s="5"/>
      <c r="AB1269" s="5"/>
      <c r="AC1269" s="5"/>
      <c r="AD1269" s="5"/>
      <c r="AE1269" s="5"/>
      <c r="AF1269" s="5"/>
      <c r="AG1269" s="5"/>
      <c r="AH1269" s="5"/>
      <c r="AI1269" s="5"/>
      <c r="AJ1269" s="5"/>
      <c r="AK1269" s="5"/>
      <c r="AL1269" s="5"/>
      <c r="AM1269" s="5"/>
      <c r="AN1269" s="5"/>
      <c r="AO1269" s="5"/>
      <c r="AP1269" s="5"/>
      <c r="AQ1269" s="5"/>
      <c r="AR1269" s="5"/>
      <c r="AS1269" s="5"/>
      <c r="AT1269" s="5"/>
      <c r="AU1269" s="5"/>
      <c r="AV1269" s="5"/>
      <c r="AW1269" s="5"/>
      <c r="AX1269" s="5"/>
      <c r="AY1269" s="5"/>
      <c r="AZ1269" s="5"/>
      <c r="BA1269" s="5"/>
      <c r="BB1269" s="5"/>
    </row>
    <row r="1270" spans="1:54">
      <c r="A1270" s="4"/>
      <c r="B1270" s="25"/>
      <c r="C1270" s="32">
        <f t="shared" si="96"/>
        <v>1</v>
      </c>
      <c r="D1270" s="52" t="s">
        <v>2100</v>
      </c>
      <c r="E1270" s="36">
        <v>4085</v>
      </c>
      <c r="F1270" s="4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5"/>
      <c r="W1270" s="5"/>
      <c r="X1270" s="5"/>
      <c r="Y1270" s="5"/>
      <c r="Z1270" s="5"/>
      <c r="AA1270" s="5"/>
      <c r="AB1270" s="5"/>
      <c r="AC1270" s="5"/>
      <c r="AD1270" s="5"/>
      <c r="AE1270" s="5"/>
      <c r="AF1270" s="5"/>
      <c r="AG1270" s="5"/>
      <c r="AH1270" s="5"/>
      <c r="AI1270" s="5"/>
      <c r="AJ1270" s="5"/>
      <c r="AK1270" s="5"/>
      <c r="AL1270" s="5"/>
      <c r="AM1270" s="5"/>
      <c r="AN1270" s="5"/>
      <c r="AO1270" s="5"/>
      <c r="AP1270" s="5"/>
      <c r="AQ1270" s="5"/>
      <c r="AR1270" s="5"/>
      <c r="AS1270" s="5"/>
      <c r="AT1270" s="5"/>
      <c r="AU1270" s="5"/>
      <c r="AV1270" s="5"/>
      <c r="AW1270" s="5"/>
      <c r="AX1270" s="5"/>
      <c r="AY1270" s="5"/>
      <c r="AZ1270" s="5"/>
      <c r="BA1270" s="5"/>
      <c r="BB1270" s="5"/>
    </row>
    <row r="1271" spans="1:54">
      <c r="A1271" s="4"/>
      <c r="B1271" s="25"/>
      <c r="C1271" s="32">
        <f t="shared" si="96"/>
        <v>1</v>
      </c>
      <c r="D1271" s="52" t="s">
        <v>2101</v>
      </c>
      <c r="E1271" s="36">
        <v>16797</v>
      </c>
      <c r="F1271" s="4"/>
      <c r="G1271" s="5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5"/>
      <c r="W1271" s="5"/>
      <c r="X1271" s="5"/>
      <c r="Y1271" s="5"/>
      <c r="Z1271" s="5"/>
      <c r="AA1271" s="5"/>
      <c r="AB1271" s="5"/>
      <c r="AC1271" s="5"/>
      <c r="AD1271" s="5"/>
      <c r="AE1271" s="5"/>
      <c r="AF1271" s="5"/>
      <c r="AG1271" s="5"/>
      <c r="AH1271" s="5"/>
      <c r="AI1271" s="5"/>
      <c r="AJ1271" s="5"/>
      <c r="AK1271" s="5"/>
      <c r="AL1271" s="5"/>
      <c r="AM1271" s="5"/>
      <c r="AN1271" s="5"/>
      <c r="AO1271" s="5"/>
      <c r="AP1271" s="5"/>
      <c r="AQ1271" s="5"/>
      <c r="AR1271" s="5"/>
      <c r="AS1271" s="5"/>
      <c r="AT1271" s="5"/>
      <c r="AU1271" s="5"/>
      <c r="AV1271" s="5"/>
      <c r="AW1271" s="5"/>
      <c r="AX1271" s="5"/>
      <c r="AY1271" s="5"/>
      <c r="AZ1271" s="5"/>
      <c r="BA1271" s="5"/>
      <c r="BB1271" s="5"/>
    </row>
    <row r="1272" spans="1:54">
      <c r="A1272" s="4"/>
      <c r="B1272" s="25"/>
      <c r="C1272" s="32">
        <f t="shared" si="96"/>
        <v>1</v>
      </c>
      <c r="D1272" s="52" t="s">
        <v>2104</v>
      </c>
      <c r="E1272" s="36">
        <v>19957</v>
      </c>
      <c r="F1272" s="4"/>
      <c r="G1272" s="5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5"/>
      <c r="W1272" s="5"/>
      <c r="X1272" s="5"/>
      <c r="Y1272" s="5"/>
      <c r="Z1272" s="5"/>
      <c r="AA1272" s="5"/>
      <c r="AB1272" s="5"/>
      <c r="AC1272" s="5"/>
      <c r="AD1272" s="5"/>
      <c r="AE1272" s="5"/>
      <c r="AF1272" s="5"/>
      <c r="AG1272" s="5"/>
      <c r="AH1272" s="5"/>
      <c r="AI1272" s="5"/>
      <c r="AJ1272" s="5"/>
      <c r="AK1272" s="5"/>
      <c r="AL1272" s="5"/>
      <c r="AM1272" s="5"/>
      <c r="AN1272" s="5"/>
      <c r="AO1272" s="5"/>
      <c r="AP1272" s="5"/>
      <c r="AQ1272" s="5"/>
      <c r="AR1272" s="5"/>
      <c r="AS1272" s="5"/>
      <c r="AT1272" s="5"/>
      <c r="AU1272" s="5"/>
      <c r="AV1272" s="5"/>
      <c r="AW1272" s="5"/>
      <c r="AX1272" s="5"/>
      <c r="AY1272" s="5"/>
      <c r="AZ1272" s="5"/>
      <c r="BA1272" s="5"/>
      <c r="BB1272" s="5"/>
    </row>
    <row r="1273" spans="1:54">
      <c r="A1273" s="4"/>
      <c r="B1273" s="25"/>
      <c r="C1273" s="32">
        <f t="shared" si="96"/>
        <v>1</v>
      </c>
      <c r="D1273" s="52" t="s">
        <v>2105</v>
      </c>
      <c r="E1273" s="36">
        <v>5870</v>
      </c>
      <c r="F1273" s="4"/>
      <c r="G1273" s="5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5"/>
      <c r="W1273" s="5"/>
      <c r="X1273" s="5"/>
      <c r="Y1273" s="5"/>
      <c r="Z1273" s="5"/>
      <c r="AA1273" s="5"/>
      <c r="AB1273" s="5"/>
      <c r="AC1273" s="5"/>
      <c r="AD1273" s="5"/>
      <c r="AE1273" s="5"/>
      <c r="AF1273" s="5"/>
      <c r="AG1273" s="5"/>
      <c r="AH1273" s="5"/>
      <c r="AI1273" s="5"/>
      <c r="AJ1273" s="5"/>
      <c r="AK1273" s="5"/>
      <c r="AL1273" s="5"/>
      <c r="AM1273" s="5"/>
      <c r="AN1273" s="5"/>
      <c r="AO1273" s="5"/>
      <c r="AP1273" s="5"/>
      <c r="AQ1273" s="5"/>
      <c r="AR1273" s="5"/>
      <c r="AS1273" s="5"/>
      <c r="AT1273" s="5"/>
      <c r="AU1273" s="5"/>
      <c r="AV1273" s="5"/>
      <c r="AW1273" s="5"/>
      <c r="AX1273" s="5"/>
      <c r="AY1273" s="5"/>
      <c r="AZ1273" s="5"/>
      <c r="BA1273" s="5"/>
      <c r="BB1273" s="5"/>
    </row>
    <row r="1274" spans="1:54">
      <c r="A1274" s="4"/>
      <c r="B1274" s="25"/>
      <c r="C1274" s="32">
        <f t="shared" si="96"/>
        <v>1</v>
      </c>
      <c r="D1274" s="52" t="s">
        <v>2106</v>
      </c>
      <c r="E1274" s="36">
        <v>4802</v>
      </c>
      <c r="F1274" s="4"/>
      <c r="G1274" s="5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5"/>
      <c r="W1274" s="5"/>
      <c r="X1274" s="5"/>
      <c r="Y1274" s="5"/>
      <c r="Z1274" s="5"/>
      <c r="AA1274" s="5"/>
      <c r="AB1274" s="5"/>
      <c r="AC1274" s="5"/>
      <c r="AD1274" s="5"/>
      <c r="AE1274" s="5"/>
      <c r="AF1274" s="5"/>
      <c r="AG1274" s="5"/>
      <c r="AH1274" s="5"/>
      <c r="AI1274" s="5"/>
      <c r="AJ1274" s="5"/>
      <c r="AK1274" s="5"/>
      <c r="AL1274" s="5"/>
      <c r="AM1274" s="5"/>
      <c r="AN1274" s="5"/>
      <c r="AO1274" s="5"/>
      <c r="AP1274" s="5"/>
      <c r="AQ1274" s="5"/>
      <c r="AR1274" s="5"/>
      <c r="AS1274" s="5"/>
      <c r="AT1274" s="5"/>
      <c r="AU1274" s="5"/>
      <c r="AV1274" s="5"/>
      <c r="AW1274" s="5"/>
      <c r="AX1274" s="5"/>
      <c r="AY1274" s="5"/>
      <c r="AZ1274" s="5"/>
      <c r="BA1274" s="5"/>
      <c r="BB1274" s="5"/>
    </row>
    <row r="1275" spans="1:54">
      <c r="A1275" s="4"/>
      <c r="B1275" s="25"/>
      <c r="C1275" s="32">
        <f t="shared" si="96"/>
        <v>1</v>
      </c>
      <c r="D1275" s="52" t="s">
        <v>2107</v>
      </c>
      <c r="E1275" s="36">
        <v>6430</v>
      </c>
      <c r="F1275" s="4"/>
      <c r="G1275" s="5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5"/>
      <c r="W1275" s="5"/>
      <c r="X1275" s="5"/>
      <c r="Y1275" s="5"/>
      <c r="Z1275" s="5"/>
      <c r="AA1275" s="5"/>
      <c r="AB1275" s="5"/>
      <c r="AC1275" s="5"/>
      <c r="AD1275" s="5"/>
      <c r="AE1275" s="5"/>
      <c r="AF1275" s="5"/>
      <c r="AG1275" s="5"/>
      <c r="AH1275" s="5"/>
      <c r="AI1275" s="5"/>
      <c r="AJ1275" s="5"/>
      <c r="AK1275" s="5"/>
      <c r="AL1275" s="5"/>
      <c r="AM1275" s="5"/>
      <c r="AN1275" s="5"/>
      <c r="AO1275" s="5"/>
      <c r="AP1275" s="5"/>
      <c r="AQ1275" s="5"/>
      <c r="AR1275" s="5"/>
      <c r="AS1275" s="5"/>
      <c r="AT1275" s="5"/>
      <c r="AU1275" s="5"/>
      <c r="AV1275" s="5"/>
      <c r="AW1275" s="5"/>
      <c r="AX1275" s="5"/>
      <c r="AY1275" s="5"/>
      <c r="AZ1275" s="5"/>
      <c r="BA1275" s="5"/>
      <c r="BB1275" s="5"/>
    </row>
    <row r="1276" spans="1:54">
      <c r="A1276" s="4"/>
      <c r="B1276" s="25"/>
      <c r="C1276" s="32">
        <f t="shared" si="96"/>
        <v>1</v>
      </c>
      <c r="D1276" s="52" t="s">
        <v>2108</v>
      </c>
      <c r="E1276" s="36">
        <v>4465</v>
      </c>
      <c r="F1276" s="4"/>
      <c r="G1276" s="5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  <c r="U1276" s="5"/>
      <c r="V1276" s="5"/>
      <c r="W1276" s="5"/>
      <c r="X1276" s="5"/>
      <c r="Y1276" s="5"/>
      <c r="Z1276" s="5"/>
      <c r="AA1276" s="5"/>
      <c r="AB1276" s="5"/>
      <c r="AC1276" s="5"/>
      <c r="AD1276" s="5"/>
      <c r="AE1276" s="5"/>
      <c r="AF1276" s="5"/>
      <c r="AG1276" s="5"/>
      <c r="AH1276" s="5"/>
      <c r="AI1276" s="5"/>
      <c r="AJ1276" s="5"/>
      <c r="AK1276" s="5"/>
      <c r="AL1276" s="5"/>
      <c r="AM1276" s="5"/>
      <c r="AN1276" s="5"/>
      <c r="AO1276" s="5"/>
      <c r="AP1276" s="5"/>
      <c r="AQ1276" s="5"/>
      <c r="AR1276" s="5"/>
      <c r="AS1276" s="5"/>
      <c r="AT1276" s="5"/>
      <c r="AU1276" s="5"/>
      <c r="AV1276" s="5"/>
      <c r="AW1276" s="5"/>
      <c r="AX1276" s="5"/>
      <c r="AY1276" s="5"/>
      <c r="AZ1276" s="5"/>
      <c r="BA1276" s="5"/>
      <c r="BB1276" s="5"/>
    </row>
    <row r="1277" spans="1:54">
      <c r="A1277" s="4"/>
      <c r="B1277" s="25"/>
      <c r="C1277" s="32">
        <f t="shared" si="96"/>
        <v>1</v>
      </c>
      <c r="D1277" s="52" t="s">
        <v>4852</v>
      </c>
      <c r="E1277" s="36">
        <v>9493</v>
      </c>
      <c r="F1277" s="4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5"/>
      <c r="W1277" s="5"/>
      <c r="X1277" s="5"/>
      <c r="Y1277" s="5"/>
      <c r="Z1277" s="5"/>
      <c r="AA1277" s="5"/>
      <c r="AB1277" s="5"/>
      <c r="AC1277" s="5"/>
      <c r="AD1277" s="5"/>
      <c r="AE1277" s="5"/>
      <c r="AF1277" s="5"/>
      <c r="AG1277" s="5"/>
      <c r="AH1277" s="5"/>
      <c r="AI1277" s="5"/>
      <c r="AJ1277" s="5"/>
      <c r="AK1277" s="5"/>
      <c r="AL1277" s="5"/>
      <c r="AM1277" s="5"/>
      <c r="AN1277" s="5"/>
      <c r="AO1277" s="5"/>
      <c r="AP1277" s="5"/>
      <c r="AQ1277" s="5"/>
      <c r="AR1277" s="5"/>
      <c r="AS1277" s="5"/>
      <c r="AT1277" s="5"/>
      <c r="AU1277" s="5"/>
      <c r="AV1277" s="5"/>
      <c r="AW1277" s="5"/>
      <c r="AX1277" s="5"/>
      <c r="AY1277" s="5"/>
      <c r="AZ1277" s="5"/>
      <c r="BA1277" s="5"/>
      <c r="BB1277" s="5"/>
    </row>
    <row r="1278" spans="1:54">
      <c r="A1278" s="4"/>
      <c r="B1278" s="25"/>
      <c r="C1278" s="32">
        <f t="shared" si="96"/>
        <v>1</v>
      </c>
      <c r="D1278" s="52" t="s">
        <v>2111</v>
      </c>
      <c r="E1278" s="36">
        <v>4174</v>
      </c>
      <c r="F1278" s="4"/>
      <c r="G1278" s="5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5"/>
      <c r="W1278" s="5"/>
      <c r="X1278" s="5"/>
      <c r="Y1278" s="5"/>
      <c r="Z1278" s="5"/>
      <c r="AA1278" s="5"/>
      <c r="AB1278" s="5"/>
      <c r="AC1278" s="5"/>
      <c r="AD1278" s="5"/>
      <c r="AE1278" s="5"/>
      <c r="AF1278" s="5"/>
      <c r="AG1278" s="5"/>
      <c r="AH1278" s="5"/>
      <c r="AI1278" s="5"/>
      <c r="AJ1278" s="5"/>
      <c r="AK1278" s="5"/>
      <c r="AL1278" s="5"/>
      <c r="AM1278" s="5"/>
      <c r="AN1278" s="5"/>
      <c r="AO1278" s="5"/>
      <c r="AP1278" s="5"/>
      <c r="AQ1278" s="5"/>
      <c r="AR1278" s="5"/>
      <c r="AS1278" s="5"/>
      <c r="AT1278" s="5"/>
      <c r="AU1278" s="5"/>
      <c r="AV1278" s="5"/>
      <c r="AW1278" s="5"/>
      <c r="AX1278" s="5"/>
      <c r="AY1278" s="5"/>
      <c r="AZ1278" s="5"/>
      <c r="BA1278" s="5"/>
      <c r="BB1278" s="5"/>
    </row>
    <row r="1279" spans="1:54">
      <c r="A1279" s="4"/>
      <c r="B1279" s="25"/>
      <c r="C1279" s="32">
        <f t="shared" si="96"/>
        <v>1</v>
      </c>
      <c r="D1279" s="33" t="s">
        <v>2114</v>
      </c>
      <c r="E1279" s="42">
        <v>5408</v>
      </c>
      <c r="F1279" s="4"/>
      <c r="G1279" s="5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5"/>
      <c r="W1279" s="5"/>
      <c r="X1279" s="5"/>
      <c r="Y1279" s="5"/>
      <c r="Z1279" s="5"/>
      <c r="AA1279" s="5"/>
      <c r="AB1279" s="5"/>
      <c r="AC1279" s="5"/>
      <c r="AD1279" s="5"/>
      <c r="AE1279" s="5"/>
      <c r="AF1279" s="5"/>
      <c r="AG1279" s="5"/>
      <c r="AH1279" s="5"/>
      <c r="AI1279" s="5"/>
      <c r="AJ1279" s="5"/>
      <c r="AK1279" s="5"/>
      <c r="AL1279" s="5"/>
      <c r="AM1279" s="5"/>
      <c r="AN1279" s="5"/>
      <c r="AO1279" s="5"/>
      <c r="AP1279" s="5"/>
      <c r="AQ1279" s="5"/>
      <c r="AR1279" s="5"/>
      <c r="AS1279" s="5"/>
      <c r="AT1279" s="5"/>
      <c r="AU1279" s="5"/>
      <c r="AV1279" s="5"/>
      <c r="AW1279" s="5"/>
      <c r="AX1279" s="5"/>
      <c r="AY1279" s="5"/>
      <c r="AZ1279" s="5"/>
      <c r="BA1279" s="5"/>
      <c r="BB1279" s="5"/>
    </row>
    <row r="1280" spans="1:54">
      <c r="A1280" s="4"/>
      <c r="B1280" s="25"/>
      <c r="C1280" s="32">
        <f t="shared" si="96"/>
        <v>1</v>
      </c>
      <c r="D1280" s="170" t="s">
        <v>2115</v>
      </c>
      <c r="E1280" s="42">
        <v>4108</v>
      </c>
      <c r="F1280" s="4"/>
      <c r="G1280" s="5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5"/>
      <c r="W1280" s="5"/>
      <c r="X1280" s="5"/>
      <c r="Y1280" s="5"/>
      <c r="Z1280" s="5"/>
      <c r="AA1280" s="5"/>
      <c r="AB1280" s="5"/>
      <c r="AC1280" s="5"/>
      <c r="AD1280" s="5"/>
      <c r="AE1280" s="5"/>
      <c r="AF1280" s="5"/>
      <c r="AG1280" s="5"/>
      <c r="AH1280" s="5"/>
      <c r="AI1280" s="5"/>
      <c r="AJ1280" s="5"/>
      <c r="AK1280" s="5"/>
      <c r="AL1280" s="5"/>
      <c r="AM1280" s="5"/>
      <c r="AN1280" s="5"/>
      <c r="AO1280" s="5"/>
      <c r="AP1280" s="5"/>
      <c r="AQ1280" s="5"/>
      <c r="AR1280" s="5"/>
      <c r="AS1280" s="5"/>
      <c r="AT1280" s="5"/>
      <c r="AU1280" s="5"/>
      <c r="AV1280" s="5"/>
      <c r="AW1280" s="5"/>
      <c r="AX1280" s="5"/>
      <c r="AY1280" s="5"/>
      <c r="AZ1280" s="5"/>
      <c r="BA1280" s="5"/>
      <c r="BB1280" s="5"/>
    </row>
    <row r="1281" spans="1:54">
      <c r="A1281" s="4"/>
      <c r="B1281" s="25"/>
      <c r="C1281" s="32">
        <f t="shared" si="96"/>
        <v>1</v>
      </c>
      <c r="D1281" s="33" t="s">
        <v>2116</v>
      </c>
      <c r="E1281" s="42">
        <v>8897</v>
      </c>
      <c r="F1281" s="4"/>
      <c r="G1281" s="5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5"/>
      <c r="W1281" s="5"/>
      <c r="X1281" s="5"/>
      <c r="Y1281" s="5"/>
      <c r="Z1281" s="5"/>
      <c r="AA1281" s="5"/>
      <c r="AB1281" s="5"/>
      <c r="AC1281" s="5"/>
      <c r="AD1281" s="5"/>
      <c r="AE1281" s="5"/>
      <c r="AF1281" s="5"/>
      <c r="AG1281" s="5"/>
      <c r="AH1281" s="5"/>
      <c r="AI1281" s="5"/>
      <c r="AJ1281" s="5"/>
      <c r="AK1281" s="5"/>
      <c r="AL1281" s="5"/>
      <c r="AM1281" s="5"/>
      <c r="AN1281" s="5"/>
      <c r="AO1281" s="5"/>
      <c r="AP1281" s="5"/>
      <c r="AQ1281" s="5"/>
      <c r="AR1281" s="5"/>
      <c r="AS1281" s="5"/>
      <c r="AT1281" s="5"/>
      <c r="AU1281" s="5"/>
      <c r="AV1281" s="5"/>
      <c r="AW1281" s="5"/>
      <c r="AX1281" s="5"/>
      <c r="AY1281" s="5"/>
      <c r="AZ1281" s="5"/>
      <c r="BA1281" s="5"/>
      <c r="BB1281" s="5"/>
    </row>
    <row r="1282" spans="1:54">
      <c r="A1282" s="4"/>
      <c r="B1282" s="25"/>
      <c r="C1282" s="32">
        <f t="shared" si="96"/>
        <v>1</v>
      </c>
      <c r="D1282" s="33" t="s">
        <v>4853</v>
      </c>
      <c r="E1282" s="42">
        <v>7607</v>
      </c>
      <c r="F1282" s="4"/>
      <c r="G1282" s="5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5"/>
      <c r="W1282" s="5"/>
      <c r="X1282" s="5"/>
      <c r="Y1282" s="5"/>
      <c r="Z1282" s="5"/>
      <c r="AA1282" s="5"/>
      <c r="AB1282" s="5"/>
      <c r="AC1282" s="5"/>
      <c r="AD1282" s="5"/>
      <c r="AE1282" s="5"/>
      <c r="AF1282" s="5"/>
      <c r="AG1282" s="5"/>
      <c r="AH1282" s="5"/>
      <c r="AI1282" s="5"/>
      <c r="AJ1282" s="5"/>
      <c r="AK1282" s="5"/>
      <c r="AL1282" s="5"/>
      <c r="AM1282" s="5"/>
      <c r="AN1282" s="5"/>
      <c r="AO1282" s="5"/>
      <c r="AP1282" s="5"/>
      <c r="AQ1282" s="5"/>
      <c r="AR1282" s="5"/>
      <c r="AS1282" s="5"/>
      <c r="AT1282" s="5"/>
      <c r="AU1282" s="5"/>
      <c r="AV1282" s="5"/>
      <c r="AW1282" s="5"/>
      <c r="AX1282" s="5"/>
      <c r="AY1282" s="5"/>
      <c r="AZ1282" s="5"/>
      <c r="BA1282" s="5"/>
      <c r="BB1282" s="5"/>
    </row>
    <row r="1283" spans="1:54">
      <c r="A1283" s="4"/>
      <c r="B1283" s="25"/>
      <c r="C1283" s="32">
        <f t="shared" si="96"/>
        <v>1</v>
      </c>
      <c r="D1283" s="33" t="s">
        <v>2118</v>
      </c>
      <c r="E1283" s="42">
        <v>7817</v>
      </c>
      <c r="F1283" s="4"/>
      <c r="G1283" s="5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  <c r="X1283" s="5"/>
      <c r="Y1283" s="5"/>
      <c r="Z1283" s="5"/>
      <c r="AA1283" s="5"/>
      <c r="AB1283" s="5"/>
      <c r="AC1283" s="5"/>
      <c r="AD1283" s="5"/>
      <c r="AE1283" s="5"/>
      <c r="AF1283" s="5"/>
      <c r="AG1283" s="5"/>
      <c r="AH1283" s="5"/>
      <c r="AI1283" s="5"/>
      <c r="AJ1283" s="5"/>
      <c r="AK1283" s="5"/>
      <c r="AL1283" s="5"/>
      <c r="AM1283" s="5"/>
      <c r="AN1283" s="5"/>
      <c r="AO1283" s="5"/>
      <c r="AP1283" s="5"/>
      <c r="AQ1283" s="5"/>
      <c r="AR1283" s="5"/>
      <c r="AS1283" s="5"/>
      <c r="AT1283" s="5"/>
      <c r="AU1283" s="5"/>
      <c r="AV1283" s="5"/>
      <c r="AW1283" s="5"/>
      <c r="AX1283" s="5"/>
      <c r="AY1283" s="5"/>
      <c r="AZ1283" s="5"/>
      <c r="BA1283" s="5"/>
      <c r="BB1283" s="5"/>
    </row>
    <row r="1284" spans="1:54">
      <c r="A1284" s="4"/>
      <c r="B1284" s="25"/>
      <c r="C1284" s="32">
        <f t="shared" si="96"/>
        <v>1</v>
      </c>
      <c r="D1284" s="33" t="s">
        <v>2121</v>
      </c>
      <c r="E1284" s="42">
        <v>7259</v>
      </c>
      <c r="F1284" s="4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5"/>
      <c r="W1284" s="5"/>
      <c r="X1284" s="5"/>
      <c r="Y1284" s="5"/>
      <c r="Z1284" s="5"/>
      <c r="AA1284" s="5"/>
      <c r="AB1284" s="5"/>
      <c r="AC1284" s="5"/>
      <c r="AD1284" s="5"/>
      <c r="AE1284" s="5"/>
      <c r="AF1284" s="5"/>
      <c r="AG1284" s="5"/>
      <c r="AH1284" s="5"/>
      <c r="AI1284" s="5"/>
      <c r="AJ1284" s="5"/>
      <c r="AK1284" s="5"/>
      <c r="AL1284" s="5"/>
      <c r="AM1284" s="5"/>
      <c r="AN1284" s="5"/>
      <c r="AO1284" s="5"/>
      <c r="AP1284" s="5"/>
      <c r="AQ1284" s="5"/>
      <c r="AR1284" s="5"/>
      <c r="AS1284" s="5"/>
      <c r="AT1284" s="5"/>
      <c r="AU1284" s="5"/>
      <c r="AV1284" s="5"/>
      <c r="AW1284" s="5"/>
      <c r="AX1284" s="5"/>
      <c r="AY1284" s="5"/>
      <c r="AZ1284" s="5"/>
      <c r="BA1284" s="5"/>
      <c r="BB1284" s="5"/>
    </row>
    <row r="1285" spans="1:54">
      <c r="A1285" s="4"/>
      <c r="B1285" s="25"/>
      <c r="C1285" s="32">
        <f t="shared" si="96"/>
        <v>1</v>
      </c>
      <c r="D1285" s="33" t="s">
        <v>2122</v>
      </c>
      <c r="E1285" s="42">
        <v>323975</v>
      </c>
      <c r="F1285" s="4"/>
      <c r="G1285" s="5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  <c r="U1285" s="5"/>
      <c r="V1285" s="5"/>
      <c r="W1285" s="5"/>
      <c r="X1285" s="5"/>
      <c r="Y1285" s="5"/>
      <c r="Z1285" s="5"/>
      <c r="AA1285" s="5"/>
      <c r="AB1285" s="5"/>
      <c r="AC1285" s="5"/>
      <c r="AD1285" s="5"/>
      <c r="AE1285" s="5"/>
      <c r="AF1285" s="5"/>
      <c r="AG1285" s="5"/>
      <c r="AH1285" s="5"/>
      <c r="AI1285" s="5"/>
      <c r="AJ1285" s="5"/>
      <c r="AK1285" s="5"/>
      <c r="AL1285" s="5"/>
      <c r="AM1285" s="5"/>
      <c r="AN1285" s="5"/>
      <c r="AO1285" s="5"/>
      <c r="AP1285" s="5"/>
      <c r="AQ1285" s="5"/>
      <c r="AR1285" s="5"/>
      <c r="AS1285" s="5"/>
      <c r="AT1285" s="5"/>
      <c r="AU1285" s="5"/>
      <c r="AV1285" s="5"/>
      <c r="AW1285" s="5"/>
      <c r="AX1285" s="5"/>
      <c r="AY1285" s="5"/>
      <c r="AZ1285" s="5"/>
      <c r="BA1285" s="5"/>
      <c r="BB1285" s="5"/>
    </row>
    <row r="1286" spans="1:54">
      <c r="A1286" s="4"/>
      <c r="B1286" s="25"/>
      <c r="C1286" s="32">
        <f t="shared" si="96"/>
        <v>1</v>
      </c>
      <c r="D1286" s="33" t="s">
        <v>2123</v>
      </c>
      <c r="E1286" s="42">
        <v>9276</v>
      </c>
      <c r="F1286" s="4"/>
      <c r="G1286" s="5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  <c r="U1286" s="5"/>
      <c r="V1286" s="5"/>
      <c r="W1286" s="5"/>
      <c r="X1286" s="5"/>
      <c r="Y1286" s="5"/>
      <c r="Z1286" s="5"/>
      <c r="AA1286" s="5"/>
      <c r="AB1286" s="5"/>
      <c r="AC1286" s="5"/>
      <c r="AD1286" s="5"/>
      <c r="AE1286" s="5"/>
      <c r="AF1286" s="5"/>
      <c r="AG1286" s="5"/>
      <c r="AH1286" s="5"/>
      <c r="AI1286" s="5"/>
      <c r="AJ1286" s="5"/>
      <c r="AK1286" s="5"/>
      <c r="AL1286" s="5"/>
      <c r="AM1286" s="5"/>
      <c r="AN1286" s="5"/>
      <c r="AO1286" s="5"/>
      <c r="AP1286" s="5"/>
      <c r="AQ1286" s="5"/>
      <c r="AR1286" s="5"/>
      <c r="AS1286" s="5"/>
      <c r="AT1286" s="5"/>
      <c r="AU1286" s="5"/>
      <c r="AV1286" s="5"/>
      <c r="AW1286" s="5"/>
      <c r="AX1286" s="5"/>
      <c r="AY1286" s="5"/>
      <c r="AZ1286" s="5"/>
      <c r="BA1286" s="5"/>
      <c r="BB1286" s="5"/>
    </row>
    <row r="1287" spans="1:54">
      <c r="A1287" s="4"/>
      <c r="B1287" s="25"/>
      <c r="C1287" s="32">
        <f t="shared" si="96"/>
        <v>1</v>
      </c>
      <c r="D1287" s="33" t="s">
        <v>2124</v>
      </c>
      <c r="E1287" s="42">
        <v>4284</v>
      </c>
      <c r="F1287" s="4"/>
      <c r="G1287" s="5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5"/>
      <c r="T1287" s="5"/>
      <c r="U1287" s="5"/>
      <c r="V1287" s="5"/>
      <c r="W1287" s="5"/>
      <c r="X1287" s="5"/>
      <c r="Y1287" s="5"/>
      <c r="Z1287" s="5"/>
      <c r="AA1287" s="5"/>
      <c r="AB1287" s="5"/>
      <c r="AC1287" s="5"/>
      <c r="AD1287" s="5"/>
      <c r="AE1287" s="5"/>
      <c r="AF1287" s="5"/>
      <c r="AG1287" s="5"/>
      <c r="AH1287" s="5"/>
      <c r="AI1287" s="5"/>
      <c r="AJ1287" s="5"/>
      <c r="AK1287" s="5"/>
      <c r="AL1287" s="5"/>
      <c r="AM1287" s="5"/>
      <c r="AN1287" s="5"/>
      <c r="AO1287" s="5"/>
      <c r="AP1287" s="5"/>
      <c r="AQ1287" s="5"/>
      <c r="AR1287" s="5"/>
      <c r="AS1287" s="5"/>
      <c r="AT1287" s="5"/>
      <c r="AU1287" s="5"/>
      <c r="AV1287" s="5"/>
      <c r="AW1287" s="5"/>
      <c r="AX1287" s="5"/>
      <c r="AY1287" s="5"/>
      <c r="AZ1287" s="5"/>
      <c r="BA1287" s="5"/>
      <c r="BB1287" s="5"/>
    </row>
    <row r="1288" spans="1:54">
      <c r="A1288" s="4"/>
      <c r="B1288" s="25"/>
      <c r="C1288" s="32">
        <f t="shared" si="96"/>
        <v>1</v>
      </c>
      <c r="D1288" s="33" t="s">
        <v>2125</v>
      </c>
      <c r="E1288" s="42">
        <v>27908</v>
      </c>
      <c r="F1288" s="4"/>
      <c r="G1288" s="5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5"/>
      <c r="T1288" s="5"/>
      <c r="U1288" s="5"/>
      <c r="V1288" s="5"/>
      <c r="W1288" s="5"/>
      <c r="X1288" s="5"/>
      <c r="Y1288" s="5"/>
      <c r="Z1288" s="5"/>
      <c r="AA1288" s="5"/>
      <c r="AB1288" s="5"/>
      <c r="AC1288" s="5"/>
      <c r="AD1288" s="5"/>
      <c r="AE1288" s="5"/>
      <c r="AF1288" s="5"/>
      <c r="AG1288" s="5"/>
      <c r="AH1288" s="5"/>
      <c r="AI1288" s="5"/>
      <c r="AJ1288" s="5"/>
      <c r="AK1288" s="5"/>
      <c r="AL1288" s="5"/>
      <c r="AM1288" s="5"/>
      <c r="AN1288" s="5"/>
      <c r="AO1288" s="5"/>
      <c r="AP1288" s="5"/>
      <c r="AQ1288" s="5"/>
      <c r="AR1288" s="5"/>
      <c r="AS1288" s="5"/>
      <c r="AT1288" s="5"/>
      <c r="AU1288" s="5"/>
      <c r="AV1288" s="5"/>
      <c r="AW1288" s="5"/>
      <c r="AX1288" s="5"/>
      <c r="AY1288" s="5"/>
      <c r="AZ1288" s="5"/>
      <c r="BA1288" s="5"/>
      <c r="BB1288" s="5"/>
    </row>
    <row r="1289" spans="1:54">
      <c r="A1289" s="4"/>
      <c r="B1289" s="25"/>
      <c r="C1289" s="32">
        <f t="shared" si="96"/>
        <v>1</v>
      </c>
      <c r="D1289" s="33" t="s">
        <v>2126</v>
      </c>
      <c r="E1289" s="42">
        <v>2270</v>
      </c>
      <c r="F1289" s="4"/>
      <c r="G1289" s="5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5"/>
      <c r="T1289" s="5"/>
      <c r="U1289" s="5"/>
      <c r="V1289" s="5"/>
      <c r="W1289" s="5"/>
      <c r="X1289" s="5"/>
      <c r="Y1289" s="5"/>
      <c r="Z1289" s="5"/>
      <c r="AA1289" s="5"/>
      <c r="AB1289" s="5"/>
      <c r="AC1289" s="5"/>
      <c r="AD1289" s="5"/>
      <c r="AE1289" s="5"/>
      <c r="AF1289" s="5"/>
      <c r="AG1289" s="5"/>
      <c r="AH1289" s="5"/>
      <c r="AI1289" s="5"/>
      <c r="AJ1289" s="5"/>
      <c r="AK1289" s="5"/>
      <c r="AL1289" s="5"/>
      <c r="AM1289" s="5"/>
      <c r="AN1289" s="5"/>
      <c r="AO1289" s="5"/>
      <c r="AP1289" s="5"/>
      <c r="AQ1289" s="5"/>
      <c r="AR1289" s="5"/>
      <c r="AS1289" s="5"/>
      <c r="AT1289" s="5"/>
      <c r="AU1289" s="5"/>
      <c r="AV1289" s="5"/>
      <c r="AW1289" s="5"/>
      <c r="AX1289" s="5"/>
      <c r="AY1289" s="5"/>
      <c r="AZ1289" s="5"/>
      <c r="BA1289" s="5"/>
      <c r="BB1289" s="5"/>
    </row>
    <row r="1290" spans="1:54">
      <c r="A1290" s="4"/>
      <c r="B1290" s="25"/>
      <c r="C1290" s="32">
        <f t="shared" ref="C1290:C1309" si="97">IF(D1290="",0,1)</f>
        <v>1</v>
      </c>
      <c r="D1290" s="33" t="s">
        <v>2127</v>
      </c>
      <c r="E1290" s="42">
        <v>11161</v>
      </c>
      <c r="F1290" s="4"/>
      <c r="G1290" s="5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5"/>
      <c r="W1290" s="5"/>
      <c r="X1290" s="5"/>
      <c r="Y1290" s="5"/>
      <c r="Z1290" s="5"/>
      <c r="AA1290" s="5"/>
      <c r="AB1290" s="5"/>
      <c r="AC1290" s="5"/>
      <c r="AD1290" s="5"/>
      <c r="AE1290" s="5"/>
      <c r="AF1290" s="5"/>
      <c r="AG1290" s="5"/>
      <c r="AH1290" s="5"/>
      <c r="AI1290" s="5"/>
      <c r="AJ1290" s="5"/>
      <c r="AK1290" s="5"/>
      <c r="AL1290" s="5"/>
      <c r="AM1290" s="5"/>
      <c r="AN1290" s="5"/>
      <c r="AO1290" s="5"/>
      <c r="AP1290" s="5"/>
      <c r="AQ1290" s="5"/>
      <c r="AR1290" s="5"/>
      <c r="AS1290" s="5"/>
      <c r="AT1290" s="5"/>
      <c r="AU1290" s="5"/>
      <c r="AV1290" s="5"/>
      <c r="AW1290" s="5"/>
      <c r="AX1290" s="5"/>
      <c r="AY1290" s="5"/>
      <c r="AZ1290" s="5"/>
      <c r="BA1290" s="5"/>
      <c r="BB1290" s="5"/>
    </row>
    <row r="1291" spans="1:54">
      <c r="A1291" s="4"/>
      <c r="B1291" s="25"/>
      <c r="C1291" s="32">
        <f t="shared" si="97"/>
        <v>1</v>
      </c>
      <c r="D1291" s="33" t="s">
        <v>2128</v>
      </c>
      <c r="E1291" s="42">
        <v>16297</v>
      </c>
      <c r="F1291" s="4"/>
      <c r="G1291" s="5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5"/>
      <c r="T1291" s="5"/>
      <c r="U1291" s="5"/>
      <c r="V1291" s="5"/>
      <c r="W1291" s="5"/>
      <c r="X1291" s="5"/>
      <c r="Y1291" s="5"/>
      <c r="Z1291" s="5"/>
      <c r="AA1291" s="5"/>
      <c r="AB1291" s="5"/>
      <c r="AC1291" s="5"/>
      <c r="AD1291" s="5"/>
      <c r="AE1291" s="5"/>
      <c r="AF1291" s="5"/>
      <c r="AG1291" s="5"/>
      <c r="AH1291" s="5"/>
      <c r="AI1291" s="5"/>
      <c r="AJ1291" s="5"/>
      <c r="AK1291" s="5"/>
      <c r="AL1291" s="5"/>
      <c r="AM1291" s="5"/>
      <c r="AN1291" s="5"/>
      <c r="AO1291" s="5"/>
      <c r="AP1291" s="5"/>
      <c r="AQ1291" s="5"/>
      <c r="AR1291" s="5"/>
      <c r="AS1291" s="5"/>
      <c r="AT1291" s="5"/>
      <c r="AU1291" s="5"/>
      <c r="AV1291" s="5"/>
      <c r="AW1291" s="5"/>
      <c r="AX1291" s="5"/>
      <c r="AY1291" s="5"/>
      <c r="AZ1291" s="5"/>
      <c r="BA1291" s="5"/>
      <c r="BB1291" s="5"/>
    </row>
    <row r="1292" spans="1:54">
      <c r="A1292" s="4"/>
      <c r="B1292" s="25"/>
      <c r="C1292" s="32">
        <f t="shared" si="97"/>
        <v>1</v>
      </c>
      <c r="D1292" s="33" t="s">
        <v>2129</v>
      </c>
      <c r="E1292" s="42">
        <v>11440</v>
      </c>
      <c r="F1292" s="4"/>
      <c r="G1292" s="5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5"/>
      <c r="T1292" s="5"/>
      <c r="U1292" s="5"/>
      <c r="V1292" s="5"/>
      <c r="W1292" s="5"/>
      <c r="X1292" s="5"/>
      <c r="Y1292" s="5"/>
      <c r="Z1292" s="5"/>
      <c r="AA1292" s="5"/>
      <c r="AB1292" s="5"/>
      <c r="AC1292" s="5"/>
      <c r="AD1292" s="5"/>
      <c r="AE1292" s="5"/>
      <c r="AF1292" s="5"/>
      <c r="AG1292" s="5"/>
      <c r="AH1292" s="5"/>
      <c r="AI1292" s="5"/>
      <c r="AJ1292" s="5"/>
      <c r="AK1292" s="5"/>
      <c r="AL1292" s="5"/>
      <c r="AM1292" s="5"/>
      <c r="AN1292" s="5"/>
      <c r="AO1292" s="5"/>
      <c r="AP1292" s="5"/>
      <c r="AQ1292" s="5"/>
      <c r="AR1292" s="5"/>
      <c r="AS1292" s="5"/>
      <c r="AT1292" s="5"/>
      <c r="AU1292" s="5"/>
      <c r="AV1292" s="5"/>
      <c r="AW1292" s="5"/>
      <c r="AX1292" s="5"/>
      <c r="AY1292" s="5"/>
      <c r="AZ1292" s="5"/>
      <c r="BA1292" s="5"/>
      <c r="BB1292" s="5"/>
    </row>
    <row r="1293" spans="1:54">
      <c r="A1293" s="4"/>
      <c r="B1293" s="25"/>
      <c r="C1293" s="32">
        <f t="shared" si="97"/>
        <v>1</v>
      </c>
      <c r="D1293" s="52" t="s">
        <v>2130</v>
      </c>
      <c r="E1293" s="36">
        <v>1264</v>
      </c>
      <c r="F1293" s="4"/>
      <c r="G1293" s="5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5"/>
      <c r="T1293" s="5"/>
      <c r="U1293" s="5"/>
      <c r="V1293" s="5"/>
      <c r="W1293" s="5"/>
      <c r="X1293" s="5"/>
      <c r="Y1293" s="5"/>
      <c r="Z1293" s="5"/>
      <c r="AA1293" s="5"/>
      <c r="AB1293" s="5"/>
      <c r="AC1293" s="5"/>
      <c r="AD1293" s="5"/>
      <c r="AE1293" s="5"/>
      <c r="AF1293" s="5"/>
      <c r="AG1293" s="5"/>
      <c r="AH1293" s="5"/>
      <c r="AI1293" s="5"/>
      <c r="AJ1293" s="5"/>
      <c r="AK1293" s="5"/>
      <c r="AL1293" s="5"/>
      <c r="AM1293" s="5"/>
      <c r="AN1293" s="5"/>
      <c r="AO1293" s="5"/>
      <c r="AP1293" s="5"/>
      <c r="AQ1293" s="5"/>
      <c r="AR1293" s="5"/>
      <c r="AS1293" s="5"/>
      <c r="AT1293" s="5"/>
      <c r="AU1293" s="5"/>
      <c r="AV1293" s="5"/>
      <c r="AW1293" s="5"/>
      <c r="AX1293" s="5"/>
      <c r="AY1293" s="5"/>
      <c r="AZ1293" s="5"/>
      <c r="BA1293" s="5"/>
      <c r="BB1293" s="5"/>
    </row>
    <row r="1294" spans="1:54">
      <c r="A1294" s="4"/>
      <c r="B1294" s="25"/>
      <c r="C1294" s="32">
        <f t="shared" si="97"/>
        <v>1</v>
      </c>
      <c r="D1294" s="52" t="s">
        <v>2131</v>
      </c>
      <c r="E1294" s="36">
        <v>14605</v>
      </c>
      <c r="F1294" s="4"/>
      <c r="G1294" s="5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5"/>
      <c r="T1294" s="5"/>
      <c r="U1294" s="5"/>
      <c r="V1294" s="5"/>
      <c r="W1294" s="5"/>
      <c r="X1294" s="5"/>
      <c r="Y1294" s="5"/>
      <c r="Z1294" s="5"/>
      <c r="AA1294" s="5"/>
      <c r="AB1294" s="5"/>
      <c r="AC1294" s="5"/>
      <c r="AD1294" s="5"/>
      <c r="AE1294" s="5"/>
      <c r="AF1294" s="5"/>
      <c r="AG1294" s="5"/>
      <c r="AH1294" s="5"/>
      <c r="AI1294" s="5"/>
      <c r="AJ1294" s="5"/>
      <c r="AK1294" s="5"/>
      <c r="AL1294" s="5"/>
      <c r="AM1294" s="5"/>
      <c r="AN1294" s="5"/>
      <c r="AO1294" s="5"/>
      <c r="AP1294" s="5"/>
      <c r="AQ1294" s="5"/>
      <c r="AR1294" s="5"/>
      <c r="AS1294" s="5"/>
      <c r="AT1294" s="5"/>
      <c r="AU1294" s="5"/>
      <c r="AV1294" s="5"/>
      <c r="AW1294" s="5"/>
      <c r="AX1294" s="5"/>
      <c r="AY1294" s="5"/>
      <c r="AZ1294" s="5"/>
      <c r="BA1294" s="5"/>
      <c r="BB1294" s="5"/>
    </row>
    <row r="1295" spans="1:54">
      <c r="A1295" s="4"/>
      <c r="B1295" s="25"/>
      <c r="C1295" s="32">
        <f t="shared" si="97"/>
        <v>1</v>
      </c>
      <c r="D1295" s="52" t="s">
        <v>2132</v>
      </c>
      <c r="E1295" s="36">
        <v>7708</v>
      </c>
      <c r="F1295" s="4"/>
      <c r="G1295" s="5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5"/>
      <c r="T1295" s="5"/>
      <c r="U1295" s="5"/>
      <c r="V1295" s="5"/>
      <c r="W1295" s="5"/>
      <c r="X1295" s="5"/>
      <c r="Y1295" s="5"/>
      <c r="Z1295" s="5"/>
      <c r="AA1295" s="5"/>
      <c r="AB1295" s="5"/>
      <c r="AC1295" s="5"/>
      <c r="AD1295" s="5"/>
      <c r="AE1295" s="5"/>
      <c r="AF1295" s="5"/>
      <c r="AG1295" s="5"/>
      <c r="AH1295" s="5"/>
      <c r="AI1295" s="5"/>
      <c r="AJ1295" s="5"/>
      <c r="AK1295" s="5"/>
      <c r="AL1295" s="5"/>
      <c r="AM1295" s="5"/>
      <c r="AN1295" s="5"/>
      <c r="AO1295" s="5"/>
      <c r="AP1295" s="5"/>
      <c r="AQ1295" s="5"/>
      <c r="AR1295" s="5"/>
      <c r="AS1295" s="5"/>
      <c r="AT1295" s="5"/>
      <c r="AU1295" s="5"/>
      <c r="AV1295" s="5"/>
      <c r="AW1295" s="5"/>
      <c r="AX1295" s="5"/>
      <c r="AY1295" s="5"/>
      <c r="AZ1295" s="5"/>
      <c r="BA1295" s="5"/>
      <c r="BB1295" s="5"/>
    </row>
    <row r="1296" spans="1:54">
      <c r="A1296" s="4"/>
      <c r="B1296" s="25"/>
      <c r="C1296" s="32">
        <f t="shared" si="97"/>
        <v>1</v>
      </c>
      <c r="D1296" s="52" t="s">
        <v>2134</v>
      </c>
      <c r="E1296" s="36">
        <v>48135</v>
      </c>
      <c r="F1296" s="4"/>
      <c r="G1296" s="5"/>
      <c r="H1296" s="5"/>
      <c r="I1296" s="5"/>
      <c r="J1296" s="5"/>
      <c r="K1296" s="5"/>
      <c r="L1296" s="5"/>
      <c r="M1296" s="5"/>
      <c r="N1296" s="5"/>
      <c r="O1296" s="5"/>
      <c r="P1296" s="5"/>
      <c r="Q1296" s="5"/>
      <c r="R1296" s="5"/>
      <c r="S1296" s="5"/>
      <c r="T1296" s="5"/>
      <c r="U1296" s="5"/>
      <c r="V1296" s="5"/>
      <c r="W1296" s="5"/>
      <c r="X1296" s="5"/>
      <c r="Y1296" s="5"/>
      <c r="Z1296" s="5"/>
      <c r="AA1296" s="5"/>
      <c r="AB1296" s="5"/>
      <c r="AC1296" s="5"/>
      <c r="AD1296" s="5"/>
      <c r="AE1296" s="5"/>
      <c r="AF1296" s="5"/>
      <c r="AG1296" s="5"/>
      <c r="AH1296" s="5"/>
      <c r="AI1296" s="5"/>
      <c r="AJ1296" s="5"/>
      <c r="AK1296" s="5"/>
      <c r="AL1296" s="5"/>
      <c r="AM1296" s="5"/>
      <c r="AN1296" s="5"/>
      <c r="AO1296" s="5"/>
      <c r="AP1296" s="5"/>
      <c r="AQ1296" s="5"/>
      <c r="AR1296" s="5"/>
      <c r="AS1296" s="5"/>
      <c r="AT1296" s="5"/>
      <c r="AU1296" s="5"/>
      <c r="AV1296" s="5"/>
      <c r="AW1296" s="5"/>
      <c r="AX1296" s="5"/>
      <c r="AY1296" s="5"/>
      <c r="AZ1296" s="5"/>
      <c r="BA1296" s="5"/>
      <c r="BB1296" s="5"/>
    </row>
    <row r="1297" spans="1:54">
      <c r="A1297" s="4"/>
      <c r="B1297" s="25"/>
      <c r="C1297" s="32">
        <f t="shared" si="97"/>
        <v>1</v>
      </c>
      <c r="D1297" s="52" t="s">
        <v>4854</v>
      </c>
      <c r="E1297" s="36">
        <v>14595</v>
      </c>
      <c r="F1297" s="4"/>
      <c r="G1297" s="5"/>
      <c r="H1297" s="5"/>
      <c r="I1297" s="5"/>
      <c r="J1297" s="5"/>
      <c r="K1297" s="5"/>
      <c r="L1297" s="5"/>
      <c r="M1297" s="5"/>
      <c r="N1297" s="5"/>
      <c r="O1297" s="5"/>
      <c r="P1297" s="5"/>
      <c r="Q1297" s="5"/>
      <c r="R1297" s="5"/>
      <c r="S1297" s="5"/>
      <c r="T1297" s="5"/>
      <c r="U1297" s="5"/>
      <c r="V1297" s="5"/>
      <c r="W1297" s="5"/>
      <c r="X1297" s="5"/>
      <c r="Y1297" s="5"/>
      <c r="Z1297" s="5"/>
      <c r="AA1297" s="5"/>
      <c r="AB1297" s="5"/>
      <c r="AC1297" s="5"/>
      <c r="AD1297" s="5"/>
      <c r="AE1297" s="5"/>
      <c r="AF1297" s="5"/>
      <c r="AG1297" s="5"/>
      <c r="AH1297" s="5"/>
      <c r="AI1297" s="5"/>
      <c r="AJ1297" s="5"/>
      <c r="AK1297" s="5"/>
      <c r="AL1297" s="5"/>
      <c r="AM1297" s="5"/>
      <c r="AN1297" s="5"/>
      <c r="AO1297" s="5"/>
      <c r="AP1297" s="5"/>
      <c r="AQ1297" s="5"/>
      <c r="AR1297" s="5"/>
      <c r="AS1297" s="5"/>
      <c r="AT1297" s="5"/>
      <c r="AU1297" s="5"/>
      <c r="AV1297" s="5"/>
      <c r="AW1297" s="5"/>
      <c r="AX1297" s="5"/>
      <c r="AY1297" s="5"/>
      <c r="AZ1297" s="5"/>
      <c r="BA1297" s="5"/>
      <c r="BB1297" s="5"/>
    </row>
    <row r="1298" spans="1:54">
      <c r="A1298" s="4"/>
      <c r="B1298" s="25"/>
      <c r="C1298" s="32">
        <f t="shared" si="97"/>
        <v>1</v>
      </c>
      <c r="D1298" s="52" t="s">
        <v>2138</v>
      </c>
      <c r="E1298" s="36">
        <v>5203</v>
      </c>
      <c r="F1298" s="4"/>
      <c r="G1298" s="5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5"/>
      <c r="S1298" s="5"/>
      <c r="T1298" s="5"/>
      <c r="U1298" s="5"/>
      <c r="V1298" s="5"/>
      <c r="W1298" s="5"/>
      <c r="X1298" s="5"/>
      <c r="Y1298" s="5"/>
      <c r="Z1298" s="5"/>
      <c r="AA1298" s="5"/>
      <c r="AB1298" s="5"/>
      <c r="AC1298" s="5"/>
      <c r="AD1298" s="5"/>
      <c r="AE1298" s="5"/>
      <c r="AF1298" s="5"/>
      <c r="AG1298" s="5"/>
      <c r="AH1298" s="5"/>
      <c r="AI1298" s="5"/>
      <c r="AJ1298" s="5"/>
      <c r="AK1298" s="5"/>
      <c r="AL1298" s="5"/>
      <c r="AM1298" s="5"/>
      <c r="AN1298" s="5"/>
      <c r="AO1298" s="5"/>
      <c r="AP1298" s="5"/>
      <c r="AQ1298" s="5"/>
      <c r="AR1298" s="5"/>
      <c r="AS1298" s="5"/>
      <c r="AT1298" s="5"/>
      <c r="AU1298" s="5"/>
      <c r="AV1298" s="5"/>
      <c r="AW1298" s="5"/>
      <c r="AX1298" s="5"/>
      <c r="AY1298" s="5"/>
      <c r="AZ1298" s="5"/>
      <c r="BA1298" s="5"/>
      <c r="BB1298" s="5"/>
    </row>
    <row r="1299" spans="1:54">
      <c r="A1299" s="4"/>
      <c r="B1299" s="25"/>
      <c r="C1299" s="32">
        <f t="shared" si="97"/>
        <v>1</v>
      </c>
      <c r="D1299" s="52" t="s">
        <v>2139</v>
      </c>
      <c r="E1299" s="36">
        <v>5322</v>
      </c>
      <c r="F1299" s="4"/>
      <c r="G1299" s="5"/>
      <c r="H1299" s="5"/>
      <c r="I1299" s="5"/>
      <c r="J1299" s="5"/>
      <c r="K1299" s="5"/>
      <c r="L1299" s="5"/>
      <c r="M1299" s="5"/>
      <c r="N1299" s="5"/>
      <c r="O1299" s="5"/>
      <c r="P1299" s="5"/>
      <c r="Q1299" s="5"/>
      <c r="R1299" s="5"/>
      <c r="S1299" s="5"/>
      <c r="T1299" s="5"/>
      <c r="U1299" s="5"/>
      <c r="V1299" s="5"/>
      <c r="W1299" s="5"/>
      <c r="X1299" s="5"/>
      <c r="Y1299" s="5"/>
      <c r="Z1299" s="5"/>
      <c r="AA1299" s="5"/>
      <c r="AB1299" s="5"/>
      <c r="AC1299" s="5"/>
      <c r="AD1299" s="5"/>
      <c r="AE1299" s="5"/>
      <c r="AF1299" s="5"/>
      <c r="AG1299" s="5"/>
      <c r="AH1299" s="5"/>
      <c r="AI1299" s="5"/>
      <c r="AJ1299" s="5"/>
      <c r="AK1299" s="5"/>
      <c r="AL1299" s="5"/>
      <c r="AM1299" s="5"/>
      <c r="AN1299" s="5"/>
      <c r="AO1299" s="5"/>
      <c r="AP1299" s="5"/>
      <c r="AQ1299" s="5"/>
      <c r="AR1299" s="5"/>
      <c r="AS1299" s="5"/>
      <c r="AT1299" s="5"/>
      <c r="AU1299" s="5"/>
      <c r="AV1299" s="5"/>
      <c r="AW1299" s="5"/>
      <c r="AX1299" s="5"/>
      <c r="AY1299" s="5"/>
      <c r="AZ1299" s="5"/>
      <c r="BA1299" s="5"/>
      <c r="BB1299" s="5"/>
    </row>
    <row r="1300" spans="1:54">
      <c r="A1300" s="4"/>
      <c r="B1300" s="25"/>
      <c r="C1300" s="32">
        <f t="shared" si="97"/>
        <v>1</v>
      </c>
      <c r="D1300" s="52" t="s">
        <v>2141</v>
      </c>
      <c r="E1300" s="36">
        <v>73139</v>
      </c>
      <c r="F1300" s="4"/>
      <c r="G1300" s="5"/>
      <c r="H1300" s="5"/>
      <c r="I1300" s="5"/>
      <c r="J1300" s="5"/>
      <c r="K1300" s="5"/>
      <c r="L1300" s="5"/>
      <c r="M1300" s="5"/>
      <c r="N1300" s="5"/>
      <c r="O1300" s="5"/>
      <c r="P1300" s="5"/>
      <c r="Q1300" s="5"/>
      <c r="R1300" s="5"/>
      <c r="S1300" s="5"/>
      <c r="T1300" s="5"/>
      <c r="U1300" s="5"/>
      <c r="V1300" s="5"/>
      <c r="W1300" s="5"/>
      <c r="X1300" s="5"/>
      <c r="Y1300" s="5"/>
      <c r="Z1300" s="5"/>
      <c r="AA1300" s="5"/>
      <c r="AB1300" s="5"/>
      <c r="AC1300" s="5"/>
      <c r="AD1300" s="5"/>
      <c r="AE1300" s="5"/>
      <c r="AF1300" s="5"/>
      <c r="AG1300" s="5"/>
      <c r="AH1300" s="5"/>
      <c r="AI1300" s="5"/>
      <c r="AJ1300" s="5"/>
      <c r="AK1300" s="5"/>
      <c r="AL1300" s="5"/>
      <c r="AM1300" s="5"/>
      <c r="AN1300" s="5"/>
      <c r="AO1300" s="5"/>
      <c r="AP1300" s="5"/>
      <c r="AQ1300" s="5"/>
      <c r="AR1300" s="5"/>
      <c r="AS1300" s="5"/>
      <c r="AT1300" s="5"/>
      <c r="AU1300" s="5"/>
      <c r="AV1300" s="5"/>
      <c r="AW1300" s="5"/>
      <c r="AX1300" s="5"/>
      <c r="AY1300" s="5"/>
      <c r="AZ1300" s="5"/>
      <c r="BA1300" s="5"/>
      <c r="BB1300" s="5"/>
    </row>
    <row r="1301" spans="1:54">
      <c r="A1301" s="4"/>
      <c r="B1301" s="25"/>
      <c r="C1301" s="32">
        <f t="shared" si="97"/>
        <v>1</v>
      </c>
      <c r="D1301" s="52" t="s">
        <v>2144</v>
      </c>
      <c r="E1301" s="36">
        <v>28169</v>
      </c>
      <c r="F1301" s="4"/>
      <c r="G1301" s="5"/>
      <c r="H1301" s="5"/>
      <c r="I1301" s="5"/>
      <c r="J1301" s="5"/>
      <c r="K1301" s="5"/>
      <c r="L1301" s="5"/>
      <c r="M1301" s="5"/>
      <c r="N1301" s="5"/>
      <c r="O1301" s="5"/>
      <c r="P1301" s="5"/>
      <c r="Q1301" s="5"/>
      <c r="R1301" s="5"/>
      <c r="S1301" s="5"/>
      <c r="T1301" s="5"/>
      <c r="U1301" s="5"/>
      <c r="V1301" s="5"/>
      <c r="W1301" s="5"/>
      <c r="X1301" s="5"/>
      <c r="Y1301" s="5"/>
      <c r="Z1301" s="5"/>
      <c r="AA1301" s="5"/>
      <c r="AB1301" s="5"/>
      <c r="AC1301" s="5"/>
      <c r="AD1301" s="5"/>
      <c r="AE1301" s="5"/>
      <c r="AF1301" s="5"/>
      <c r="AG1301" s="5"/>
      <c r="AH1301" s="5"/>
      <c r="AI1301" s="5"/>
      <c r="AJ1301" s="5"/>
      <c r="AK1301" s="5"/>
      <c r="AL1301" s="5"/>
      <c r="AM1301" s="5"/>
      <c r="AN1301" s="5"/>
      <c r="AO1301" s="5"/>
      <c r="AP1301" s="5"/>
      <c r="AQ1301" s="5"/>
      <c r="AR1301" s="5"/>
      <c r="AS1301" s="5"/>
      <c r="AT1301" s="5"/>
      <c r="AU1301" s="5"/>
      <c r="AV1301" s="5"/>
      <c r="AW1301" s="5"/>
      <c r="AX1301" s="5"/>
      <c r="AY1301" s="5"/>
      <c r="AZ1301" s="5"/>
      <c r="BA1301" s="5"/>
      <c r="BB1301" s="5"/>
    </row>
    <row r="1302" spans="1:54">
      <c r="A1302" s="4"/>
      <c r="B1302" s="25"/>
      <c r="C1302" s="32">
        <f t="shared" si="97"/>
        <v>1</v>
      </c>
      <c r="D1302" s="52" t="s">
        <v>2145</v>
      </c>
      <c r="E1302" s="36">
        <v>15588</v>
      </c>
      <c r="F1302" s="4"/>
      <c r="G1302" s="5"/>
      <c r="H1302" s="5"/>
      <c r="I1302" s="5"/>
      <c r="J1302" s="5"/>
      <c r="K1302" s="5"/>
      <c r="L1302" s="5"/>
      <c r="M1302" s="5"/>
      <c r="N1302" s="5"/>
      <c r="O1302" s="5"/>
      <c r="P1302" s="5"/>
      <c r="Q1302" s="5"/>
      <c r="R1302" s="5"/>
      <c r="S1302" s="5"/>
      <c r="T1302" s="5"/>
      <c r="U1302" s="5"/>
      <c r="V1302" s="5"/>
      <c r="W1302" s="5"/>
      <c r="X1302" s="5"/>
      <c r="Y1302" s="5"/>
      <c r="Z1302" s="5"/>
      <c r="AA1302" s="5"/>
      <c r="AB1302" s="5"/>
      <c r="AC1302" s="5"/>
      <c r="AD1302" s="5"/>
      <c r="AE1302" s="5"/>
      <c r="AF1302" s="5"/>
      <c r="AG1302" s="5"/>
      <c r="AH1302" s="5"/>
      <c r="AI1302" s="5"/>
      <c r="AJ1302" s="5"/>
      <c r="AK1302" s="5"/>
      <c r="AL1302" s="5"/>
      <c r="AM1302" s="5"/>
      <c r="AN1302" s="5"/>
      <c r="AO1302" s="5"/>
      <c r="AP1302" s="5"/>
      <c r="AQ1302" s="5"/>
      <c r="AR1302" s="5"/>
      <c r="AS1302" s="5"/>
      <c r="AT1302" s="5"/>
      <c r="AU1302" s="5"/>
      <c r="AV1302" s="5"/>
      <c r="AW1302" s="5"/>
      <c r="AX1302" s="5"/>
      <c r="AY1302" s="5"/>
      <c r="AZ1302" s="5"/>
      <c r="BA1302" s="5"/>
      <c r="BB1302" s="5"/>
    </row>
    <row r="1303" spans="1:54">
      <c r="A1303" s="4"/>
      <c r="B1303" s="25"/>
      <c r="C1303" s="32">
        <f t="shared" si="97"/>
        <v>1</v>
      </c>
      <c r="D1303" s="52" t="s">
        <v>2146</v>
      </c>
      <c r="E1303" s="36">
        <v>7112</v>
      </c>
      <c r="F1303" s="4"/>
      <c r="G1303" s="5"/>
      <c r="H1303" s="5"/>
      <c r="I1303" s="5"/>
      <c r="J1303" s="5"/>
      <c r="K1303" s="5"/>
      <c r="L1303" s="5"/>
      <c r="M1303" s="5"/>
      <c r="N1303" s="5"/>
      <c r="O1303" s="5"/>
      <c r="P1303" s="5"/>
      <c r="Q1303" s="5"/>
      <c r="R1303" s="5"/>
      <c r="S1303" s="5"/>
      <c r="T1303" s="5"/>
      <c r="U1303" s="5"/>
      <c r="V1303" s="5"/>
      <c r="W1303" s="5"/>
      <c r="X1303" s="5"/>
      <c r="Y1303" s="5"/>
      <c r="Z1303" s="5"/>
      <c r="AA1303" s="5"/>
      <c r="AB1303" s="5"/>
      <c r="AC1303" s="5"/>
      <c r="AD1303" s="5"/>
      <c r="AE1303" s="5"/>
      <c r="AF1303" s="5"/>
      <c r="AG1303" s="5"/>
      <c r="AH1303" s="5"/>
      <c r="AI1303" s="5"/>
      <c r="AJ1303" s="5"/>
      <c r="AK1303" s="5"/>
      <c r="AL1303" s="5"/>
      <c r="AM1303" s="5"/>
      <c r="AN1303" s="5"/>
      <c r="AO1303" s="5"/>
      <c r="AP1303" s="5"/>
      <c r="AQ1303" s="5"/>
      <c r="AR1303" s="5"/>
      <c r="AS1303" s="5"/>
      <c r="AT1303" s="5"/>
      <c r="AU1303" s="5"/>
      <c r="AV1303" s="5"/>
      <c r="AW1303" s="5"/>
      <c r="AX1303" s="5"/>
      <c r="AY1303" s="5"/>
      <c r="AZ1303" s="5"/>
      <c r="BA1303" s="5"/>
      <c r="BB1303" s="5"/>
    </row>
    <row r="1304" spans="1:54">
      <c r="A1304" s="4"/>
      <c r="B1304" s="25"/>
      <c r="C1304" s="32">
        <f t="shared" si="97"/>
        <v>1</v>
      </c>
      <c r="D1304" s="52" t="s">
        <v>2147</v>
      </c>
      <c r="E1304" s="36">
        <v>8644</v>
      </c>
      <c r="F1304" s="4"/>
      <c r="G1304" s="5"/>
      <c r="H1304" s="5"/>
      <c r="I1304" s="5"/>
      <c r="J1304" s="5"/>
      <c r="K1304" s="5"/>
      <c r="L1304" s="5"/>
      <c r="M1304" s="5"/>
      <c r="N1304" s="5"/>
      <c r="O1304" s="5"/>
      <c r="P1304" s="5"/>
      <c r="Q1304" s="5"/>
      <c r="R1304" s="5"/>
      <c r="S1304" s="5"/>
      <c r="T1304" s="5"/>
      <c r="U1304" s="5"/>
      <c r="V1304" s="5"/>
      <c r="W1304" s="5"/>
      <c r="X1304" s="5"/>
      <c r="Y1304" s="5"/>
      <c r="Z1304" s="5"/>
      <c r="AA1304" s="5"/>
      <c r="AB1304" s="5"/>
      <c r="AC1304" s="5"/>
      <c r="AD1304" s="5"/>
      <c r="AE1304" s="5"/>
      <c r="AF1304" s="5"/>
      <c r="AG1304" s="5"/>
      <c r="AH1304" s="5"/>
      <c r="AI1304" s="5"/>
      <c r="AJ1304" s="5"/>
      <c r="AK1304" s="5"/>
      <c r="AL1304" s="5"/>
      <c r="AM1304" s="5"/>
      <c r="AN1304" s="5"/>
      <c r="AO1304" s="5"/>
      <c r="AP1304" s="5"/>
      <c r="AQ1304" s="5"/>
      <c r="AR1304" s="5"/>
      <c r="AS1304" s="5"/>
      <c r="AT1304" s="5"/>
      <c r="AU1304" s="5"/>
      <c r="AV1304" s="5"/>
      <c r="AW1304" s="5"/>
      <c r="AX1304" s="5"/>
      <c r="AY1304" s="5"/>
      <c r="AZ1304" s="5"/>
      <c r="BA1304" s="5"/>
      <c r="BB1304" s="5"/>
    </row>
    <row r="1305" spans="1:54">
      <c r="A1305" s="4"/>
      <c r="B1305" s="25"/>
      <c r="C1305" s="32">
        <f t="shared" si="97"/>
        <v>1</v>
      </c>
      <c r="D1305" s="52" t="s">
        <v>2148</v>
      </c>
      <c r="E1305" s="36">
        <v>9250</v>
      </c>
      <c r="F1305" s="4"/>
      <c r="G1305" s="5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5"/>
      <c r="S1305" s="5"/>
      <c r="T1305" s="5"/>
      <c r="U1305" s="5"/>
      <c r="V1305" s="5"/>
      <c r="W1305" s="5"/>
      <c r="X1305" s="5"/>
      <c r="Y1305" s="5"/>
      <c r="Z1305" s="5"/>
      <c r="AA1305" s="5"/>
      <c r="AB1305" s="5"/>
      <c r="AC1305" s="5"/>
      <c r="AD1305" s="5"/>
      <c r="AE1305" s="5"/>
      <c r="AF1305" s="5"/>
      <c r="AG1305" s="5"/>
      <c r="AH1305" s="5"/>
      <c r="AI1305" s="5"/>
      <c r="AJ1305" s="5"/>
      <c r="AK1305" s="5"/>
      <c r="AL1305" s="5"/>
      <c r="AM1305" s="5"/>
      <c r="AN1305" s="5"/>
      <c r="AO1305" s="5"/>
      <c r="AP1305" s="5"/>
      <c r="AQ1305" s="5"/>
      <c r="AR1305" s="5"/>
      <c r="AS1305" s="5"/>
      <c r="AT1305" s="5"/>
      <c r="AU1305" s="5"/>
      <c r="AV1305" s="5"/>
      <c r="AW1305" s="5"/>
      <c r="AX1305" s="5"/>
      <c r="AY1305" s="5"/>
      <c r="AZ1305" s="5"/>
      <c r="BA1305" s="5"/>
      <c r="BB1305" s="5"/>
    </row>
    <row r="1306" spans="1:54">
      <c r="A1306" s="4"/>
      <c r="B1306" s="25"/>
      <c r="C1306" s="32">
        <f t="shared" si="97"/>
        <v>1</v>
      </c>
      <c r="D1306" s="52" t="s">
        <v>2149</v>
      </c>
      <c r="E1306" s="36">
        <v>7423</v>
      </c>
      <c r="F1306" s="4"/>
      <c r="G1306" s="5"/>
      <c r="H1306" s="5"/>
      <c r="I1306" s="5"/>
      <c r="J1306" s="5"/>
      <c r="K1306" s="5"/>
      <c r="L1306" s="5"/>
      <c r="M1306" s="5"/>
      <c r="N1306" s="5"/>
      <c r="O1306" s="5"/>
      <c r="P1306" s="5"/>
      <c r="Q1306" s="5"/>
      <c r="R1306" s="5"/>
      <c r="S1306" s="5"/>
      <c r="T1306" s="5"/>
      <c r="U1306" s="5"/>
      <c r="V1306" s="5"/>
      <c r="W1306" s="5"/>
      <c r="X1306" s="5"/>
      <c r="Y1306" s="5"/>
      <c r="Z1306" s="5"/>
      <c r="AA1306" s="5"/>
      <c r="AB1306" s="5"/>
      <c r="AC1306" s="5"/>
      <c r="AD1306" s="5"/>
      <c r="AE1306" s="5"/>
      <c r="AF1306" s="5"/>
      <c r="AG1306" s="5"/>
      <c r="AH1306" s="5"/>
      <c r="AI1306" s="5"/>
      <c r="AJ1306" s="5"/>
      <c r="AK1306" s="5"/>
      <c r="AL1306" s="5"/>
      <c r="AM1306" s="5"/>
      <c r="AN1306" s="5"/>
      <c r="AO1306" s="5"/>
      <c r="AP1306" s="5"/>
      <c r="AQ1306" s="5"/>
      <c r="AR1306" s="5"/>
      <c r="AS1306" s="5"/>
      <c r="AT1306" s="5"/>
      <c r="AU1306" s="5"/>
      <c r="AV1306" s="5"/>
      <c r="AW1306" s="5"/>
      <c r="AX1306" s="5"/>
      <c r="AY1306" s="5"/>
      <c r="AZ1306" s="5"/>
      <c r="BA1306" s="5"/>
      <c r="BB1306" s="5"/>
    </row>
    <row r="1307" spans="1:54">
      <c r="A1307" s="4"/>
      <c r="B1307" s="25"/>
      <c r="C1307" s="32">
        <f t="shared" si="97"/>
        <v>1</v>
      </c>
      <c r="D1307" s="52" t="s">
        <v>2150</v>
      </c>
      <c r="E1307" s="36">
        <v>9863</v>
      </c>
      <c r="F1307" s="4"/>
      <c r="G1307" s="5"/>
      <c r="H1307" s="5"/>
      <c r="I1307" s="5"/>
      <c r="J1307" s="5"/>
      <c r="K1307" s="5"/>
      <c r="L1307" s="5"/>
      <c r="M1307" s="5"/>
      <c r="N1307" s="5"/>
      <c r="O1307" s="5"/>
      <c r="P1307" s="5"/>
      <c r="Q1307" s="5"/>
      <c r="R1307" s="5"/>
      <c r="S1307" s="5"/>
      <c r="T1307" s="5"/>
      <c r="U1307" s="5"/>
      <c r="V1307" s="5"/>
      <c r="W1307" s="5"/>
      <c r="X1307" s="5"/>
      <c r="Y1307" s="5"/>
      <c r="Z1307" s="5"/>
      <c r="AA1307" s="5"/>
      <c r="AB1307" s="5"/>
      <c r="AC1307" s="5"/>
      <c r="AD1307" s="5"/>
      <c r="AE1307" s="5"/>
      <c r="AF1307" s="5"/>
      <c r="AG1307" s="5"/>
      <c r="AH1307" s="5"/>
      <c r="AI1307" s="5"/>
      <c r="AJ1307" s="5"/>
      <c r="AK1307" s="5"/>
      <c r="AL1307" s="5"/>
      <c r="AM1307" s="5"/>
      <c r="AN1307" s="5"/>
      <c r="AO1307" s="5"/>
      <c r="AP1307" s="5"/>
      <c r="AQ1307" s="5"/>
      <c r="AR1307" s="5"/>
      <c r="AS1307" s="5"/>
      <c r="AT1307" s="5"/>
      <c r="AU1307" s="5"/>
      <c r="AV1307" s="5"/>
      <c r="AW1307" s="5"/>
      <c r="AX1307" s="5"/>
      <c r="AY1307" s="5"/>
      <c r="AZ1307" s="5"/>
      <c r="BA1307" s="5"/>
      <c r="BB1307" s="5"/>
    </row>
    <row r="1308" spans="1:54">
      <c r="A1308" s="4"/>
      <c r="B1308" s="25"/>
      <c r="C1308" s="32">
        <f t="shared" si="97"/>
        <v>1</v>
      </c>
      <c r="D1308" s="52" t="s">
        <v>2152</v>
      </c>
      <c r="E1308" s="36">
        <v>9639</v>
      </c>
      <c r="F1308" s="4"/>
      <c r="G1308" s="5"/>
      <c r="H1308" s="5"/>
      <c r="I1308" s="5"/>
      <c r="J1308" s="5"/>
      <c r="K1308" s="5"/>
      <c r="L1308" s="5"/>
      <c r="M1308" s="5"/>
      <c r="N1308" s="5"/>
      <c r="O1308" s="5"/>
      <c r="P1308" s="5"/>
      <c r="Q1308" s="5"/>
      <c r="R1308" s="5"/>
      <c r="S1308" s="5"/>
      <c r="T1308" s="5"/>
      <c r="U1308" s="5"/>
      <c r="V1308" s="5"/>
      <c r="W1308" s="5"/>
      <c r="X1308" s="5"/>
      <c r="Y1308" s="5"/>
      <c r="Z1308" s="5"/>
      <c r="AA1308" s="5"/>
      <c r="AB1308" s="5"/>
      <c r="AC1308" s="5"/>
      <c r="AD1308" s="5"/>
      <c r="AE1308" s="5"/>
      <c r="AF1308" s="5"/>
      <c r="AG1308" s="5"/>
      <c r="AH1308" s="5"/>
      <c r="AI1308" s="5"/>
      <c r="AJ1308" s="5"/>
      <c r="AK1308" s="5"/>
      <c r="AL1308" s="5"/>
      <c r="AM1308" s="5"/>
      <c r="AN1308" s="5"/>
      <c r="AO1308" s="5"/>
      <c r="AP1308" s="5"/>
      <c r="AQ1308" s="5"/>
      <c r="AR1308" s="5"/>
      <c r="AS1308" s="5"/>
      <c r="AT1308" s="5"/>
      <c r="AU1308" s="5"/>
      <c r="AV1308" s="5"/>
      <c r="AW1308" s="5"/>
      <c r="AX1308" s="5"/>
      <c r="AY1308" s="5"/>
      <c r="AZ1308" s="5"/>
      <c r="BA1308" s="5"/>
      <c r="BB1308" s="5"/>
    </row>
    <row r="1309" spans="1:54">
      <c r="A1309" s="4"/>
      <c r="B1309" s="25"/>
      <c r="C1309" s="32">
        <f t="shared" si="97"/>
        <v>1</v>
      </c>
      <c r="D1309" s="52" t="s">
        <v>2153</v>
      </c>
      <c r="E1309" s="36">
        <v>26140</v>
      </c>
      <c r="F1309" s="4"/>
      <c r="G1309" s="5"/>
      <c r="H1309" s="5"/>
      <c r="I1309" s="5"/>
      <c r="J1309" s="5"/>
      <c r="K1309" s="5"/>
      <c r="L1309" s="5"/>
      <c r="M1309" s="5"/>
      <c r="N1309" s="5"/>
      <c r="O1309" s="5"/>
      <c r="P1309" s="5"/>
      <c r="Q1309" s="5"/>
      <c r="R1309" s="5"/>
      <c r="S1309" s="5"/>
      <c r="T1309" s="5"/>
      <c r="U1309" s="5"/>
      <c r="V1309" s="5"/>
      <c r="W1309" s="5"/>
      <c r="X1309" s="5"/>
      <c r="Y1309" s="5"/>
      <c r="Z1309" s="5"/>
      <c r="AA1309" s="5"/>
      <c r="AB1309" s="5"/>
      <c r="AC1309" s="5"/>
      <c r="AD1309" s="5"/>
      <c r="AE1309" s="5"/>
      <c r="AF1309" s="5"/>
      <c r="AG1309" s="5"/>
      <c r="AH1309" s="5"/>
      <c r="AI1309" s="5"/>
      <c r="AJ1309" s="5"/>
      <c r="AK1309" s="5"/>
      <c r="AL1309" s="5"/>
      <c r="AM1309" s="5"/>
      <c r="AN1309" s="5"/>
      <c r="AO1309" s="5"/>
      <c r="AP1309" s="5"/>
      <c r="AQ1309" s="5"/>
      <c r="AR1309" s="5"/>
      <c r="AS1309" s="5"/>
      <c r="AT1309" s="5"/>
      <c r="AU1309" s="5"/>
      <c r="AV1309" s="5"/>
      <c r="AW1309" s="5"/>
      <c r="AX1309" s="5"/>
      <c r="AY1309" s="5"/>
      <c r="AZ1309" s="5"/>
      <c r="BA1309" s="5"/>
      <c r="BB1309" s="5"/>
    </row>
    <row r="1310" spans="1:54" ht="15">
      <c r="A1310" s="231" t="s">
        <v>2156</v>
      </c>
      <c r="B1310" s="231"/>
      <c r="C1310" s="231"/>
      <c r="D1310" s="44">
        <f>SUM(C1258:C1309)</f>
        <v>52</v>
      </c>
      <c r="E1310" s="159">
        <f t="shared" ref="E1310" si="98">SUM(E1258:E1309)</f>
        <v>971962</v>
      </c>
      <c r="F1310" s="4"/>
      <c r="G1310" s="5"/>
      <c r="H1310" s="5"/>
      <c r="I1310" s="5"/>
      <c r="J1310" s="5"/>
      <c r="K1310" s="5"/>
      <c r="L1310" s="5"/>
      <c r="M1310" s="5"/>
      <c r="N1310" s="5"/>
      <c r="O1310" s="5"/>
      <c r="P1310" s="5"/>
      <c r="Q1310" s="5"/>
      <c r="R1310" s="5"/>
      <c r="S1310" s="5"/>
      <c r="T1310" s="5"/>
      <c r="U1310" s="5"/>
      <c r="V1310" s="5"/>
      <c r="W1310" s="5"/>
      <c r="X1310" s="5"/>
      <c r="Y1310" s="5"/>
      <c r="Z1310" s="5"/>
      <c r="AA1310" s="5"/>
      <c r="AB1310" s="5"/>
      <c r="AC1310" s="5"/>
      <c r="AD1310" s="5"/>
      <c r="AE1310" s="5"/>
      <c r="AF1310" s="5"/>
      <c r="AG1310" s="5"/>
      <c r="AH1310" s="5"/>
      <c r="AI1310" s="5"/>
      <c r="AJ1310" s="5"/>
      <c r="AK1310" s="5"/>
      <c r="AL1310" s="5"/>
      <c r="AM1310" s="5"/>
      <c r="AN1310" s="5"/>
      <c r="AO1310" s="5"/>
      <c r="AP1310" s="5"/>
      <c r="AQ1310" s="5"/>
      <c r="AR1310" s="5"/>
      <c r="AS1310" s="5"/>
      <c r="AT1310" s="5"/>
      <c r="AU1310" s="5"/>
      <c r="AV1310" s="5"/>
      <c r="AW1310" s="5"/>
      <c r="AX1310" s="5"/>
      <c r="AY1310" s="5"/>
      <c r="AZ1310" s="5"/>
      <c r="BA1310" s="5"/>
      <c r="BB1310" s="5"/>
    </row>
    <row r="1311" spans="1:54" ht="15.75">
      <c r="A1311" s="28">
        <v>45</v>
      </c>
      <c r="B1311" s="225" t="s">
        <v>79</v>
      </c>
      <c r="C1311" s="225"/>
      <c r="D1311" s="29"/>
      <c r="E1311" s="156"/>
      <c r="F1311" s="4"/>
      <c r="G1311" s="5"/>
      <c r="H1311" s="5"/>
      <c r="I1311" s="5"/>
      <c r="J1311" s="5"/>
      <c r="K1311" s="5"/>
      <c r="L1311" s="5"/>
      <c r="M1311" s="5"/>
      <c r="N1311" s="5"/>
      <c r="O1311" s="5"/>
      <c r="P1311" s="5"/>
      <c r="Q1311" s="5"/>
      <c r="R1311" s="5"/>
      <c r="S1311" s="5"/>
      <c r="T1311" s="5"/>
      <c r="U1311" s="5"/>
      <c r="V1311" s="5"/>
      <c r="W1311" s="5"/>
      <c r="X1311" s="5"/>
      <c r="Y1311" s="5"/>
      <c r="Z1311" s="5"/>
      <c r="AA1311" s="5"/>
      <c r="AB1311" s="5"/>
      <c r="AC1311" s="5"/>
      <c r="AD1311" s="5"/>
      <c r="AE1311" s="5"/>
      <c r="AF1311" s="5"/>
      <c r="AG1311" s="5"/>
      <c r="AH1311" s="5"/>
      <c r="AI1311" s="5"/>
      <c r="AJ1311" s="5"/>
      <c r="AK1311" s="5"/>
      <c r="AL1311" s="5"/>
      <c r="AM1311" s="5"/>
      <c r="AN1311" s="5"/>
      <c r="AO1311" s="5"/>
      <c r="AP1311" s="5"/>
      <c r="AQ1311" s="5"/>
      <c r="AR1311" s="5"/>
      <c r="AS1311" s="5"/>
      <c r="AT1311" s="5"/>
      <c r="AU1311" s="5"/>
      <c r="AV1311" s="5"/>
      <c r="AW1311" s="5"/>
      <c r="AX1311" s="5"/>
      <c r="AY1311" s="5"/>
      <c r="AZ1311" s="5"/>
      <c r="BA1311" s="5"/>
      <c r="BB1311" s="5"/>
    </row>
    <row r="1312" spans="1:54">
      <c r="A1312" s="4"/>
      <c r="B1312" s="25"/>
      <c r="C1312" s="32">
        <f t="shared" ref="C1312:C1358" si="99">IF(D1312="",0,1)</f>
        <v>1</v>
      </c>
      <c r="D1312" s="49" t="s">
        <v>2157</v>
      </c>
      <c r="E1312" s="49">
        <v>9400</v>
      </c>
      <c r="F1312" s="4"/>
      <c r="G1312" s="5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5"/>
      <c r="S1312" s="5"/>
      <c r="T1312" s="5"/>
      <c r="U1312" s="5"/>
      <c r="V1312" s="5"/>
      <c r="W1312" s="5"/>
      <c r="X1312" s="5"/>
      <c r="Y1312" s="5"/>
      <c r="Z1312" s="5"/>
      <c r="AA1312" s="5"/>
      <c r="AB1312" s="5"/>
      <c r="AC1312" s="5"/>
      <c r="AD1312" s="5"/>
      <c r="AE1312" s="5"/>
      <c r="AF1312" s="5"/>
      <c r="AG1312" s="5"/>
      <c r="AH1312" s="5"/>
      <c r="AI1312" s="5"/>
      <c r="AJ1312" s="5"/>
      <c r="AK1312" s="5"/>
      <c r="AL1312" s="5"/>
      <c r="AM1312" s="5"/>
      <c r="AN1312" s="5"/>
      <c r="AO1312" s="5"/>
      <c r="AP1312" s="5"/>
      <c r="AQ1312" s="5"/>
      <c r="AR1312" s="5"/>
      <c r="AS1312" s="5"/>
      <c r="AT1312" s="5"/>
      <c r="AU1312" s="5"/>
      <c r="AV1312" s="5"/>
      <c r="AW1312" s="5"/>
      <c r="AX1312" s="5"/>
      <c r="AY1312" s="5"/>
      <c r="AZ1312" s="5"/>
      <c r="BA1312" s="5"/>
      <c r="BB1312" s="5"/>
    </row>
    <row r="1313" spans="1:54">
      <c r="A1313" s="4"/>
      <c r="B1313" s="25"/>
      <c r="C1313" s="32">
        <f t="shared" si="99"/>
        <v>1</v>
      </c>
      <c r="D1313" s="49" t="s">
        <v>2158</v>
      </c>
      <c r="E1313" s="49">
        <v>13823</v>
      </c>
      <c r="F1313" s="4"/>
      <c r="G1313" s="5"/>
      <c r="H1313" s="5"/>
      <c r="I1313" s="5"/>
      <c r="J1313" s="5"/>
      <c r="K1313" s="5"/>
      <c r="L1313" s="5"/>
      <c r="M1313" s="5"/>
      <c r="N1313" s="5"/>
      <c r="O1313" s="5"/>
      <c r="P1313" s="5"/>
      <c r="Q1313" s="5"/>
      <c r="R1313" s="5"/>
      <c r="S1313" s="5"/>
      <c r="T1313" s="5"/>
      <c r="U1313" s="5"/>
      <c r="V1313" s="5"/>
      <c r="W1313" s="5"/>
      <c r="X1313" s="5"/>
      <c r="Y1313" s="5"/>
      <c r="Z1313" s="5"/>
      <c r="AA1313" s="5"/>
      <c r="AB1313" s="5"/>
      <c r="AC1313" s="5"/>
      <c r="AD1313" s="5"/>
      <c r="AE1313" s="5"/>
      <c r="AF1313" s="5"/>
      <c r="AG1313" s="5"/>
      <c r="AH1313" s="5"/>
      <c r="AI1313" s="5"/>
      <c r="AJ1313" s="5"/>
      <c r="AK1313" s="5"/>
      <c r="AL1313" s="5"/>
      <c r="AM1313" s="5"/>
      <c r="AN1313" s="5"/>
      <c r="AO1313" s="5"/>
      <c r="AP1313" s="5"/>
      <c r="AQ1313" s="5"/>
      <c r="AR1313" s="5"/>
      <c r="AS1313" s="5"/>
      <c r="AT1313" s="5"/>
      <c r="AU1313" s="5"/>
      <c r="AV1313" s="5"/>
      <c r="AW1313" s="5"/>
      <c r="AX1313" s="5"/>
      <c r="AY1313" s="5"/>
      <c r="AZ1313" s="5"/>
      <c r="BA1313" s="5"/>
      <c r="BB1313" s="5"/>
    </row>
    <row r="1314" spans="1:54">
      <c r="A1314" s="4"/>
      <c r="B1314" s="25"/>
      <c r="C1314" s="32">
        <f t="shared" si="99"/>
        <v>1</v>
      </c>
      <c r="D1314" s="49" t="s">
        <v>2161</v>
      </c>
      <c r="E1314" s="49">
        <v>7525</v>
      </c>
      <c r="F1314" s="4"/>
      <c r="G1314" s="5"/>
      <c r="H1314" s="5"/>
      <c r="I1314" s="5"/>
      <c r="J1314" s="5"/>
      <c r="K1314" s="5"/>
      <c r="L1314" s="5"/>
      <c r="M1314" s="5"/>
      <c r="N1314" s="5"/>
      <c r="O1314" s="5"/>
      <c r="P1314" s="5"/>
      <c r="Q1314" s="5"/>
      <c r="R1314" s="5"/>
      <c r="S1314" s="5"/>
      <c r="T1314" s="5"/>
      <c r="U1314" s="5"/>
      <c r="V1314" s="5"/>
      <c r="W1314" s="5"/>
      <c r="X1314" s="5"/>
      <c r="Y1314" s="5"/>
      <c r="Z1314" s="5"/>
      <c r="AA1314" s="5"/>
      <c r="AB1314" s="5"/>
      <c r="AC1314" s="5"/>
      <c r="AD1314" s="5"/>
      <c r="AE1314" s="5"/>
      <c r="AF1314" s="5"/>
      <c r="AG1314" s="5"/>
      <c r="AH1314" s="5"/>
      <c r="AI1314" s="5"/>
      <c r="AJ1314" s="5"/>
      <c r="AK1314" s="5"/>
      <c r="AL1314" s="5"/>
      <c r="AM1314" s="5"/>
      <c r="AN1314" s="5"/>
      <c r="AO1314" s="5"/>
      <c r="AP1314" s="5"/>
      <c r="AQ1314" s="5"/>
      <c r="AR1314" s="5"/>
      <c r="AS1314" s="5"/>
      <c r="AT1314" s="5"/>
      <c r="AU1314" s="5"/>
      <c r="AV1314" s="5"/>
      <c r="AW1314" s="5"/>
      <c r="AX1314" s="5"/>
      <c r="AY1314" s="5"/>
      <c r="AZ1314" s="5"/>
      <c r="BA1314" s="5"/>
      <c r="BB1314" s="5"/>
    </row>
    <row r="1315" spans="1:54">
      <c r="A1315" s="4"/>
      <c r="B1315" s="25"/>
      <c r="C1315" s="32">
        <f t="shared" si="99"/>
        <v>1</v>
      </c>
      <c r="D1315" s="49" t="s">
        <v>2165</v>
      </c>
      <c r="E1315" s="49">
        <v>2161</v>
      </c>
      <c r="F1315" s="4"/>
      <c r="G1315" s="5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5"/>
      <c r="S1315" s="5"/>
      <c r="T1315" s="5"/>
      <c r="U1315" s="5"/>
      <c r="V1315" s="5"/>
      <c r="W1315" s="5"/>
      <c r="X1315" s="5"/>
      <c r="Y1315" s="5"/>
      <c r="Z1315" s="5"/>
      <c r="AA1315" s="5"/>
      <c r="AB1315" s="5"/>
      <c r="AC1315" s="5"/>
      <c r="AD1315" s="5"/>
      <c r="AE1315" s="5"/>
      <c r="AF1315" s="5"/>
      <c r="AG1315" s="5"/>
      <c r="AH1315" s="5"/>
      <c r="AI1315" s="5"/>
      <c r="AJ1315" s="5"/>
      <c r="AK1315" s="5"/>
      <c r="AL1315" s="5"/>
      <c r="AM1315" s="5"/>
      <c r="AN1315" s="5"/>
      <c r="AO1315" s="5"/>
      <c r="AP1315" s="5"/>
      <c r="AQ1315" s="5"/>
      <c r="AR1315" s="5"/>
      <c r="AS1315" s="5"/>
      <c r="AT1315" s="5"/>
      <c r="AU1315" s="5"/>
      <c r="AV1315" s="5"/>
      <c r="AW1315" s="5"/>
      <c r="AX1315" s="5"/>
      <c r="AY1315" s="5"/>
      <c r="AZ1315" s="5"/>
      <c r="BA1315" s="5"/>
      <c r="BB1315" s="5"/>
    </row>
    <row r="1316" spans="1:54">
      <c r="A1316" s="4"/>
      <c r="B1316" s="25"/>
      <c r="C1316" s="32">
        <f t="shared" si="99"/>
        <v>1</v>
      </c>
      <c r="D1316" s="49" t="s">
        <v>2169</v>
      </c>
      <c r="E1316" s="49">
        <v>5465</v>
      </c>
      <c r="F1316" s="4"/>
      <c r="G1316" s="5"/>
      <c r="H1316" s="5"/>
      <c r="I1316" s="5"/>
      <c r="J1316" s="5"/>
      <c r="K1316" s="5"/>
      <c r="L1316" s="5"/>
      <c r="M1316" s="5"/>
      <c r="N1316" s="5"/>
      <c r="O1316" s="5"/>
      <c r="P1316" s="5"/>
      <c r="Q1316" s="5"/>
      <c r="R1316" s="5"/>
      <c r="S1316" s="5"/>
      <c r="T1316" s="5"/>
      <c r="U1316" s="5"/>
      <c r="V1316" s="5"/>
      <c r="W1316" s="5"/>
      <c r="X1316" s="5"/>
      <c r="Y1316" s="5"/>
      <c r="Z1316" s="5"/>
      <c r="AA1316" s="5"/>
      <c r="AB1316" s="5"/>
      <c r="AC1316" s="5"/>
      <c r="AD1316" s="5"/>
      <c r="AE1316" s="5"/>
      <c r="AF1316" s="5"/>
      <c r="AG1316" s="5"/>
      <c r="AH1316" s="5"/>
      <c r="AI1316" s="5"/>
      <c r="AJ1316" s="5"/>
      <c r="AK1316" s="5"/>
      <c r="AL1316" s="5"/>
      <c r="AM1316" s="5"/>
      <c r="AN1316" s="5"/>
      <c r="AO1316" s="5"/>
      <c r="AP1316" s="5"/>
      <c r="AQ1316" s="5"/>
      <c r="AR1316" s="5"/>
      <c r="AS1316" s="5"/>
      <c r="AT1316" s="5"/>
      <c r="AU1316" s="5"/>
      <c r="AV1316" s="5"/>
      <c r="AW1316" s="5"/>
      <c r="AX1316" s="5"/>
      <c r="AY1316" s="5"/>
      <c r="AZ1316" s="5"/>
      <c r="BA1316" s="5"/>
      <c r="BB1316" s="5"/>
    </row>
    <row r="1317" spans="1:54">
      <c r="A1317" s="4"/>
      <c r="B1317" s="25"/>
      <c r="C1317" s="32">
        <f t="shared" si="99"/>
        <v>1</v>
      </c>
      <c r="D1317" s="49" t="s">
        <v>2170</v>
      </c>
      <c r="E1317" s="49">
        <v>3991</v>
      </c>
      <c r="F1317" s="4"/>
      <c r="G1317" s="5"/>
      <c r="H1317" s="5"/>
      <c r="I1317" s="5"/>
      <c r="J1317" s="5"/>
      <c r="K1317" s="5"/>
      <c r="L1317" s="5"/>
      <c r="M1317" s="5"/>
      <c r="N1317" s="5"/>
      <c r="O1317" s="5"/>
      <c r="P1317" s="5"/>
      <c r="Q1317" s="5"/>
      <c r="R1317" s="5"/>
      <c r="S1317" s="5"/>
      <c r="T1317" s="5"/>
      <c r="U1317" s="5"/>
      <c r="V1317" s="5"/>
      <c r="W1317" s="5"/>
      <c r="X1317" s="5"/>
      <c r="Y1317" s="5"/>
      <c r="Z1317" s="5"/>
      <c r="AA1317" s="5"/>
      <c r="AB1317" s="5"/>
      <c r="AC1317" s="5"/>
      <c r="AD1317" s="5"/>
      <c r="AE1317" s="5"/>
      <c r="AF1317" s="5"/>
      <c r="AG1317" s="5"/>
      <c r="AH1317" s="5"/>
      <c r="AI1317" s="5"/>
      <c r="AJ1317" s="5"/>
      <c r="AK1317" s="5"/>
      <c r="AL1317" s="5"/>
      <c r="AM1317" s="5"/>
      <c r="AN1317" s="5"/>
      <c r="AO1317" s="5"/>
      <c r="AP1317" s="5"/>
      <c r="AQ1317" s="5"/>
      <c r="AR1317" s="5"/>
      <c r="AS1317" s="5"/>
      <c r="AT1317" s="5"/>
      <c r="AU1317" s="5"/>
      <c r="AV1317" s="5"/>
      <c r="AW1317" s="5"/>
      <c r="AX1317" s="5"/>
      <c r="AY1317" s="5"/>
      <c r="AZ1317" s="5"/>
      <c r="BA1317" s="5"/>
      <c r="BB1317" s="5"/>
    </row>
    <row r="1318" spans="1:54">
      <c r="A1318" s="4"/>
      <c r="B1318" s="25"/>
      <c r="C1318" s="32">
        <f t="shared" si="99"/>
        <v>1</v>
      </c>
      <c r="D1318" s="49" t="s">
        <v>2171</v>
      </c>
      <c r="E1318" s="49">
        <v>13000</v>
      </c>
      <c r="F1318" s="4"/>
      <c r="G1318" s="5"/>
      <c r="H1318" s="5"/>
      <c r="I1318" s="5"/>
      <c r="J1318" s="5"/>
      <c r="K1318" s="5"/>
      <c r="L1318" s="5"/>
      <c r="M1318" s="5"/>
      <c r="N1318" s="5"/>
      <c r="O1318" s="5"/>
      <c r="P1318" s="5"/>
      <c r="Q1318" s="5"/>
      <c r="R1318" s="5"/>
      <c r="S1318" s="5"/>
      <c r="T1318" s="5"/>
      <c r="U1318" s="5"/>
      <c r="V1318" s="5"/>
      <c r="W1318" s="5"/>
      <c r="X1318" s="5"/>
      <c r="Y1318" s="5"/>
      <c r="Z1318" s="5"/>
      <c r="AA1318" s="5"/>
      <c r="AB1318" s="5"/>
      <c r="AC1318" s="5"/>
      <c r="AD1318" s="5"/>
      <c r="AE1318" s="5"/>
      <c r="AF1318" s="5"/>
      <c r="AG1318" s="5"/>
      <c r="AH1318" s="5"/>
      <c r="AI1318" s="5"/>
      <c r="AJ1318" s="5"/>
      <c r="AK1318" s="5"/>
      <c r="AL1318" s="5"/>
      <c r="AM1318" s="5"/>
      <c r="AN1318" s="5"/>
      <c r="AO1318" s="5"/>
      <c r="AP1318" s="5"/>
      <c r="AQ1318" s="5"/>
      <c r="AR1318" s="5"/>
      <c r="AS1318" s="5"/>
      <c r="AT1318" s="5"/>
      <c r="AU1318" s="5"/>
      <c r="AV1318" s="5"/>
      <c r="AW1318" s="5"/>
      <c r="AX1318" s="5"/>
      <c r="AY1318" s="5"/>
      <c r="AZ1318" s="5"/>
      <c r="BA1318" s="5"/>
      <c r="BB1318" s="5"/>
    </row>
    <row r="1319" spans="1:54">
      <c r="A1319" s="4"/>
      <c r="B1319" s="25"/>
      <c r="C1319" s="32">
        <f t="shared" si="99"/>
        <v>1</v>
      </c>
      <c r="D1319" s="49" t="s">
        <v>2172</v>
      </c>
      <c r="E1319" s="49">
        <v>8126</v>
      </c>
      <c r="F1319" s="4"/>
      <c r="G1319" s="5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5"/>
      <c r="S1319" s="5"/>
      <c r="T1319" s="5"/>
      <c r="U1319" s="5"/>
      <c r="V1319" s="5"/>
      <c r="W1319" s="5"/>
      <c r="X1319" s="5"/>
      <c r="Y1319" s="5"/>
      <c r="Z1319" s="5"/>
      <c r="AA1319" s="5"/>
      <c r="AB1319" s="5"/>
      <c r="AC1319" s="5"/>
      <c r="AD1319" s="5"/>
      <c r="AE1319" s="5"/>
      <c r="AF1319" s="5"/>
      <c r="AG1319" s="5"/>
      <c r="AH1319" s="5"/>
      <c r="AI1319" s="5"/>
      <c r="AJ1319" s="5"/>
      <c r="AK1319" s="5"/>
      <c r="AL1319" s="5"/>
      <c r="AM1319" s="5"/>
      <c r="AN1319" s="5"/>
      <c r="AO1319" s="5"/>
      <c r="AP1319" s="5"/>
      <c r="AQ1319" s="5"/>
      <c r="AR1319" s="5"/>
      <c r="AS1319" s="5"/>
      <c r="AT1319" s="5"/>
      <c r="AU1319" s="5"/>
      <c r="AV1319" s="5"/>
      <c r="AW1319" s="5"/>
      <c r="AX1319" s="5"/>
      <c r="AY1319" s="5"/>
      <c r="AZ1319" s="5"/>
      <c r="BA1319" s="5"/>
      <c r="BB1319" s="5"/>
    </row>
    <row r="1320" spans="1:54">
      <c r="A1320" s="4"/>
      <c r="B1320" s="25"/>
      <c r="C1320" s="32">
        <f t="shared" si="99"/>
        <v>1</v>
      </c>
      <c r="D1320" s="49" t="s">
        <v>2173</v>
      </c>
      <c r="E1320" s="49">
        <v>2118</v>
      </c>
      <c r="F1320" s="4"/>
      <c r="G1320" s="5"/>
      <c r="H1320" s="5"/>
      <c r="I1320" s="5"/>
      <c r="J1320" s="5"/>
      <c r="K1320" s="5"/>
      <c r="L1320" s="5"/>
      <c r="M1320" s="5"/>
      <c r="N1320" s="5"/>
      <c r="O1320" s="5"/>
      <c r="P1320" s="5"/>
      <c r="Q1320" s="5"/>
      <c r="R1320" s="5"/>
      <c r="S1320" s="5"/>
      <c r="T1320" s="5"/>
      <c r="U1320" s="5"/>
      <c r="V1320" s="5"/>
      <c r="W1320" s="5"/>
      <c r="X1320" s="5"/>
      <c r="Y1320" s="5"/>
      <c r="Z1320" s="5"/>
      <c r="AA1320" s="5"/>
      <c r="AB1320" s="5"/>
      <c r="AC1320" s="5"/>
      <c r="AD1320" s="5"/>
      <c r="AE1320" s="5"/>
      <c r="AF1320" s="5"/>
      <c r="AG1320" s="5"/>
      <c r="AH1320" s="5"/>
      <c r="AI1320" s="5"/>
      <c r="AJ1320" s="5"/>
      <c r="AK1320" s="5"/>
      <c r="AL1320" s="5"/>
      <c r="AM1320" s="5"/>
      <c r="AN1320" s="5"/>
      <c r="AO1320" s="5"/>
      <c r="AP1320" s="5"/>
      <c r="AQ1320" s="5"/>
      <c r="AR1320" s="5"/>
      <c r="AS1320" s="5"/>
      <c r="AT1320" s="5"/>
      <c r="AU1320" s="5"/>
      <c r="AV1320" s="5"/>
      <c r="AW1320" s="5"/>
      <c r="AX1320" s="5"/>
      <c r="AY1320" s="5"/>
      <c r="AZ1320" s="5"/>
      <c r="BA1320" s="5"/>
      <c r="BB1320" s="5"/>
    </row>
    <row r="1321" spans="1:54">
      <c r="A1321" s="4"/>
      <c r="B1321" s="25"/>
      <c r="C1321" s="32">
        <f t="shared" si="99"/>
        <v>1</v>
      </c>
      <c r="D1321" s="49" t="s">
        <v>2176</v>
      </c>
      <c r="E1321" s="49">
        <v>9000</v>
      </c>
      <c r="F1321" s="4"/>
      <c r="G1321" s="5"/>
      <c r="H1321" s="5"/>
      <c r="I1321" s="5"/>
      <c r="J1321" s="5"/>
      <c r="K1321" s="5"/>
      <c r="L1321" s="5"/>
      <c r="M1321" s="5"/>
      <c r="N1321" s="5"/>
      <c r="O1321" s="5"/>
      <c r="P1321" s="5"/>
      <c r="Q1321" s="5"/>
      <c r="R1321" s="5"/>
      <c r="S1321" s="5"/>
      <c r="T1321" s="5"/>
      <c r="U1321" s="5"/>
      <c r="V1321" s="5"/>
      <c r="W1321" s="5"/>
      <c r="X1321" s="5"/>
      <c r="Y1321" s="5"/>
      <c r="Z1321" s="5"/>
      <c r="AA1321" s="5"/>
      <c r="AB1321" s="5"/>
      <c r="AC1321" s="5"/>
      <c r="AD1321" s="5"/>
      <c r="AE1321" s="5"/>
      <c r="AF1321" s="5"/>
      <c r="AG1321" s="5"/>
      <c r="AH1321" s="5"/>
      <c r="AI1321" s="5"/>
      <c r="AJ1321" s="5"/>
      <c r="AK1321" s="5"/>
      <c r="AL1321" s="5"/>
      <c r="AM1321" s="5"/>
      <c r="AN1321" s="5"/>
      <c r="AO1321" s="5"/>
      <c r="AP1321" s="5"/>
      <c r="AQ1321" s="5"/>
      <c r="AR1321" s="5"/>
      <c r="AS1321" s="5"/>
      <c r="AT1321" s="5"/>
      <c r="AU1321" s="5"/>
      <c r="AV1321" s="5"/>
      <c r="AW1321" s="5"/>
      <c r="AX1321" s="5"/>
      <c r="AY1321" s="5"/>
      <c r="AZ1321" s="5"/>
      <c r="BA1321" s="5"/>
      <c r="BB1321" s="5"/>
    </row>
    <row r="1322" spans="1:54">
      <c r="A1322" s="4"/>
      <c r="B1322" s="25"/>
      <c r="C1322" s="32">
        <f t="shared" si="99"/>
        <v>1</v>
      </c>
      <c r="D1322" s="49" t="s">
        <v>4855</v>
      </c>
      <c r="E1322" s="49">
        <v>3500</v>
      </c>
      <c r="F1322" s="4"/>
      <c r="G1322" s="5"/>
      <c r="H1322" s="5"/>
      <c r="I1322" s="5"/>
      <c r="J1322" s="5"/>
      <c r="K1322" s="5"/>
      <c r="L1322" s="5"/>
      <c r="M1322" s="5"/>
      <c r="N1322" s="5"/>
      <c r="O1322" s="5"/>
      <c r="P1322" s="5"/>
      <c r="Q1322" s="5"/>
      <c r="R1322" s="5"/>
      <c r="S1322" s="5"/>
      <c r="T1322" s="5"/>
      <c r="U1322" s="5"/>
      <c r="V1322" s="5"/>
      <c r="W1322" s="5"/>
      <c r="X1322" s="5"/>
      <c r="Y1322" s="5"/>
      <c r="Z1322" s="5"/>
      <c r="AA1322" s="5"/>
      <c r="AB1322" s="5"/>
      <c r="AC1322" s="5"/>
      <c r="AD1322" s="5"/>
      <c r="AE1322" s="5"/>
      <c r="AF1322" s="5"/>
      <c r="AG1322" s="5"/>
      <c r="AH1322" s="5"/>
      <c r="AI1322" s="5"/>
      <c r="AJ1322" s="5"/>
      <c r="AK1322" s="5"/>
      <c r="AL1322" s="5"/>
      <c r="AM1322" s="5"/>
      <c r="AN1322" s="5"/>
      <c r="AO1322" s="5"/>
      <c r="AP1322" s="5"/>
      <c r="AQ1322" s="5"/>
      <c r="AR1322" s="5"/>
      <c r="AS1322" s="5"/>
      <c r="AT1322" s="5"/>
      <c r="AU1322" s="5"/>
      <c r="AV1322" s="5"/>
      <c r="AW1322" s="5"/>
      <c r="AX1322" s="5"/>
      <c r="AY1322" s="5"/>
      <c r="AZ1322" s="5"/>
      <c r="BA1322" s="5"/>
      <c r="BB1322" s="5"/>
    </row>
    <row r="1323" spans="1:54">
      <c r="A1323" s="4"/>
      <c r="B1323" s="25"/>
      <c r="C1323" s="32">
        <f t="shared" si="99"/>
        <v>1</v>
      </c>
      <c r="D1323" s="49" t="s">
        <v>2179</v>
      </c>
      <c r="E1323" s="49">
        <v>25000</v>
      </c>
      <c r="F1323" s="4"/>
      <c r="G1323" s="5"/>
      <c r="H1323" s="5"/>
      <c r="I1323" s="5"/>
      <c r="J1323" s="5"/>
      <c r="K1323" s="5"/>
      <c r="L1323" s="5"/>
      <c r="M1323" s="5"/>
      <c r="N1323" s="5"/>
      <c r="O1323" s="5"/>
      <c r="P1323" s="5"/>
      <c r="Q1323" s="5"/>
      <c r="R1323" s="5"/>
      <c r="S1323" s="5"/>
      <c r="T1323" s="5"/>
      <c r="U1323" s="5"/>
      <c r="V1323" s="5"/>
      <c r="W1323" s="5"/>
      <c r="X1323" s="5"/>
      <c r="Y1323" s="5"/>
      <c r="Z1323" s="5"/>
      <c r="AA1323" s="5"/>
      <c r="AB1323" s="5"/>
      <c r="AC1323" s="5"/>
      <c r="AD1323" s="5"/>
      <c r="AE1323" s="5"/>
      <c r="AF1323" s="5"/>
      <c r="AG1323" s="5"/>
      <c r="AH1323" s="5"/>
      <c r="AI1323" s="5"/>
      <c r="AJ1323" s="5"/>
      <c r="AK1323" s="5"/>
      <c r="AL1323" s="5"/>
      <c r="AM1323" s="5"/>
      <c r="AN1323" s="5"/>
      <c r="AO1323" s="5"/>
      <c r="AP1323" s="5"/>
      <c r="AQ1323" s="5"/>
      <c r="AR1323" s="5"/>
      <c r="AS1323" s="5"/>
      <c r="AT1323" s="5"/>
      <c r="AU1323" s="5"/>
      <c r="AV1323" s="5"/>
      <c r="AW1323" s="5"/>
      <c r="AX1323" s="5"/>
      <c r="AY1323" s="5"/>
      <c r="AZ1323" s="5"/>
      <c r="BA1323" s="5"/>
      <c r="BB1323" s="5"/>
    </row>
    <row r="1324" spans="1:54">
      <c r="A1324" s="4"/>
      <c r="B1324" s="25"/>
      <c r="C1324" s="32">
        <f t="shared" si="99"/>
        <v>1</v>
      </c>
      <c r="D1324" s="49" t="s">
        <v>2182</v>
      </c>
      <c r="E1324" s="49">
        <v>2864</v>
      </c>
      <c r="F1324" s="4"/>
      <c r="G1324" s="5"/>
      <c r="H1324" s="5"/>
      <c r="I1324" s="5"/>
      <c r="J1324" s="5"/>
      <c r="K1324" s="5"/>
      <c r="L1324" s="5"/>
      <c r="M1324" s="5"/>
      <c r="N1324" s="5"/>
      <c r="O1324" s="5"/>
      <c r="P1324" s="5"/>
      <c r="Q1324" s="5"/>
      <c r="R1324" s="5"/>
      <c r="S1324" s="5"/>
      <c r="T1324" s="5"/>
      <c r="U1324" s="5"/>
      <c r="V1324" s="5"/>
      <c r="W1324" s="5"/>
      <c r="X1324" s="5"/>
      <c r="Y1324" s="5"/>
      <c r="Z1324" s="5"/>
      <c r="AA1324" s="5"/>
      <c r="AB1324" s="5"/>
      <c r="AC1324" s="5"/>
      <c r="AD1324" s="5"/>
      <c r="AE1324" s="5"/>
      <c r="AF1324" s="5"/>
      <c r="AG1324" s="5"/>
      <c r="AH1324" s="5"/>
      <c r="AI1324" s="5"/>
      <c r="AJ1324" s="5"/>
      <c r="AK1324" s="5"/>
      <c r="AL1324" s="5"/>
      <c r="AM1324" s="5"/>
      <c r="AN1324" s="5"/>
      <c r="AO1324" s="5"/>
      <c r="AP1324" s="5"/>
      <c r="AQ1324" s="5"/>
      <c r="AR1324" s="5"/>
      <c r="AS1324" s="5"/>
      <c r="AT1324" s="5"/>
      <c r="AU1324" s="5"/>
      <c r="AV1324" s="5"/>
      <c r="AW1324" s="5"/>
      <c r="AX1324" s="5"/>
      <c r="AY1324" s="5"/>
      <c r="AZ1324" s="5"/>
      <c r="BA1324" s="5"/>
      <c r="BB1324" s="5"/>
    </row>
    <row r="1325" spans="1:54">
      <c r="A1325" s="4"/>
      <c r="B1325" s="25"/>
      <c r="C1325" s="32">
        <f t="shared" si="99"/>
        <v>1</v>
      </c>
      <c r="D1325" s="49" t="s">
        <v>2183</v>
      </c>
      <c r="E1325" s="49">
        <v>3500</v>
      </c>
      <c r="F1325" s="4"/>
      <c r="G1325" s="5"/>
      <c r="H1325" s="5"/>
      <c r="I1325" s="5"/>
      <c r="J1325" s="5"/>
      <c r="K1325" s="5"/>
      <c r="L1325" s="5"/>
      <c r="M1325" s="5"/>
      <c r="N1325" s="5"/>
      <c r="O1325" s="5"/>
      <c r="P1325" s="5"/>
      <c r="Q1325" s="5"/>
      <c r="R1325" s="5"/>
      <c r="S1325" s="5"/>
      <c r="T1325" s="5"/>
      <c r="U1325" s="5"/>
      <c r="V1325" s="5"/>
      <c r="W1325" s="5"/>
      <c r="X1325" s="5"/>
      <c r="Y1325" s="5"/>
      <c r="Z1325" s="5"/>
      <c r="AA1325" s="5"/>
      <c r="AB1325" s="5"/>
      <c r="AC1325" s="5"/>
      <c r="AD1325" s="5"/>
      <c r="AE1325" s="5"/>
      <c r="AF1325" s="5"/>
      <c r="AG1325" s="5"/>
      <c r="AH1325" s="5"/>
      <c r="AI1325" s="5"/>
      <c r="AJ1325" s="5"/>
      <c r="AK1325" s="5"/>
      <c r="AL1325" s="5"/>
      <c r="AM1325" s="5"/>
      <c r="AN1325" s="5"/>
      <c r="AO1325" s="5"/>
      <c r="AP1325" s="5"/>
      <c r="AQ1325" s="5"/>
      <c r="AR1325" s="5"/>
      <c r="AS1325" s="5"/>
      <c r="AT1325" s="5"/>
      <c r="AU1325" s="5"/>
      <c r="AV1325" s="5"/>
      <c r="AW1325" s="5"/>
      <c r="AX1325" s="5"/>
      <c r="AY1325" s="5"/>
      <c r="AZ1325" s="5"/>
      <c r="BA1325" s="5"/>
      <c r="BB1325" s="5"/>
    </row>
    <row r="1326" spans="1:54">
      <c r="A1326" s="4"/>
      <c r="B1326" s="25"/>
      <c r="C1326" s="32">
        <f t="shared" si="99"/>
        <v>1</v>
      </c>
      <c r="D1326" s="49" t="s">
        <v>2185</v>
      </c>
      <c r="E1326" s="49">
        <v>3772</v>
      </c>
      <c r="F1326" s="4"/>
      <c r="G1326" s="5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5"/>
      <c r="S1326" s="5"/>
      <c r="T1326" s="5"/>
      <c r="U1326" s="5"/>
      <c r="V1326" s="5"/>
      <c r="W1326" s="5"/>
      <c r="X1326" s="5"/>
      <c r="Y1326" s="5"/>
      <c r="Z1326" s="5"/>
      <c r="AA1326" s="5"/>
      <c r="AB1326" s="5"/>
      <c r="AC1326" s="5"/>
      <c r="AD1326" s="5"/>
      <c r="AE1326" s="5"/>
      <c r="AF1326" s="5"/>
      <c r="AG1326" s="5"/>
      <c r="AH1326" s="5"/>
      <c r="AI1326" s="5"/>
      <c r="AJ1326" s="5"/>
      <c r="AK1326" s="5"/>
      <c r="AL1326" s="5"/>
      <c r="AM1326" s="5"/>
      <c r="AN1326" s="5"/>
      <c r="AO1326" s="5"/>
      <c r="AP1326" s="5"/>
      <c r="AQ1326" s="5"/>
      <c r="AR1326" s="5"/>
      <c r="AS1326" s="5"/>
      <c r="AT1326" s="5"/>
      <c r="AU1326" s="5"/>
      <c r="AV1326" s="5"/>
      <c r="AW1326" s="5"/>
      <c r="AX1326" s="5"/>
      <c r="AY1326" s="5"/>
      <c r="AZ1326" s="5"/>
      <c r="BA1326" s="5"/>
      <c r="BB1326" s="5"/>
    </row>
    <row r="1327" spans="1:54">
      <c r="A1327" s="4"/>
      <c r="B1327" s="25"/>
      <c r="C1327" s="32">
        <f t="shared" si="99"/>
        <v>1</v>
      </c>
      <c r="D1327" s="49" t="s">
        <v>2186</v>
      </c>
      <c r="E1327" s="49">
        <v>21070</v>
      </c>
      <c r="F1327" s="4"/>
      <c r="G1327" s="5"/>
      <c r="H1327" s="5"/>
      <c r="I1327" s="5"/>
      <c r="J1327" s="5"/>
      <c r="K1327" s="5"/>
      <c r="L1327" s="5"/>
      <c r="M1327" s="5"/>
      <c r="N1327" s="5"/>
      <c r="O1327" s="5"/>
      <c r="P1327" s="5"/>
      <c r="Q1327" s="5"/>
      <c r="R1327" s="5"/>
      <c r="S1327" s="5"/>
      <c r="T1327" s="5"/>
      <c r="U1327" s="5"/>
      <c r="V1327" s="5"/>
      <c r="W1327" s="5"/>
      <c r="X1327" s="5"/>
      <c r="Y1327" s="5"/>
      <c r="Z1327" s="5"/>
      <c r="AA1327" s="5"/>
      <c r="AB1327" s="5"/>
      <c r="AC1327" s="5"/>
      <c r="AD1327" s="5"/>
      <c r="AE1327" s="5"/>
      <c r="AF1327" s="5"/>
      <c r="AG1327" s="5"/>
      <c r="AH1327" s="5"/>
      <c r="AI1327" s="5"/>
      <c r="AJ1327" s="5"/>
      <c r="AK1327" s="5"/>
      <c r="AL1327" s="5"/>
      <c r="AM1327" s="5"/>
      <c r="AN1327" s="5"/>
      <c r="AO1327" s="5"/>
      <c r="AP1327" s="5"/>
      <c r="AQ1327" s="5"/>
      <c r="AR1327" s="5"/>
      <c r="AS1327" s="5"/>
      <c r="AT1327" s="5"/>
      <c r="AU1327" s="5"/>
      <c r="AV1327" s="5"/>
      <c r="AW1327" s="5"/>
      <c r="AX1327" s="5"/>
      <c r="AY1327" s="5"/>
      <c r="AZ1327" s="5"/>
      <c r="BA1327" s="5"/>
      <c r="BB1327" s="5"/>
    </row>
    <row r="1328" spans="1:54">
      <c r="A1328" s="4"/>
      <c r="B1328" s="25"/>
      <c r="C1328" s="32">
        <f t="shared" si="99"/>
        <v>1</v>
      </c>
      <c r="D1328" s="49" t="s">
        <v>2187</v>
      </c>
      <c r="E1328" s="49">
        <v>2082</v>
      </c>
      <c r="F1328" s="4"/>
      <c r="G1328" s="5"/>
      <c r="H1328" s="5"/>
      <c r="I1328" s="5"/>
      <c r="J1328" s="5"/>
      <c r="K1328" s="5"/>
      <c r="L1328" s="5"/>
      <c r="M1328" s="5"/>
      <c r="N1328" s="5"/>
      <c r="O1328" s="5"/>
      <c r="P1328" s="5"/>
      <c r="Q1328" s="5"/>
      <c r="R1328" s="5"/>
      <c r="S1328" s="5"/>
      <c r="T1328" s="5"/>
      <c r="U1328" s="5"/>
      <c r="V1328" s="5"/>
      <c r="W1328" s="5"/>
      <c r="X1328" s="5"/>
      <c r="Y1328" s="5"/>
      <c r="Z1328" s="5"/>
      <c r="AA1328" s="5"/>
      <c r="AB1328" s="5"/>
      <c r="AC1328" s="5"/>
      <c r="AD1328" s="5"/>
      <c r="AE1328" s="5"/>
      <c r="AF1328" s="5"/>
      <c r="AG1328" s="5"/>
      <c r="AH1328" s="5"/>
      <c r="AI1328" s="5"/>
      <c r="AJ1328" s="5"/>
      <c r="AK1328" s="5"/>
      <c r="AL1328" s="5"/>
      <c r="AM1328" s="5"/>
      <c r="AN1328" s="5"/>
      <c r="AO1328" s="5"/>
      <c r="AP1328" s="5"/>
      <c r="AQ1328" s="5"/>
      <c r="AR1328" s="5"/>
      <c r="AS1328" s="5"/>
      <c r="AT1328" s="5"/>
      <c r="AU1328" s="5"/>
      <c r="AV1328" s="5"/>
      <c r="AW1328" s="5"/>
      <c r="AX1328" s="5"/>
      <c r="AY1328" s="5"/>
      <c r="AZ1328" s="5"/>
      <c r="BA1328" s="5"/>
      <c r="BB1328" s="5"/>
    </row>
    <row r="1329" spans="1:54">
      <c r="A1329" s="4"/>
      <c r="B1329" s="25"/>
      <c r="C1329" s="32">
        <f t="shared" si="99"/>
        <v>1</v>
      </c>
      <c r="D1329" s="49" t="s">
        <v>2188</v>
      </c>
      <c r="E1329" s="49">
        <v>13566</v>
      </c>
      <c r="F1329" s="4"/>
      <c r="G1329" s="5"/>
      <c r="H1329" s="5"/>
      <c r="I1329" s="5"/>
      <c r="J1329" s="5"/>
      <c r="K1329" s="5"/>
      <c r="L1329" s="5"/>
      <c r="M1329" s="5"/>
      <c r="N1329" s="5"/>
      <c r="O1329" s="5"/>
      <c r="P1329" s="5"/>
      <c r="Q1329" s="5"/>
      <c r="R1329" s="5"/>
      <c r="S1329" s="5"/>
      <c r="T1329" s="5"/>
      <c r="U1329" s="5"/>
      <c r="V1329" s="5"/>
      <c r="W1329" s="5"/>
      <c r="X1329" s="5"/>
      <c r="Y1329" s="5"/>
      <c r="Z1329" s="5"/>
      <c r="AA1329" s="5"/>
      <c r="AB1329" s="5"/>
      <c r="AC1329" s="5"/>
      <c r="AD1329" s="5"/>
      <c r="AE1329" s="5"/>
      <c r="AF1329" s="5"/>
      <c r="AG1329" s="5"/>
      <c r="AH1329" s="5"/>
      <c r="AI1329" s="5"/>
      <c r="AJ1329" s="5"/>
      <c r="AK1329" s="5"/>
      <c r="AL1329" s="5"/>
      <c r="AM1329" s="5"/>
      <c r="AN1329" s="5"/>
      <c r="AO1329" s="5"/>
      <c r="AP1329" s="5"/>
      <c r="AQ1329" s="5"/>
      <c r="AR1329" s="5"/>
      <c r="AS1329" s="5"/>
      <c r="AT1329" s="5"/>
      <c r="AU1329" s="5"/>
      <c r="AV1329" s="5"/>
      <c r="AW1329" s="5"/>
      <c r="AX1329" s="5"/>
      <c r="AY1329" s="5"/>
      <c r="AZ1329" s="5"/>
      <c r="BA1329" s="5"/>
      <c r="BB1329" s="5"/>
    </row>
    <row r="1330" spans="1:54">
      <c r="A1330" s="4"/>
      <c r="B1330" s="25"/>
      <c r="C1330" s="32">
        <f t="shared" si="99"/>
        <v>1</v>
      </c>
      <c r="D1330" s="49" t="s">
        <v>2190</v>
      </c>
      <c r="E1330" s="49">
        <v>9718</v>
      </c>
      <c r="F1330" s="4"/>
      <c r="G1330" s="5"/>
      <c r="H1330" s="5"/>
      <c r="I1330" s="5"/>
      <c r="J1330" s="5"/>
      <c r="K1330" s="5"/>
      <c r="L1330" s="5"/>
      <c r="M1330" s="5"/>
      <c r="N1330" s="5"/>
      <c r="O1330" s="5"/>
      <c r="P1330" s="5"/>
      <c r="Q1330" s="5"/>
      <c r="R1330" s="5"/>
      <c r="S1330" s="5"/>
      <c r="T1330" s="5"/>
      <c r="U1330" s="5"/>
      <c r="V1330" s="5"/>
      <c r="W1330" s="5"/>
      <c r="X1330" s="5"/>
      <c r="Y1330" s="5"/>
      <c r="Z1330" s="5"/>
      <c r="AA1330" s="5"/>
      <c r="AB1330" s="5"/>
      <c r="AC1330" s="5"/>
      <c r="AD1330" s="5"/>
      <c r="AE1330" s="5"/>
      <c r="AF1330" s="5"/>
      <c r="AG1330" s="5"/>
      <c r="AH1330" s="5"/>
      <c r="AI1330" s="5"/>
      <c r="AJ1330" s="5"/>
      <c r="AK1330" s="5"/>
      <c r="AL1330" s="5"/>
      <c r="AM1330" s="5"/>
      <c r="AN1330" s="5"/>
      <c r="AO1330" s="5"/>
      <c r="AP1330" s="5"/>
      <c r="AQ1330" s="5"/>
      <c r="AR1330" s="5"/>
      <c r="AS1330" s="5"/>
      <c r="AT1330" s="5"/>
      <c r="AU1330" s="5"/>
      <c r="AV1330" s="5"/>
      <c r="AW1330" s="5"/>
      <c r="AX1330" s="5"/>
      <c r="AY1330" s="5"/>
      <c r="AZ1330" s="5"/>
      <c r="BA1330" s="5"/>
      <c r="BB1330" s="5"/>
    </row>
    <row r="1331" spans="1:54">
      <c r="A1331" s="4"/>
      <c r="B1331" s="25"/>
      <c r="C1331" s="32">
        <f t="shared" si="99"/>
        <v>1</v>
      </c>
      <c r="D1331" s="49" t="s">
        <v>2191</v>
      </c>
      <c r="E1331" s="49">
        <v>4700</v>
      </c>
      <c r="F1331" s="4"/>
      <c r="G1331" s="5"/>
      <c r="H1331" s="5"/>
      <c r="I1331" s="5"/>
      <c r="J1331" s="5"/>
      <c r="K1331" s="5"/>
      <c r="L1331" s="5"/>
      <c r="M1331" s="5"/>
      <c r="N1331" s="5"/>
      <c r="O1331" s="5"/>
      <c r="P1331" s="5"/>
      <c r="Q1331" s="5"/>
      <c r="R1331" s="5"/>
      <c r="S1331" s="5"/>
      <c r="T1331" s="5"/>
      <c r="U1331" s="5"/>
      <c r="V1331" s="5"/>
      <c r="W1331" s="5"/>
      <c r="X1331" s="5"/>
      <c r="Y1331" s="5"/>
      <c r="Z1331" s="5"/>
      <c r="AA1331" s="5"/>
      <c r="AB1331" s="5"/>
      <c r="AC1331" s="5"/>
      <c r="AD1331" s="5"/>
      <c r="AE1331" s="5"/>
      <c r="AF1331" s="5"/>
      <c r="AG1331" s="5"/>
      <c r="AH1331" s="5"/>
      <c r="AI1331" s="5"/>
      <c r="AJ1331" s="5"/>
      <c r="AK1331" s="5"/>
      <c r="AL1331" s="5"/>
      <c r="AM1331" s="5"/>
      <c r="AN1331" s="5"/>
      <c r="AO1331" s="5"/>
      <c r="AP1331" s="5"/>
      <c r="AQ1331" s="5"/>
      <c r="AR1331" s="5"/>
      <c r="AS1331" s="5"/>
      <c r="AT1331" s="5"/>
      <c r="AU1331" s="5"/>
      <c r="AV1331" s="5"/>
      <c r="AW1331" s="5"/>
      <c r="AX1331" s="5"/>
      <c r="AY1331" s="5"/>
      <c r="AZ1331" s="5"/>
      <c r="BA1331" s="5"/>
      <c r="BB1331" s="5"/>
    </row>
    <row r="1332" spans="1:54">
      <c r="A1332" s="4"/>
      <c r="B1332" s="25"/>
      <c r="C1332" s="32">
        <f t="shared" si="99"/>
        <v>1</v>
      </c>
      <c r="D1332" s="49" t="s">
        <v>2192</v>
      </c>
      <c r="E1332" s="49">
        <v>10533</v>
      </c>
      <c r="F1332" s="4"/>
      <c r="G1332" s="5"/>
      <c r="H1332" s="5"/>
      <c r="I1332" s="5"/>
      <c r="J1332" s="5"/>
      <c r="K1332" s="5"/>
      <c r="L1332" s="5"/>
      <c r="M1332" s="5"/>
      <c r="N1332" s="5"/>
      <c r="O1332" s="5"/>
      <c r="P1332" s="5"/>
      <c r="Q1332" s="5"/>
      <c r="R1332" s="5"/>
      <c r="S1332" s="5"/>
      <c r="T1332" s="5"/>
      <c r="U1332" s="5"/>
      <c r="V1332" s="5"/>
      <c r="W1332" s="5"/>
      <c r="X1332" s="5"/>
      <c r="Y1332" s="5"/>
      <c r="Z1332" s="5"/>
      <c r="AA1332" s="5"/>
      <c r="AB1332" s="5"/>
      <c r="AC1332" s="5"/>
      <c r="AD1332" s="5"/>
      <c r="AE1332" s="5"/>
      <c r="AF1332" s="5"/>
      <c r="AG1332" s="5"/>
      <c r="AH1332" s="5"/>
      <c r="AI1332" s="5"/>
      <c r="AJ1332" s="5"/>
      <c r="AK1332" s="5"/>
      <c r="AL1332" s="5"/>
      <c r="AM1332" s="5"/>
      <c r="AN1332" s="5"/>
      <c r="AO1332" s="5"/>
      <c r="AP1332" s="5"/>
      <c r="AQ1332" s="5"/>
      <c r="AR1332" s="5"/>
      <c r="AS1332" s="5"/>
      <c r="AT1332" s="5"/>
      <c r="AU1332" s="5"/>
      <c r="AV1332" s="5"/>
      <c r="AW1332" s="5"/>
      <c r="AX1332" s="5"/>
      <c r="AY1332" s="5"/>
      <c r="AZ1332" s="5"/>
      <c r="BA1332" s="5"/>
      <c r="BB1332" s="5"/>
    </row>
    <row r="1333" spans="1:54">
      <c r="A1333" s="4"/>
      <c r="B1333" s="25"/>
      <c r="C1333" s="32">
        <f t="shared" si="99"/>
        <v>1</v>
      </c>
      <c r="D1333" s="49" t="s">
        <v>2193</v>
      </c>
      <c r="E1333" s="49">
        <v>7437</v>
      </c>
      <c r="F1333" s="4"/>
      <c r="G1333" s="5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5"/>
      <c r="S1333" s="5"/>
      <c r="T1333" s="5"/>
      <c r="U1333" s="5"/>
      <c r="V1333" s="5"/>
      <c r="W1333" s="5"/>
      <c r="X1333" s="5"/>
      <c r="Y1333" s="5"/>
      <c r="Z1333" s="5"/>
      <c r="AA1333" s="5"/>
      <c r="AB1333" s="5"/>
      <c r="AC1333" s="5"/>
      <c r="AD1333" s="5"/>
      <c r="AE1333" s="5"/>
      <c r="AF1333" s="5"/>
      <c r="AG1333" s="5"/>
      <c r="AH1333" s="5"/>
      <c r="AI1333" s="5"/>
      <c r="AJ1333" s="5"/>
      <c r="AK1333" s="5"/>
      <c r="AL1333" s="5"/>
      <c r="AM1333" s="5"/>
      <c r="AN1333" s="5"/>
      <c r="AO1333" s="5"/>
      <c r="AP1333" s="5"/>
      <c r="AQ1333" s="5"/>
      <c r="AR1333" s="5"/>
      <c r="AS1333" s="5"/>
      <c r="AT1333" s="5"/>
      <c r="AU1333" s="5"/>
      <c r="AV1333" s="5"/>
      <c r="AW1333" s="5"/>
      <c r="AX1333" s="5"/>
      <c r="AY1333" s="5"/>
      <c r="AZ1333" s="5"/>
      <c r="BA1333" s="5"/>
      <c r="BB1333" s="5"/>
    </row>
    <row r="1334" spans="1:54">
      <c r="A1334" s="4"/>
      <c r="B1334" s="25"/>
      <c r="C1334" s="32">
        <f t="shared" si="99"/>
        <v>1</v>
      </c>
      <c r="D1334" s="49" t="s">
        <v>2197</v>
      </c>
      <c r="E1334" s="49">
        <v>2873</v>
      </c>
      <c r="F1334" s="4"/>
      <c r="G1334" s="5"/>
      <c r="H1334" s="5"/>
      <c r="I1334" s="5"/>
      <c r="J1334" s="5"/>
      <c r="K1334" s="5"/>
      <c r="L1334" s="5"/>
      <c r="M1334" s="5"/>
      <c r="N1334" s="5"/>
      <c r="O1334" s="5"/>
      <c r="P1334" s="5"/>
      <c r="Q1334" s="5"/>
      <c r="R1334" s="5"/>
      <c r="S1334" s="5"/>
      <c r="T1334" s="5"/>
      <c r="U1334" s="5"/>
      <c r="V1334" s="5"/>
      <c r="W1334" s="5"/>
      <c r="X1334" s="5"/>
      <c r="Y1334" s="5"/>
      <c r="Z1334" s="5"/>
      <c r="AA1334" s="5"/>
      <c r="AB1334" s="5"/>
      <c r="AC1334" s="5"/>
      <c r="AD1334" s="5"/>
      <c r="AE1334" s="5"/>
      <c r="AF1334" s="5"/>
      <c r="AG1334" s="5"/>
      <c r="AH1334" s="5"/>
      <c r="AI1334" s="5"/>
      <c r="AJ1334" s="5"/>
      <c r="AK1334" s="5"/>
      <c r="AL1334" s="5"/>
      <c r="AM1334" s="5"/>
      <c r="AN1334" s="5"/>
      <c r="AO1334" s="5"/>
      <c r="AP1334" s="5"/>
      <c r="AQ1334" s="5"/>
      <c r="AR1334" s="5"/>
      <c r="AS1334" s="5"/>
      <c r="AT1334" s="5"/>
      <c r="AU1334" s="5"/>
      <c r="AV1334" s="5"/>
      <c r="AW1334" s="5"/>
      <c r="AX1334" s="5"/>
      <c r="AY1334" s="5"/>
      <c r="AZ1334" s="5"/>
      <c r="BA1334" s="5"/>
      <c r="BB1334" s="5"/>
    </row>
    <row r="1335" spans="1:54">
      <c r="A1335" s="4"/>
      <c r="B1335" s="25"/>
      <c r="C1335" s="32">
        <f t="shared" si="99"/>
        <v>1</v>
      </c>
      <c r="D1335" s="49" t="s">
        <v>2198</v>
      </c>
      <c r="E1335" s="49">
        <v>2600</v>
      </c>
      <c r="F1335" s="4"/>
      <c r="G1335" s="5"/>
      <c r="H1335" s="5"/>
      <c r="I1335" s="5"/>
      <c r="J1335" s="5"/>
      <c r="K1335" s="5"/>
      <c r="L1335" s="5"/>
      <c r="M1335" s="5"/>
      <c r="N1335" s="5"/>
      <c r="O1335" s="5"/>
      <c r="P1335" s="5"/>
      <c r="Q1335" s="5"/>
      <c r="R1335" s="5"/>
      <c r="S1335" s="5"/>
      <c r="T1335" s="5"/>
      <c r="U1335" s="5"/>
      <c r="V1335" s="5"/>
      <c r="W1335" s="5"/>
      <c r="X1335" s="5"/>
      <c r="Y1335" s="5"/>
      <c r="Z1335" s="5"/>
      <c r="AA1335" s="5"/>
      <c r="AB1335" s="5"/>
      <c r="AC1335" s="5"/>
      <c r="AD1335" s="5"/>
      <c r="AE1335" s="5"/>
      <c r="AF1335" s="5"/>
      <c r="AG1335" s="5"/>
      <c r="AH1335" s="5"/>
      <c r="AI1335" s="5"/>
      <c r="AJ1335" s="5"/>
      <c r="AK1335" s="5"/>
      <c r="AL1335" s="5"/>
      <c r="AM1335" s="5"/>
      <c r="AN1335" s="5"/>
      <c r="AO1335" s="5"/>
      <c r="AP1335" s="5"/>
      <c r="AQ1335" s="5"/>
      <c r="AR1335" s="5"/>
      <c r="AS1335" s="5"/>
      <c r="AT1335" s="5"/>
      <c r="AU1335" s="5"/>
      <c r="AV1335" s="5"/>
      <c r="AW1335" s="5"/>
      <c r="AX1335" s="5"/>
      <c r="AY1335" s="5"/>
      <c r="AZ1335" s="5"/>
      <c r="BA1335" s="5"/>
      <c r="BB1335" s="5"/>
    </row>
    <row r="1336" spans="1:54">
      <c r="A1336" s="4"/>
      <c r="B1336" s="25"/>
      <c r="C1336" s="32">
        <f t="shared" si="99"/>
        <v>1</v>
      </c>
      <c r="D1336" s="49" t="s">
        <v>2199</v>
      </c>
      <c r="E1336" s="49">
        <v>2694</v>
      </c>
      <c r="F1336" s="4"/>
      <c r="G1336" s="5"/>
      <c r="H1336" s="5"/>
      <c r="I1336" s="5"/>
      <c r="J1336" s="5"/>
      <c r="K1336" s="5"/>
      <c r="L1336" s="5"/>
      <c r="M1336" s="5"/>
      <c r="N1336" s="5"/>
      <c r="O1336" s="5"/>
      <c r="P1336" s="5"/>
      <c r="Q1336" s="5"/>
      <c r="R1336" s="5"/>
      <c r="S1336" s="5"/>
      <c r="T1336" s="5"/>
      <c r="U1336" s="5"/>
      <c r="V1336" s="5"/>
      <c r="W1336" s="5"/>
      <c r="X1336" s="5"/>
      <c r="Y1336" s="5"/>
      <c r="Z1336" s="5"/>
      <c r="AA1336" s="5"/>
      <c r="AB1336" s="5"/>
      <c r="AC1336" s="5"/>
      <c r="AD1336" s="5"/>
      <c r="AE1336" s="5"/>
      <c r="AF1336" s="5"/>
      <c r="AG1336" s="5"/>
      <c r="AH1336" s="5"/>
      <c r="AI1336" s="5"/>
      <c r="AJ1336" s="5"/>
      <c r="AK1336" s="5"/>
      <c r="AL1336" s="5"/>
      <c r="AM1336" s="5"/>
      <c r="AN1336" s="5"/>
      <c r="AO1336" s="5"/>
      <c r="AP1336" s="5"/>
      <c r="AQ1336" s="5"/>
      <c r="AR1336" s="5"/>
      <c r="AS1336" s="5"/>
      <c r="AT1336" s="5"/>
      <c r="AU1336" s="5"/>
      <c r="AV1336" s="5"/>
      <c r="AW1336" s="5"/>
      <c r="AX1336" s="5"/>
      <c r="AY1336" s="5"/>
      <c r="AZ1336" s="5"/>
      <c r="BA1336" s="5"/>
      <c r="BB1336" s="5"/>
    </row>
    <row r="1337" spans="1:54">
      <c r="A1337" s="4"/>
      <c r="B1337" s="25"/>
      <c r="C1337" s="32">
        <f t="shared" si="99"/>
        <v>1</v>
      </c>
      <c r="D1337" s="49" t="s">
        <v>2202</v>
      </c>
      <c r="E1337" s="49">
        <v>6527</v>
      </c>
      <c r="F1337" s="4"/>
      <c r="G1337" s="5"/>
      <c r="H1337" s="5"/>
      <c r="I1337" s="5"/>
      <c r="J1337" s="5"/>
      <c r="K1337" s="5"/>
      <c r="L1337" s="5"/>
      <c r="M1337" s="5"/>
      <c r="N1337" s="5"/>
      <c r="O1337" s="5"/>
      <c r="P1337" s="5"/>
      <c r="Q1337" s="5"/>
      <c r="R1337" s="5"/>
      <c r="S1337" s="5"/>
      <c r="T1337" s="5"/>
      <c r="U1337" s="5"/>
      <c r="V1337" s="5"/>
      <c r="W1337" s="5"/>
      <c r="X1337" s="5"/>
      <c r="Y1337" s="5"/>
      <c r="Z1337" s="5"/>
      <c r="AA1337" s="5"/>
      <c r="AB1337" s="5"/>
      <c r="AC1337" s="5"/>
      <c r="AD1337" s="5"/>
      <c r="AE1337" s="5"/>
      <c r="AF1337" s="5"/>
      <c r="AG1337" s="5"/>
      <c r="AH1337" s="5"/>
      <c r="AI1337" s="5"/>
      <c r="AJ1337" s="5"/>
      <c r="AK1337" s="5"/>
      <c r="AL1337" s="5"/>
      <c r="AM1337" s="5"/>
      <c r="AN1337" s="5"/>
      <c r="AO1337" s="5"/>
      <c r="AP1337" s="5"/>
      <c r="AQ1337" s="5"/>
      <c r="AR1337" s="5"/>
      <c r="AS1337" s="5"/>
      <c r="AT1337" s="5"/>
      <c r="AU1337" s="5"/>
      <c r="AV1337" s="5"/>
      <c r="AW1337" s="5"/>
      <c r="AX1337" s="5"/>
      <c r="AY1337" s="5"/>
      <c r="AZ1337" s="5"/>
      <c r="BA1337" s="5"/>
      <c r="BB1337" s="5"/>
    </row>
    <row r="1338" spans="1:54">
      <c r="A1338" s="4"/>
      <c r="B1338" s="25"/>
      <c r="C1338" s="32">
        <f t="shared" si="99"/>
        <v>1</v>
      </c>
      <c r="D1338" s="49" t="s">
        <v>2203</v>
      </c>
      <c r="E1338" s="49">
        <v>14789</v>
      </c>
      <c r="F1338" s="4"/>
      <c r="G1338" s="5"/>
      <c r="H1338" s="5"/>
      <c r="I1338" s="5"/>
      <c r="J1338" s="5"/>
      <c r="K1338" s="5"/>
      <c r="L1338" s="5"/>
      <c r="M1338" s="5"/>
      <c r="N1338" s="5"/>
      <c r="O1338" s="5"/>
      <c r="P1338" s="5"/>
      <c r="Q1338" s="5"/>
      <c r="R1338" s="5"/>
      <c r="S1338" s="5"/>
      <c r="T1338" s="5"/>
      <c r="U1338" s="5"/>
      <c r="V1338" s="5"/>
      <c r="W1338" s="5"/>
      <c r="X1338" s="5"/>
      <c r="Y1338" s="5"/>
      <c r="Z1338" s="5"/>
      <c r="AA1338" s="5"/>
      <c r="AB1338" s="5"/>
      <c r="AC1338" s="5"/>
      <c r="AD1338" s="5"/>
      <c r="AE1338" s="5"/>
      <c r="AF1338" s="5"/>
      <c r="AG1338" s="5"/>
      <c r="AH1338" s="5"/>
      <c r="AI1338" s="5"/>
      <c r="AJ1338" s="5"/>
      <c r="AK1338" s="5"/>
      <c r="AL1338" s="5"/>
      <c r="AM1338" s="5"/>
      <c r="AN1338" s="5"/>
      <c r="AO1338" s="5"/>
      <c r="AP1338" s="5"/>
      <c r="AQ1338" s="5"/>
      <c r="AR1338" s="5"/>
      <c r="AS1338" s="5"/>
      <c r="AT1338" s="5"/>
      <c r="AU1338" s="5"/>
      <c r="AV1338" s="5"/>
      <c r="AW1338" s="5"/>
      <c r="AX1338" s="5"/>
      <c r="AY1338" s="5"/>
      <c r="AZ1338" s="5"/>
      <c r="BA1338" s="5"/>
      <c r="BB1338" s="5"/>
    </row>
    <row r="1339" spans="1:54">
      <c r="A1339" s="4"/>
      <c r="B1339" s="25"/>
      <c r="C1339" s="32">
        <f t="shared" si="99"/>
        <v>1</v>
      </c>
      <c r="D1339" s="49" t="s">
        <v>2207</v>
      </c>
      <c r="E1339" s="49">
        <v>22474</v>
      </c>
      <c r="F1339" s="4"/>
      <c r="G1339" s="5"/>
      <c r="H1339" s="5"/>
      <c r="I1339" s="5"/>
      <c r="J1339" s="5"/>
      <c r="K1339" s="5"/>
      <c r="L1339" s="5"/>
      <c r="M1339" s="5"/>
      <c r="N1339" s="5"/>
      <c r="O1339" s="5"/>
      <c r="P1339" s="5"/>
      <c r="Q1339" s="5"/>
      <c r="R1339" s="5"/>
      <c r="S1339" s="5"/>
      <c r="T1339" s="5"/>
      <c r="U1339" s="5"/>
      <c r="V1339" s="5"/>
      <c r="W1339" s="5"/>
      <c r="X1339" s="5"/>
      <c r="Y1339" s="5"/>
      <c r="Z1339" s="5"/>
      <c r="AA1339" s="5"/>
      <c r="AB1339" s="5"/>
      <c r="AC1339" s="5"/>
      <c r="AD1339" s="5"/>
      <c r="AE1339" s="5"/>
      <c r="AF1339" s="5"/>
      <c r="AG1339" s="5"/>
      <c r="AH1339" s="5"/>
      <c r="AI1339" s="5"/>
      <c r="AJ1339" s="5"/>
      <c r="AK1339" s="5"/>
      <c r="AL1339" s="5"/>
      <c r="AM1339" s="5"/>
      <c r="AN1339" s="5"/>
      <c r="AO1339" s="5"/>
      <c r="AP1339" s="5"/>
      <c r="AQ1339" s="5"/>
      <c r="AR1339" s="5"/>
      <c r="AS1339" s="5"/>
      <c r="AT1339" s="5"/>
      <c r="AU1339" s="5"/>
      <c r="AV1339" s="5"/>
      <c r="AW1339" s="5"/>
      <c r="AX1339" s="5"/>
      <c r="AY1339" s="5"/>
      <c r="AZ1339" s="5"/>
      <c r="BA1339" s="5"/>
      <c r="BB1339" s="5"/>
    </row>
    <row r="1340" spans="1:54">
      <c r="A1340" s="4"/>
      <c r="B1340" s="25"/>
      <c r="C1340" s="32">
        <f t="shared" si="99"/>
        <v>1</v>
      </c>
      <c r="D1340" s="49" t="s">
        <v>2208</v>
      </c>
      <c r="E1340" s="49">
        <v>118000</v>
      </c>
      <c r="F1340" s="4"/>
      <c r="G1340" s="5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5"/>
      <c r="S1340" s="5"/>
      <c r="T1340" s="5"/>
      <c r="U1340" s="5"/>
      <c r="V1340" s="5"/>
      <c r="W1340" s="5"/>
      <c r="X1340" s="5"/>
      <c r="Y1340" s="5"/>
      <c r="Z1340" s="5"/>
      <c r="AA1340" s="5"/>
      <c r="AB1340" s="5"/>
      <c r="AC1340" s="5"/>
      <c r="AD1340" s="5"/>
      <c r="AE1340" s="5"/>
      <c r="AF1340" s="5"/>
      <c r="AG1340" s="5"/>
      <c r="AH1340" s="5"/>
      <c r="AI1340" s="5"/>
      <c r="AJ1340" s="5"/>
      <c r="AK1340" s="5"/>
      <c r="AL1340" s="5"/>
      <c r="AM1340" s="5"/>
      <c r="AN1340" s="5"/>
      <c r="AO1340" s="5"/>
      <c r="AP1340" s="5"/>
      <c r="AQ1340" s="5"/>
      <c r="AR1340" s="5"/>
      <c r="AS1340" s="5"/>
      <c r="AT1340" s="5"/>
      <c r="AU1340" s="5"/>
      <c r="AV1340" s="5"/>
      <c r="AW1340" s="5"/>
      <c r="AX1340" s="5"/>
      <c r="AY1340" s="5"/>
      <c r="AZ1340" s="5"/>
      <c r="BA1340" s="5"/>
      <c r="BB1340" s="5"/>
    </row>
    <row r="1341" spans="1:54" ht="26.25" customHeight="1">
      <c r="A1341" s="4"/>
      <c r="B1341" s="25"/>
      <c r="C1341" s="32">
        <f t="shared" si="99"/>
        <v>1</v>
      </c>
      <c r="D1341" s="49" t="s">
        <v>2209</v>
      </c>
      <c r="E1341" s="49">
        <v>287019</v>
      </c>
      <c r="F1341" s="4"/>
      <c r="G1341" s="5"/>
      <c r="H1341" s="5"/>
      <c r="I1341" s="5"/>
      <c r="J1341" s="5"/>
      <c r="K1341" s="5"/>
      <c r="L1341" s="5"/>
      <c r="M1341" s="5"/>
      <c r="N1341" s="5"/>
      <c r="O1341" s="5"/>
      <c r="P1341" s="5"/>
      <c r="Q1341" s="5"/>
      <c r="R1341" s="5"/>
      <c r="S1341" s="5"/>
      <c r="T1341" s="5"/>
      <c r="U1341" s="5"/>
      <c r="V1341" s="5"/>
      <c r="W1341" s="5"/>
      <c r="X1341" s="5"/>
      <c r="Y1341" s="5"/>
      <c r="Z1341" s="5"/>
      <c r="AA1341" s="5"/>
      <c r="AB1341" s="5"/>
      <c r="AC1341" s="5"/>
      <c r="AD1341" s="5"/>
      <c r="AE1341" s="5"/>
      <c r="AF1341" s="5"/>
      <c r="AG1341" s="5"/>
      <c r="AH1341" s="5"/>
      <c r="AI1341" s="5"/>
      <c r="AJ1341" s="5"/>
      <c r="AK1341" s="5"/>
      <c r="AL1341" s="5"/>
      <c r="AM1341" s="5"/>
      <c r="AN1341" s="5"/>
      <c r="AO1341" s="5"/>
      <c r="AP1341" s="5"/>
      <c r="AQ1341" s="5"/>
      <c r="AR1341" s="5"/>
      <c r="AS1341" s="5"/>
      <c r="AT1341" s="5"/>
      <c r="AU1341" s="5"/>
      <c r="AV1341" s="5"/>
      <c r="AW1341" s="5"/>
      <c r="AX1341" s="5"/>
      <c r="AY1341" s="5"/>
      <c r="AZ1341" s="5"/>
      <c r="BA1341" s="5"/>
      <c r="BB1341" s="5"/>
    </row>
    <row r="1342" spans="1:54">
      <c r="A1342" s="4"/>
      <c r="B1342" s="25"/>
      <c r="C1342" s="32">
        <f t="shared" si="99"/>
        <v>1</v>
      </c>
      <c r="D1342" s="49" t="s">
        <v>2210</v>
      </c>
      <c r="E1342" s="49">
        <v>4300</v>
      </c>
      <c r="F1342" s="4"/>
      <c r="G1342" s="5"/>
      <c r="H1342" s="5"/>
      <c r="I1342" s="5"/>
      <c r="J1342" s="5"/>
      <c r="K1342" s="5"/>
      <c r="L1342" s="5"/>
      <c r="M1342" s="5"/>
      <c r="N1342" s="5"/>
      <c r="O1342" s="5"/>
      <c r="P1342" s="5"/>
      <c r="Q1342" s="5"/>
      <c r="R1342" s="5"/>
      <c r="S1342" s="5"/>
      <c r="T1342" s="5"/>
      <c r="U1342" s="5"/>
      <c r="V1342" s="5"/>
      <c r="W1342" s="5"/>
      <c r="X1342" s="5"/>
      <c r="Y1342" s="5"/>
      <c r="Z1342" s="5"/>
      <c r="AA1342" s="5"/>
      <c r="AB1342" s="5"/>
      <c r="AC1342" s="5"/>
      <c r="AD1342" s="5"/>
      <c r="AE1342" s="5"/>
      <c r="AF1342" s="5"/>
      <c r="AG1342" s="5"/>
      <c r="AH1342" s="5"/>
      <c r="AI1342" s="5"/>
      <c r="AJ1342" s="5"/>
      <c r="AK1342" s="5"/>
      <c r="AL1342" s="5"/>
      <c r="AM1342" s="5"/>
      <c r="AN1342" s="5"/>
      <c r="AO1342" s="5"/>
      <c r="AP1342" s="5"/>
      <c r="AQ1342" s="5"/>
      <c r="AR1342" s="5"/>
      <c r="AS1342" s="5"/>
      <c r="AT1342" s="5"/>
      <c r="AU1342" s="5"/>
      <c r="AV1342" s="5"/>
      <c r="AW1342" s="5"/>
      <c r="AX1342" s="5"/>
      <c r="AY1342" s="5"/>
      <c r="AZ1342" s="5"/>
      <c r="BA1342" s="5"/>
      <c r="BB1342" s="5"/>
    </row>
    <row r="1343" spans="1:54">
      <c r="A1343" s="4"/>
      <c r="B1343" s="25"/>
      <c r="C1343" s="32">
        <f t="shared" si="99"/>
        <v>1</v>
      </c>
      <c r="D1343" s="49" t="s">
        <v>2213</v>
      </c>
      <c r="E1343" s="49">
        <v>9167</v>
      </c>
      <c r="F1343" s="4"/>
      <c r="G1343" s="5"/>
      <c r="H1343" s="5"/>
      <c r="I1343" s="5"/>
      <c r="J1343" s="5"/>
      <c r="K1343" s="5"/>
      <c r="L1343" s="5"/>
      <c r="M1343" s="5"/>
      <c r="N1343" s="5"/>
      <c r="O1343" s="5"/>
      <c r="P1343" s="5"/>
      <c r="Q1343" s="5"/>
      <c r="R1343" s="5"/>
      <c r="S1343" s="5"/>
      <c r="T1343" s="5"/>
      <c r="U1343" s="5"/>
      <c r="V1343" s="5"/>
      <c r="W1343" s="5"/>
      <c r="X1343" s="5"/>
      <c r="Y1343" s="5"/>
      <c r="Z1343" s="5"/>
      <c r="AA1343" s="5"/>
      <c r="AB1343" s="5"/>
      <c r="AC1343" s="5"/>
      <c r="AD1343" s="5"/>
      <c r="AE1343" s="5"/>
      <c r="AF1343" s="5"/>
      <c r="AG1343" s="5"/>
      <c r="AH1343" s="5"/>
      <c r="AI1343" s="5"/>
      <c r="AJ1343" s="5"/>
      <c r="AK1343" s="5"/>
      <c r="AL1343" s="5"/>
      <c r="AM1343" s="5"/>
      <c r="AN1343" s="5"/>
      <c r="AO1343" s="5"/>
      <c r="AP1343" s="5"/>
      <c r="AQ1343" s="5"/>
      <c r="AR1343" s="5"/>
      <c r="AS1343" s="5"/>
      <c r="AT1343" s="5"/>
      <c r="AU1343" s="5"/>
      <c r="AV1343" s="5"/>
      <c r="AW1343" s="5"/>
      <c r="AX1343" s="5"/>
      <c r="AY1343" s="5"/>
      <c r="AZ1343" s="5"/>
      <c r="BA1343" s="5"/>
      <c r="BB1343" s="5"/>
    </row>
    <row r="1344" spans="1:54">
      <c r="A1344" s="4"/>
      <c r="B1344" s="25"/>
      <c r="C1344" s="32">
        <f t="shared" si="99"/>
        <v>1</v>
      </c>
      <c r="D1344" s="49" t="s">
        <v>2214</v>
      </c>
      <c r="E1344" s="49">
        <v>1791</v>
      </c>
      <c r="F1344" s="4"/>
      <c r="G1344" s="5"/>
      <c r="H1344" s="5"/>
      <c r="I1344" s="5"/>
      <c r="J1344" s="5"/>
      <c r="K1344" s="5"/>
      <c r="L1344" s="5"/>
      <c r="M1344" s="5"/>
      <c r="N1344" s="5"/>
      <c r="O1344" s="5"/>
      <c r="P1344" s="5"/>
      <c r="Q1344" s="5"/>
      <c r="R1344" s="5"/>
      <c r="S1344" s="5"/>
      <c r="T1344" s="5"/>
      <c r="U1344" s="5"/>
      <c r="V1344" s="5"/>
      <c r="W1344" s="5"/>
      <c r="X1344" s="5"/>
      <c r="Y1344" s="5"/>
      <c r="Z1344" s="5"/>
      <c r="AA1344" s="5"/>
      <c r="AB1344" s="5"/>
      <c r="AC1344" s="5"/>
      <c r="AD1344" s="5"/>
      <c r="AE1344" s="5"/>
      <c r="AF1344" s="5"/>
      <c r="AG1344" s="5"/>
      <c r="AH1344" s="5"/>
      <c r="AI1344" s="5"/>
      <c r="AJ1344" s="5"/>
      <c r="AK1344" s="5"/>
      <c r="AL1344" s="5"/>
      <c r="AM1344" s="5"/>
      <c r="AN1344" s="5"/>
      <c r="AO1344" s="5"/>
      <c r="AP1344" s="5"/>
      <c r="AQ1344" s="5"/>
      <c r="AR1344" s="5"/>
      <c r="AS1344" s="5"/>
      <c r="AT1344" s="5"/>
      <c r="AU1344" s="5"/>
      <c r="AV1344" s="5"/>
      <c r="AW1344" s="5"/>
      <c r="AX1344" s="5"/>
      <c r="AY1344" s="5"/>
      <c r="AZ1344" s="5"/>
      <c r="BA1344" s="5"/>
      <c r="BB1344" s="5"/>
    </row>
    <row r="1345" spans="1:54">
      <c r="A1345" s="4"/>
      <c r="B1345" s="25"/>
      <c r="C1345" s="32">
        <f t="shared" si="99"/>
        <v>1</v>
      </c>
      <c r="D1345" s="49" t="s">
        <v>2217</v>
      </c>
      <c r="E1345" s="49">
        <v>3300</v>
      </c>
      <c r="F1345" s="4"/>
      <c r="G1345" s="5"/>
      <c r="H1345" s="5"/>
      <c r="I1345" s="5"/>
      <c r="J1345" s="5"/>
      <c r="K1345" s="5"/>
      <c r="L1345" s="5"/>
      <c r="M1345" s="5"/>
      <c r="N1345" s="5"/>
      <c r="O1345" s="5"/>
      <c r="P1345" s="5"/>
      <c r="Q1345" s="5"/>
      <c r="R1345" s="5"/>
      <c r="S1345" s="5"/>
      <c r="T1345" s="5"/>
      <c r="U1345" s="5"/>
      <c r="V1345" s="5"/>
      <c r="W1345" s="5"/>
      <c r="X1345" s="5"/>
      <c r="Y1345" s="5"/>
      <c r="Z1345" s="5"/>
      <c r="AA1345" s="5"/>
      <c r="AB1345" s="5"/>
      <c r="AC1345" s="5"/>
      <c r="AD1345" s="5"/>
      <c r="AE1345" s="5"/>
      <c r="AF1345" s="5"/>
      <c r="AG1345" s="5"/>
      <c r="AH1345" s="5"/>
      <c r="AI1345" s="5"/>
      <c r="AJ1345" s="5"/>
      <c r="AK1345" s="5"/>
      <c r="AL1345" s="5"/>
      <c r="AM1345" s="5"/>
      <c r="AN1345" s="5"/>
      <c r="AO1345" s="5"/>
      <c r="AP1345" s="5"/>
      <c r="AQ1345" s="5"/>
      <c r="AR1345" s="5"/>
      <c r="AS1345" s="5"/>
      <c r="AT1345" s="5"/>
      <c r="AU1345" s="5"/>
      <c r="AV1345" s="5"/>
      <c r="AW1345" s="5"/>
      <c r="AX1345" s="5"/>
      <c r="AY1345" s="5"/>
      <c r="AZ1345" s="5"/>
      <c r="BA1345" s="5"/>
      <c r="BB1345" s="5"/>
    </row>
    <row r="1346" spans="1:54">
      <c r="A1346" s="4"/>
      <c r="B1346" s="25"/>
      <c r="C1346" s="32">
        <f t="shared" si="99"/>
        <v>1</v>
      </c>
      <c r="D1346" s="49" t="s">
        <v>2219</v>
      </c>
      <c r="E1346" s="49">
        <v>7694</v>
      </c>
      <c r="F1346" s="4"/>
      <c r="G1346" s="5"/>
      <c r="H1346" s="5"/>
      <c r="I1346" s="5"/>
      <c r="J1346" s="5"/>
      <c r="K1346" s="5"/>
      <c r="L1346" s="5"/>
      <c r="M1346" s="5"/>
      <c r="N1346" s="5"/>
      <c r="O1346" s="5"/>
      <c r="P1346" s="5"/>
      <c r="Q1346" s="5"/>
      <c r="R1346" s="5"/>
      <c r="S1346" s="5"/>
      <c r="T1346" s="5"/>
      <c r="U1346" s="5"/>
      <c r="V1346" s="5"/>
      <c r="W1346" s="5"/>
      <c r="X1346" s="5"/>
      <c r="Y1346" s="5"/>
      <c r="Z1346" s="5"/>
      <c r="AA1346" s="5"/>
      <c r="AB1346" s="5"/>
      <c r="AC1346" s="5"/>
      <c r="AD1346" s="5"/>
      <c r="AE1346" s="5"/>
      <c r="AF1346" s="5"/>
      <c r="AG1346" s="5"/>
      <c r="AH1346" s="5"/>
      <c r="AI1346" s="5"/>
      <c r="AJ1346" s="5"/>
      <c r="AK1346" s="5"/>
      <c r="AL1346" s="5"/>
      <c r="AM1346" s="5"/>
      <c r="AN1346" s="5"/>
      <c r="AO1346" s="5"/>
      <c r="AP1346" s="5"/>
      <c r="AQ1346" s="5"/>
      <c r="AR1346" s="5"/>
      <c r="AS1346" s="5"/>
      <c r="AT1346" s="5"/>
      <c r="AU1346" s="5"/>
      <c r="AV1346" s="5"/>
      <c r="AW1346" s="5"/>
      <c r="AX1346" s="5"/>
      <c r="AY1346" s="5"/>
      <c r="AZ1346" s="5"/>
      <c r="BA1346" s="5"/>
      <c r="BB1346" s="5"/>
    </row>
    <row r="1347" spans="1:54">
      <c r="A1347" s="4"/>
      <c r="B1347" s="25"/>
      <c r="C1347" s="32">
        <f t="shared" si="99"/>
        <v>1</v>
      </c>
      <c r="D1347" s="49" t="s">
        <v>2220</v>
      </c>
      <c r="E1347" s="49">
        <v>21000</v>
      </c>
      <c r="F1347" s="4"/>
      <c r="G1347" s="5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5"/>
      <c r="S1347" s="5"/>
      <c r="T1347" s="5"/>
      <c r="U1347" s="5"/>
      <c r="V1347" s="5"/>
      <c r="W1347" s="5"/>
      <c r="X1347" s="5"/>
      <c r="Y1347" s="5"/>
      <c r="Z1347" s="5"/>
      <c r="AA1347" s="5"/>
      <c r="AB1347" s="5"/>
      <c r="AC1347" s="5"/>
      <c r="AD1347" s="5"/>
      <c r="AE1347" s="5"/>
      <c r="AF1347" s="5"/>
      <c r="AG1347" s="5"/>
      <c r="AH1347" s="5"/>
      <c r="AI1347" s="5"/>
      <c r="AJ1347" s="5"/>
      <c r="AK1347" s="5"/>
      <c r="AL1347" s="5"/>
      <c r="AM1347" s="5"/>
      <c r="AN1347" s="5"/>
      <c r="AO1347" s="5"/>
      <c r="AP1347" s="5"/>
      <c r="AQ1347" s="5"/>
      <c r="AR1347" s="5"/>
      <c r="AS1347" s="5"/>
      <c r="AT1347" s="5"/>
      <c r="AU1347" s="5"/>
      <c r="AV1347" s="5"/>
      <c r="AW1347" s="5"/>
      <c r="AX1347" s="5"/>
      <c r="AY1347" s="5"/>
      <c r="AZ1347" s="5"/>
      <c r="BA1347" s="5"/>
      <c r="BB1347" s="5"/>
    </row>
    <row r="1348" spans="1:54">
      <c r="A1348" s="4"/>
      <c r="B1348" s="25"/>
      <c r="C1348" s="32">
        <f t="shared" si="99"/>
        <v>1</v>
      </c>
      <c r="D1348" s="49" t="s">
        <v>2221</v>
      </c>
      <c r="E1348" s="49">
        <v>16445</v>
      </c>
      <c r="F1348" s="4"/>
      <c r="G1348" s="5"/>
      <c r="H1348" s="5"/>
      <c r="I1348" s="5"/>
      <c r="J1348" s="5"/>
      <c r="K1348" s="5"/>
      <c r="L1348" s="5"/>
      <c r="M1348" s="5"/>
      <c r="N1348" s="5"/>
      <c r="O1348" s="5"/>
      <c r="P1348" s="5"/>
      <c r="Q1348" s="5"/>
      <c r="R1348" s="5"/>
      <c r="S1348" s="5"/>
      <c r="T1348" s="5"/>
      <c r="U1348" s="5"/>
      <c r="V1348" s="5"/>
      <c r="W1348" s="5"/>
      <c r="X1348" s="5"/>
      <c r="Y1348" s="5"/>
      <c r="Z1348" s="5"/>
      <c r="AA1348" s="5"/>
      <c r="AB1348" s="5"/>
      <c r="AC1348" s="5"/>
      <c r="AD1348" s="5"/>
      <c r="AE1348" s="5"/>
      <c r="AF1348" s="5"/>
      <c r="AG1348" s="5"/>
      <c r="AH1348" s="5"/>
      <c r="AI1348" s="5"/>
      <c r="AJ1348" s="5"/>
      <c r="AK1348" s="5"/>
      <c r="AL1348" s="5"/>
      <c r="AM1348" s="5"/>
      <c r="AN1348" s="5"/>
      <c r="AO1348" s="5"/>
      <c r="AP1348" s="5"/>
      <c r="AQ1348" s="5"/>
      <c r="AR1348" s="5"/>
      <c r="AS1348" s="5"/>
      <c r="AT1348" s="5"/>
      <c r="AU1348" s="5"/>
      <c r="AV1348" s="5"/>
      <c r="AW1348" s="5"/>
      <c r="AX1348" s="5"/>
      <c r="AY1348" s="5"/>
      <c r="AZ1348" s="5"/>
      <c r="BA1348" s="5"/>
      <c r="BB1348" s="5"/>
    </row>
    <row r="1349" spans="1:54">
      <c r="A1349" s="4"/>
      <c r="B1349" s="25"/>
      <c r="C1349" s="32">
        <f t="shared" si="99"/>
        <v>1</v>
      </c>
      <c r="D1349" s="49" t="s">
        <v>2222</v>
      </c>
      <c r="E1349" s="49">
        <v>9100</v>
      </c>
      <c r="F1349" s="4"/>
      <c r="G1349" s="5"/>
      <c r="H1349" s="5"/>
      <c r="I1349" s="5"/>
      <c r="J1349" s="5"/>
      <c r="K1349" s="5"/>
      <c r="L1349" s="5"/>
      <c r="M1349" s="5"/>
      <c r="N1349" s="5"/>
      <c r="O1349" s="5"/>
      <c r="P1349" s="5"/>
      <c r="Q1349" s="5"/>
      <c r="R1349" s="5"/>
      <c r="S1349" s="5"/>
      <c r="T1349" s="5"/>
      <c r="U1349" s="5"/>
      <c r="V1349" s="5"/>
      <c r="W1349" s="5"/>
      <c r="X1349" s="5"/>
      <c r="Y1349" s="5"/>
      <c r="Z1349" s="5"/>
      <c r="AA1349" s="5"/>
      <c r="AB1349" s="5"/>
      <c r="AC1349" s="5"/>
      <c r="AD1349" s="5"/>
      <c r="AE1349" s="5"/>
      <c r="AF1349" s="5"/>
      <c r="AG1349" s="5"/>
      <c r="AH1349" s="5"/>
      <c r="AI1349" s="5"/>
      <c r="AJ1349" s="5"/>
      <c r="AK1349" s="5"/>
      <c r="AL1349" s="5"/>
      <c r="AM1349" s="5"/>
      <c r="AN1349" s="5"/>
      <c r="AO1349" s="5"/>
      <c r="AP1349" s="5"/>
      <c r="AQ1349" s="5"/>
      <c r="AR1349" s="5"/>
      <c r="AS1349" s="5"/>
      <c r="AT1349" s="5"/>
      <c r="AU1349" s="5"/>
      <c r="AV1349" s="5"/>
      <c r="AW1349" s="5"/>
      <c r="AX1349" s="5"/>
      <c r="AY1349" s="5"/>
      <c r="AZ1349" s="5"/>
      <c r="BA1349" s="5"/>
      <c r="BB1349" s="5"/>
    </row>
    <row r="1350" spans="1:54">
      <c r="A1350" s="4"/>
      <c r="B1350" s="25"/>
      <c r="C1350" s="32">
        <f t="shared" si="99"/>
        <v>1</v>
      </c>
      <c r="D1350" s="49" t="s">
        <v>2223</v>
      </c>
      <c r="E1350" s="49">
        <v>5939</v>
      </c>
      <c r="F1350" s="4"/>
      <c r="G1350" s="5"/>
      <c r="H1350" s="5"/>
      <c r="I1350" s="5"/>
      <c r="J1350" s="5"/>
      <c r="K1350" s="5"/>
      <c r="L1350" s="5"/>
      <c r="M1350" s="5"/>
      <c r="N1350" s="5"/>
      <c r="O1350" s="5"/>
      <c r="P1350" s="5"/>
      <c r="Q1350" s="5"/>
      <c r="R1350" s="5"/>
      <c r="S1350" s="5"/>
      <c r="T1350" s="5"/>
      <c r="U1350" s="5"/>
      <c r="V1350" s="5"/>
      <c r="W1350" s="5"/>
      <c r="X1350" s="5"/>
      <c r="Y1350" s="5"/>
      <c r="Z1350" s="5"/>
      <c r="AA1350" s="5"/>
      <c r="AB1350" s="5"/>
      <c r="AC1350" s="5"/>
      <c r="AD1350" s="5"/>
      <c r="AE1350" s="5"/>
      <c r="AF1350" s="5"/>
      <c r="AG1350" s="5"/>
      <c r="AH1350" s="5"/>
      <c r="AI1350" s="5"/>
      <c r="AJ1350" s="5"/>
      <c r="AK1350" s="5"/>
      <c r="AL1350" s="5"/>
      <c r="AM1350" s="5"/>
      <c r="AN1350" s="5"/>
      <c r="AO1350" s="5"/>
      <c r="AP1350" s="5"/>
      <c r="AQ1350" s="5"/>
      <c r="AR1350" s="5"/>
      <c r="AS1350" s="5"/>
      <c r="AT1350" s="5"/>
      <c r="AU1350" s="5"/>
      <c r="AV1350" s="5"/>
      <c r="AW1350" s="5"/>
      <c r="AX1350" s="5"/>
      <c r="AY1350" s="5"/>
      <c r="AZ1350" s="5"/>
      <c r="BA1350" s="5"/>
      <c r="BB1350" s="5"/>
    </row>
    <row r="1351" spans="1:54">
      <c r="A1351" s="4"/>
      <c r="B1351" s="25"/>
      <c r="C1351" s="32">
        <f t="shared" si="99"/>
        <v>1</v>
      </c>
      <c r="D1351" s="49" t="s">
        <v>2224</v>
      </c>
      <c r="E1351" s="49">
        <v>3400</v>
      </c>
      <c r="F1351" s="4"/>
      <c r="G1351" s="5"/>
      <c r="H1351" s="5"/>
      <c r="I1351" s="5"/>
      <c r="J1351" s="5"/>
      <c r="K1351" s="5"/>
      <c r="L1351" s="5"/>
      <c r="M1351" s="5"/>
      <c r="N1351" s="5"/>
      <c r="O1351" s="5"/>
      <c r="P1351" s="5"/>
      <c r="Q1351" s="5"/>
      <c r="R1351" s="5"/>
      <c r="S1351" s="5"/>
      <c r="T1351" s="5"/>
      <c r="U1351" s="5"/>
      <c r="V1351" s="5"/>
      <c r="W1351" s="5"/>
      <c r="X1351" s="5"/>
      <c r="Y1351" s="5"/>
      <c r="Z1351" s="5"/>
      <c r="AA1351" s="5"/>
      <c r="AB1351" s="5"/>
      <c r="AC1351" s="5"/>
      <c r="AD1351" s="5"/>
      <c r="AE1351" s="5"/>
      <c r="AF1351" s="5"/>
      <c r="AG1351" s="5"/>
      <c r="AH1351" s="5"/>
      <c r="AI1351" s="5"/>
      <c r="AJ1351" s="5"/>
      <c r="AK1351" s="5"/>
      <c r="AL1351" s="5"/>
      <c r="AM1351" s="5"/>
      <c r="AN1351" s="5"/>
      <c r="AO1351" s="5"/>
      <c r="AP1351" s="5"/>
      <c r="AQ1351" s="5"/>
      <c r="AR1351" s="5"/>
      <c r="AS1351" s="5"/>
      <c r="AT1351" s="5"/>
      <c r="AU1351" s="5"/>
      <c r="AV1351" s="5"/>
      <c r="AW1351" s="5"/>
      <c r="AX1351" s="5"/>
      <c r="AY1351" s="5"/>
      <c r="AZ1351" s="5"/>
      <c r="BA1351" s="5"/>
      <c r="BB1351" s="5"/>
    </row>
    <row r="1352" spans="1:54">
      <c r="A1352" s="4"/>
      <c r="B1352" s="25"/>
      <c r="C1352" s="32">
        <f t="shared" si="99"/>
        <v>1</v>
      </c>
      <c r="D1352" s="49" t="s">
        <v>4856</v>
      </c>
      <c r="E1352" s="49">
        <v>3156</v>
      </c>
      <c r="F1352" s="4"/>
      <c r="G1352" s="5"/>
      <c r="H1352" s="5"/>
      <c r="I1352" s="5"/>
      <c r="J1352" s="5"/>
      <c r="K1352" s="5"/>
      <c r="L1352" s="5"/>
      <c r="M1352" s="5"/>
      <c r="N1352" s="5"/>
      <c r="O1352" s="5"/>
      <c r="P1352" s="5"/>
      <c r="Q1352" s="5"/>
      <c r="R1352" s="5"/>
      <c r="S1352" s="5"/>
      <c r="T1352" s="5"/>
      <c r="U1352" s="5"/>
      <c r="V1352" s="5"/>
      <c r="W1352" s="5"/>
      <c r="X1352" s="5"/>
      <c r="Y1352" s="5"/>
      <c r="Z1352" s="5"/>
      <c r="AA1352" s="5"/>
      <c r="AB1352" s="5"/>
      <c r="AC1352" s="5"/>
      <c r="AD1352" s="5"/>
      <c r="AE1352" s="5"/>
      <c r="AF1352" s="5"/>
      <c r="AG1352" s="5"/>
      <c r="AH1352" s="5"/>
      <c r="AI1352" s="5"/>
      <c r="AJ1352" s="5"/>
      <c r="AK1352" s="5"/>
      <c r="AL1352" s="5"/>
      <c r="AM1352" s="5"/>
      <c r="AN1352" s="5"/>
      <c r="AO1352" s="5"/>
      <c r="AP1352" s="5"/>
      <c r="AQ1352" s="5"/>
      <c r="AR1352" s="5"/>
      <c r="AS1352" s="5"/>
      <c r="AT1352" s="5"/>
      <c r="AU1352" s="5"/>
      <c r="AV1352" s="5"/>
      <c r="AW1352" s="5"/>
      <c r="AX1352" s="5"/>
      <c r="AY1352" s="5"/>
      <c r="AZ1352" s="5"/>
      <c r="BA1352" s="5"/>
      <c r="BB1352" s="5"/>
    </row>
    <row r="1353" spans="1:54">
      <c r="A1353" s="4"/>
      <c r="B1353" s="25"/>
      <c r="C1353" s="32">
        <f t="shared" si="99"/>
        <v>1</v>
      </c>
      <c r="D1353" s="49" t="s">
        <v>2226</v>
      </c>
      <c r="E1353" s="49">
        <v>4158</v>
      </c>
      <c r="F1353" s="4"/>
      <c r="G1353" s="5"/>
      <c r="H1353" s="5"/>
      <c r="I1353" s="5"/>
      <c r="J1353" s="5"/>
      <c r="K1353" s="5"/>
      <c r="L1353" s="5"/>
      <c r="M1353" s="5"/>
      <c r="N1353" s="5"/>
      <c r="O1353" s="5"/>
      <c r="P1353" s="5"/>
      <c r="Q1353" s="5"/>
      <c r="R1353" s="5"/>
      <c r="S1353" s="5"/>
      <c r="T1353" s="5"/>
      <c r="U1353" s="5"/>
      <c r="V1353" s="5"/>
      <c r="W1353" s="5"/>
      <c r="X1353" s="5"/>
      <c r="Y1353" s="5"/>
      <c r="Z1353" s="5"/>
      <c r="AA1353" s="5"/>
      <c r="AB1353" s="5"/>
      <c r="AC1353" s="5"/>
      <c r="AD1353" s="5"/>
      <c r="AE1353" s="5"/>
      <c r="AF1353" s="5"/>
      <c r="AG1353" s="5"/>
      <c r="AH1353" s="5"/>
      <c r="AI1353" s="5"/>
      <c r="AJ1353" s="5"/>
      <c r="AK1353" s="5"/>
      <c r="AL1353" s="5"/>
      <c r="AM1353" s="5"/>
      <c r="AN1353" s="5"/>
      <c r="AO1353" s="5"/>
      <c r="AP1353" s="5"/>
      <c r="AQ1353" s="5"/>
      <c r="AR1353" s="5"/>
      <c r="AS1353" s="5"/>
      <c r="AT1353" s="5"/>
      <c r="AU1353" s="5"/>
      <c r="AV1353" s="5"/>
      <c r="AW1353" s="5"/>
      <c r="AX1353" s="5"/>
      <c r="AY1353" s="5"/>
      <c r="AZ1353" s="5"/>
      <c r="BA1353" s="5"/>
      <c r="BB1353" s="5"/>
    </row>
    <row r="1354" spans="1:54">
      <c r="A1354" s="4"/>
      <c r="B1354" s="25"/>
      <c r="C1354" s="32">
        <f t="shared" si="99"/>
        <v>1</v>
      </c>
      <c r="D1354" s="49" t="s">
        <v>2227</v>
      </c>
      <c r="E1354" s="49">
        <v>16549</v>
      </c>
      <c r="F1354" s="4"/>
      <c r="G1354" s="5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5"/>
      <c r="S1354" s="5"/>
      <c r="T1354" s="5"/>
      <c r="U1354" s="5"/>
      <c r="V1354" s="5"/>
      <c r="W1354" s="5"/>
      <c r="X1354" s="5"/>
      <c r="Y1354" s="5"/>
      <c r="Z1354" s="5"/>
      <c r="AA1354" s="5"/>
      <c r="AB1354" s="5"/>
      <c r="AC1354" s="5"/>
      <c r="AD1354" s="5"/>
      <c r="AE1354" s="5"/>
      <c r="AF1354" s="5"/>
      <c r="AG1354" s="5"/>
      <c r="AH1354" s="5"/>
      <c r="AI1354" s="5"/>
      <c r="AJ1354" s="5"/>
      <c r="AK1354" s="5"/>
      <c r="AL1354" s="5"/>
      <c r="AM1354" s="5"/>
      <c r="AN1354" s="5"/>
      <c r="AO1354" s="5"/>
      <c r="AP1354" s="5"/>
      <c r="AQ1354" s="5"/>
      <c r="AR1354" s="5"/>
      <c r="AS1354" s="5"/>
      <c r="AT1354" s="5"/>
      <c r="AU1354" s="5"/>
      <c r="AV1354" s="5"/>
      <c r="AW1354" s="5"/>
      <c r="AX1354" s="5"/>
      <c r="AY1354" s="5"/>
      <c r="AZ1354" s="5"/>
      <c r="BA1354" s="5"/>
      <c r="BB1354" s="5"/>
    </row>
    <row r="1355" spans="1:54">
      <c r="A1355" s="4"/>
      <c r="B1355" s="25"/>
      <c r="C1355" s="32">
        <f t="shared" si="99"/>
        <v>1</v>
      </c>
      <c r="D1355" s="49" t="s">
        <v>2228</v>
      </c>
      <c r="E1355" s="49">
        <v>3138</v>
      </c>
      <c r="F1355" s="4"/>
      <c r="G1355" s="5"/>
      <c r="H1355" s="5"/>
      <c r="I1355" s="5"/>
      <c r="J1355" s="5"/>
      <c r="K1355" s="5"/>
      <c r="L1355" s="5"/>
      <c r="M1355" s="5"/>
      <c r="N1355" s="5"/>
      <c r="O1355" s="5"/>
      <c r="P1355" s="5"/>
      <c r="Q1355" s="5"/>
      <c r="R1355" s="5"/>
      <c r="S1355" s="5"/>
      <c r="T1355" s="5"/>
      <c r="U1355" s="5"/>
      <c r="V1355" s="5"/>
      <c r="W1355" s="5"/>
      <c r="X1355" s="5"/>
      <c r="Y1355" s="5"/>
      <c r="Z1355" s="5"/>
      <c r="AA1355" s="5"/>
      <c r="AB1355" s="5"/>
      <c r="AC1355" s="5"/>
      <c r="AD1355" s="5"/>
      <c r="AE1355" s="5"/>
      <c r="AF1355" s="5"/>
      <c r="AG1355" s="5"/>
      <c r="AH1355" s="5"/>
      <c r="AI1355" s="5"/>
      <c r="AJ1355" s="5"/>
      <c r="AK1355" s="5"/>
      <c r="AL1355" s="5"/>
      <c r="AM1355" s="5"/>
      <c r="AN1355" s="5"/>
      <c r="AO1355" s="5"/>
      <c r="AP1355" s="5"/>
      <c r="AQ1355" s="5"/>
      <c r="AR1355" s="5"/>
      <c r="AS1355" s="5"/>
      <c r="AT1355" s="5"/>
      <c r="AU1355" s="5"/>
      <c r="AV1355" s="5"/>
      <c r="AW1355" s="5"/>
      <c r="AX1355" s="5"/>
      <c r="AY1355" s="5"/>
      <c r="AZ1355" s="5"/>
      <c r="BA1355" s="5"/>
      <c r="BB1355" s="5"/>
    </row>
    <row r="1356" spans="1:54">
      <c r="A1356" s="4"/>
      <c r="B1356" s="25"/>
      <c r="C1356" s="32">
        <f t="shared" si="99"/>
        <v>1</v>
      </c>
      <c r="D1356" s="49" t="s">
        <v>2229</v>
      </c>
      <c r="E1356" s="49">
        <v>1700</v>
      </c>
      <c r="F1356" s="4"/>
      <c r="G1356" s="5"/>
      <c r="H1356" s="5"/>
      <c r="I1356" s="5"/>
      <c r="J1356" s="5"/>
      <c r="K1356" s="5"/>
      <c r="L1356" s="5"/>
      <c r="M1356" s="5"/>
      <c r="N1356" s="5"/>
      <c r="O1356" s="5"/>
      <c r="P1356" s="5"/>
      <c r="Q1356" s="5"/>
      <c r="R1356" s="5"/>
      <c r="S1356" s="5"/>
      <c r="T1356" s="5"/>
      <c r="U1356" s="5"/>
      <c r="V1356" s="5"/>
      <c r="W1356" s="5"/>
      <c r="X1356" s="5"/>
      <c r="Y1356" s="5"/>
      <c r="Z1356" s="5"/>
      <c r="AA1356" s="5"/>
      <c r="AB1356" s="5"/>
      <c r="AC1356" s="5"/>
      <c r="AD1356" s="5"/>
      <c r="AE1356" s="5"/>
      <c r="AF1356" s="5"/>
      <c r="AG1356" s="5"/>
      <c r="AH1356" s="5"/>
      <c r="AI1356" s="5"/>
      <c r="AJ1356" s="5"/>
      <c r="AK1356" s="5"/>
      <c r="AL1356" s="5"/>
      <c r="AM1356" s="5"/>
      <c r="AN1356" s="5"/>
      <c r="AO1356" s="5"/>
      <c r="AP1356" s="5"/>
      <c r="AQ1356" s="5"/>
      <c r="AR1356" s="5"/>
      <c r="AS1356" s="5"/>
      <c r="AT1356" s="5"/>
      <c r="AU1356" s="5"/>
      <c r="AV1356" s="5"/>
      <c r="AW1356" s="5"/>
      <c r="AX1356" s="5"/>
      <c r="AY1356" s="5"/>
      <c r="AZ1356" s="5"/>
      <c r="BA1356" s="5"/>
      <c r="BB1356" s="5"/>
    </row>
    <row r="1357" spans="1:54">
      <c r="A1357" s="4"/>
      <c r="B1357" s="25"/>
      <c r="C1357" s="32">
        <f t="shared" si="99"/>
        <v>1</v>
      </c>
      <c r="D1357" s="49" t="s">
        <v>2231</v>
      </c>
      <c r="E1357" s="49">
        <v>5300</v>
      </c>
      <c r="F1357" s="4"/>
      <c r="G1357" s="5"/>
      <c r="H1357" s="5"/>
      <c r="I1357" s="5"/>
      <c r="J1357" s="5"/>
      <c r="K1357" s="5"/>
      <c r="L1357" s="5"/>
      <c r="M1357" s="5"/>
      <c r="N1357" s="5"/>
      <c r="O1357" s="5"/>
      <c r="P1357" s="5"/>
      <c r="Q1357" s="5"/>
      <c r="R1357" s="5"/>
      <c r="S1357" s="5"/>
      <c r="T1357" s="5"/>
      <c r="U1357" s="5"/>
      <c r="V1357" s="5"/>
      <c r="W1357" s="5"/>
      <c r="X1357" s="5"/>
      <c r="Y1357" s="5"/>
      <c r="Z1357" s="5"/>
      <c r="AA1357" s="5"/>
      <c r="AB1357" s="5"/>
      <c r="AC1357" s="5"/>
      <c r="AD1357" s="5"/>
      <c r="AE1357" s="5"/>
      <c r="AF1357" s="5"/>
      <c r="AG1357" s="5"/>
      <c r="AH1357" s="5"/>
      <c r="AI1357" s="5"/>
      <c r="AJ1357" s="5"/>
      <c r="AK1357" s="5"/>
      <c r="AL1357" s="5"/>
      <c r="AM1357" s="5"/>
      <c r="AN1357" s="5"/>
      <c r="AO1357" s="5"/>
      <c r="AP1357" s="5"/>
      <c r="AQ1357" s="5"/>
      <c r="AR1357" s="5"/>
      <c r="AS1357" s="5"/>
      <c r="AT1357" s="5"/>
      <c r="AU1357" s="5"/>
      <c r="AV1357" s="5"/>
      <c r="AW1357" s="5"/>
      <c r="AX1357" s="5"/>
      <c r="AY1357" s="5"/>
      <c r="AZ1357" s="5"/>
      <c r="BA1357" s="5"/>
      <c r="BB1357" s="5"/>
    </row>
    <row r="1358" spans="1:54">
      <c r="A1358" s="4"/>
      <c r="B1358" s="25"/>
      <c r="C1358" s="32">
        <f t="shared" si="99"/>
        <v>1</v>
      </c>
      <c r="D1358" s="49" t="s">
        <v>2235</v>
      </c>
      <c r="E1358" s="49">
        <v>6900</v>
      </c>
      <c r="F1358" s="4"/>
      <c r="G1358" s="5"/>
      <c r="H1358" s="5"/>
      <c r="I1358" s="5"/>
      <c r="J1358" s="5"/>
      <c r="K1358" s="5"/>
      <c r="L1358" s="5"/>
      <c r="M1358" s="5"/>
      <c r="N1358" s="5"/>
      <c r="O1358" s="5"/>
      <c r="P1358" s="5"/>
      <c r="Q1358" s="5"/>
      <c r="R1358" s="5"/>
      <c r="S1358" s="5"/>
      <c r="T1358" s="5"/>
      <c r="U1358" s="5"/>
      <c r="V1358" s="5"/>
      <c r="W1358" s="5"/>
      <c r="X1358" s="5"/>
      <c r="Y1358" s="5"/>
      <c r="Z1358" s="5"/>
      <c r="AA1358" s="5"/>
      <c r="AB1358" s="5"/>
      <c r="AC1358" s="5"/>
      <c r="AD1358" s="5"/>
      <c r="AE1358" s="5"/>
      <c r="AF1358" s="5"/>
      <c r="AG1358" s="5"/>
      <c r="AH1358" s="5"/>
      <c r="AI1358" s="5"/>
      <c r="AJ1358" s="5"/>
      <c r="AK1358" s="5"/>
      <c r="AL1358" s="5"/>
      <c r="AM1358" s="5"/>
      <c r="AN1358" s="5"/>
      <c r="AO1358" s="5"/>
      <c r="AP1358" s="5"/>
      <c r="AQ1358" s="5"/>
      <c r="AR1358" s="5"/>
      <c r="AS1358" s="5"/>
      <c r="AT1358" s="5"/>
      <c r="AU1358" s="5"/>
      <c r="AV1358" s="5"/>
      <c r="AW1358" s="5"/>
      <c r="AX1358" s="5"/>
      <c r="AY1358" s="5"/>
      <c r="AZ1358" s="5"/>
      <c r="BA1358" s="5"/>
      <c r="BB1358" s="5"/>
    </row>
    <row r="1359" spans="1:54" ht="15">
      <c r="A1359" s="231" t="s">
        <v>2237</v>
      </c>
      <c r="B1359" s="231"/>
      <c r="C1359" s="231"/>
      <c r="D1359" s="44">
        <f>SUM(C1312:C1358)</f>
        <v>47</v>
      </c>
      <c r="E1359" s="159">
        <f t="shared" ref="E1359" si="100">SUM(E1312:E1358)</f>
        <v>762364</v>
      </c>
      <c r="F1359" s="4"/>
      <c r="G1359" s="5"/>
      <c r="H1359" s="5"/>
      <c r="I1359" s="5"/>
      <c r="J1359" s="5"/>
      <c r="K1359" s="5"/>
      <c r="L1359" s="5"/>
      <c r="M1359" s="5"/>
      <c r="N1359" s="5"/>
      <c r="O1359" s="5"/>
      <c r="P1359" s="5"/>
      <c r="Q1359" s="5"/>
      <c r="R1359" s="5"/>
      <c r="S1359" s="5"/>
      <c r="T1359" s="5"/>
      <c r="U1359" s="5"/>
      <c r="V1359" s="5"/>
      <c r="W1359" s="5"/>
      <c r="X1359" s="5"/>
      <c r="Y1359" s="5"/>
      <c r="Z1359" s="5"/>
      <c r="AA1359" s="5"/>
      <c r="AB1359" s="5"/>
      <c r="AC1359" s="5"/>
      <c r="AD1359" s="5"/>
      <c r="AE1359" s="5"/>
      <c r="AF1359" s="5"/>
      <c r="AG1359" s="5"/>
      <c r="AH1359" s="5"/>
      <c r="AI1359" s="5"/>
      <c r="AJ1359" s="5"/>
      <c r="AK1359" s="5"/>
      <c r="AL1359" s="5"/>
      <c r="AM1359" s="5"/>
      <c r="AN1359" s="5"/>
      <c r="AO1359" s="5"/>
      <c r="AP1359" s="5"/>
      <c r="AQ1359" s="5"/>
      <c r="AR1359" s="5"/>
      <c r="AS1359" s="5"/>
      <c r="AT1359" s="5"/>
      <c r="AU1359" s="5"/>
      <c r="AV1359" s="5"/>
      <c r="AW1359" s="5"/>
      <c r="AX1359" s="5"/>
      <c r="AY1359" s="5"/>
      <c r="AZ1359" s="5"/>
      <c r="BA1359" s="5"/>
      <c r="BB1359" s="5"/>
    </row>
    <row r="1360" spans="1:54" ht="15.75">
      <c r="A1360" s="28">
        <v>46</v>
      </c>
      <c r="B1360" s="225" t="s">
        <v>80</v>
      </c>
      <c r="C1360" s="225"/>
      <c r="D1360" s="29"/>
      <c r="E1360" s="156"/>
      <c r="F1360" s="4"/>
      <c r="G1360" s="5"/>
      <c r="H1360" s="5"/>
      <c r="I1360" s="5"/>
      <c r="J1360" s="5"/>
      <c r="K1360" s="5"/>
      <c r="L1360" s="5"/>
      <c r="M1360" s="5"/>
      <c r="N1360" s="5"/>
      <c r="O1360" s="5"/>
      <c r="P1360" s="5"/>
      <c r="Q1360" s="5"/>
      <c r="R1360" s="5"/>
      <c r="S1360" s="5"/>
      <c r="T1360" s="5"/>
      <c r="U1360" s="5"/>
      <c r="V1360" s="5"/>
      <c r="W1360" s="5"/>
      <c r="X1360" s="5"/>
      <c r="Y1360" s="5"/>
      <c r="Z1360" s="5"/>
      <c r="AA1360" s="5"/>
      <c r="AB1360" s="5"/>
      <c r="AC1360" s="5"/>
      <c r="AD1360" s="5"/>
      <c r="AE1360" s="5"/>
      <c r="AF1360" s="5"/>
      <c r="AG1360" s="5"/>
      <c r="AH1360" s="5"/>
      <c r="AI1360" s="5"/>
      <c r="AJ1360" s="5"/>
      <c r="AK1360" s="5"/>
      <c r="AL1360" s="5"/>
      <c r="AM1360" s="5"/>
      <c r="AN1360" s="5"/>
      <c r="AO1360" s="5"/>
      <c r="AP1360" s="5"/>
      <c r="AQ1360" s="5"/>
      <c r="AR1360" s="5"/>
      <c r="AS1360" s="5"/>
      <c r="AT1360" s="5"/>
      <c r="AU1360" s="5"/>
      <c r="AV1360" s="5"/>
      <c r="AW1360" s="5"/>
      <c r="AX1360" s="5"/>
      <c r="AY1360" s="5"/>
      <c r="AZ1360" s="5"/>
      <c r="BA1360" s="5"/>
      <c r="BB1360" s="5"/>
    </row>
    <row r="1361" spans="1:54">
      <c r="A1361" s="4"/>
      <c r="B1361" s="25"/>
      <c r="C1361" s="32">
        <f>IF(D1361="",0,1)</f>
        <v>1</v>
      </c>
      <c r="D1361" s="49" t="s">
        <v>2238</v>
      </c>
      <c r="E1361" s="49">
        <v>20000</v>
      </c>
      <c r="F1361" s="4"/>
      <c r="G1361" s="5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5"/>
      <c r="S1361" s="5"/>
      <c r="T1361" s="5"/>
      <c r="U1361" s="5"/>
      <c r="V1361" s="5"/>
      <c r="W1361" s="5"/>
      <c r="X1361" s="5"/>
      <c r="Y1361" s="5"/>
      <c r="Z1361" s="5"/>
      <c r="AA1361" s="5"/>
      <c r="AB1361" s="5"/>
      <c r="AC1361" s="5"/>
      <c r="AD1361" s="5"/>
      <c r="AE1361" s="5"/>
      <c r="AF1361" s="5"/>
      <c r="AG1361" s="5"/>
      <c r="AH1361" s="5"/>
      <c r="AI1361" s="5"/>
      <c r="AJ1361" s="5"/>
      <c r="AK1361" s="5"/>
      <c r="AL1361" s="5"/>
      <c r="AM1361" s="5"/>
      <c r="AN1361" s="5"/>
      <c r="AO1361" s="5"/>
      <c r="AP1361" s="5"/>
      <c r="AQ1361" s="5"/>
      <c r="AR1361" s="5"/>
      <c r="AS1361" s="5"/>
      <c r="AT1361" s="5"/>
      <c r="AU1361" s="5"/>
      <c r="AV1361" s="5"/>
      <c r="AW1361" s="5"/>
      <c r="AX1361" s="5"/>
      <c r="AY1361" s="5"/>
      <c r="AZ1361" s="5"/>
      <c r="BA1361" s="5"/>
      <c r="BB1361" s="5"/>
    </row>
    <row r="1362" spans="1:54">
      <c r="A1362" s="4"/>
      <c r="B1362" s="25"/>
      <c r="C1362" s="32">
        <f>IF(D1362="",0,1)</f>
        <v>1</v>
      </c>
      <c r="D1362" s="49" t="s">
        <v>2239</v>
      </c>
      <c r="E1362" s="49">
        <v>9821</v>
      </c>
      <c r="F1362" s="4"/>
      <c r="G1362" s="5"/>
      <c r="H1362" s="5"/>
      <c r="I1362" s="5"/>
      <c r="J1362" s="5"/>
      <c r="K1362" s="5"/>
      <c r="L1362" s="5"/>
      <c r="M1362" s="5"/>
      <c r="N1362" s="5"/>
      <c r="O1362" s="5"/>
      <c r="P1362" s="5"/>
      <c r="Q1362" s="5"/>
      <c r="R1362" s="5"/>
      <c r="S1362" s="5"/>
      <c r="T1362" s="5"/>
      <c r="U1362" s="5"/>
      <c r="V1362" s="5"/>
      <c r="W1362" s="5"/>
      <c r="X1362" s="5"/>
      <c r="Y1362" s="5"/>
      <c r="Z1362" s="5"/>
      <c r="AA1362" s="5"/>
      <c r="AB1362" s="5"/>
      <c r="AC1362" s="5"/>
      <c r="AD1362" s="5"/>
      <c r="AE1362" s="5"/>
      <c r="AF1362" s="5"/>
      <c r="AG1362" s="5"/>
      <c r="AH1362" s="5"/>
      <c r="AI1362" s="5"/>
      <c r="AJ1362" s="5"/>
      <c r="AK1362" s="5"/>
      <c r="AL1362" s="5"/>
      <c r="AM1362" s="5"/>
      <c r="AN1362" s="5"/>
      <c r="AO1362" s="5"/>
      <c r="AP1362" s="5"/>
      <c r="AQ1362" s="5"/>
      <c r="AR1362" s="5"/>
      <c r="AS1362" s="5"/>
      <c r="AT1362" s="5"/>
      <c r="AU1362" s="5"/>
      <c r="AV1362" s="5"/>
      <c r="AW1362" s="5"/>
      <c r="AX1362" s="5"/>
      <c r="AY1362" s="5"/>
      <c r="AZ1362" s="5"/>
      <c r="BA1362" s="5"/>
      <c r="BB1362" s="5"/>
    </row>
    <row r="1363" spans="1:54">
      <c r="A1363" s="4"/>
      <c r="B1363" s="25"/>
      <c r="C1363" s="32">
        <f>IF(D1363="",0,1)</f>
        <v>1</v>
      </c>
      <c r="D1363" s="49" t="s">
        <v>2240</v>
      </c>
      <c r="E1363" s="49">
        <v>4108</v>
      </c>
      <c r="F1363" s="4"/>
      <c r="G1363" s="5"/>
      <c r="H1363" s="5"/>
      <c r="I1363" s="5"/>
      <c r="J1363" s="5"/>
      <c r="K1363" s="5"/>
      <c r="L1363" s="5"/>
      <c r="M1363" s="5"/>
      <c r="N1363" s="5"/>
      <c r="O1363" s="5"/>
      <c r="P1363" s="5"/>
      <c r="Q1363" s="5"/>
      <c r="R1363" s="5"/>
      <c r="S1363" s="5"/>
      <c r="T1363" s="5"/>
      <c r="U1363" s="5"/>
      <c r="V1363" s="5"/>
      <c r="W1363" s="5"/>
      <c r="X1363" s="5"/>
      <c r="Y1363" s="5"/>
      <c r="Z1363" s="5"/>
      <c r="AA1363" s="5"/>
      <c r="AB1363" s="5"/>
      <c r="AC1363" s="5"/>
      <c r="AD1363" s="5"/>
      <c r="AE1363" s="5"/>
      <c r="AF1363" s="5"/>
      <c r="AG1363" s="5"/>
      <c r="AH1363" s="5"/>
      <c r="AI1363" s="5"/>
      <c r="AJ1363" s="5"/>
      <c r="AK1363" s="5"/>
      <c r="AL1363" s="5"/>
      <c r="AM1363" s="5"/>
      <c r="AN1363" s="5"/>
      <c r="AO1363" s="5"/>
      <c r="AP1363" s="5"/>
      <c r="AQ1363" s="5"/>
      <c r="AR1363" s="5"/>
      <c r="AS1363" s="5"/>
      <c r="AT1363" s="5"/>
      <c r="AU1363" s="5"/>
      <c r="AV1363" s="5"/>
      <c r="AW1363" s="5"/>
      <c r="AX1363" s="5"/>
      <c r="AY1363" s="5"/>
      <c r="AZ1363" s="5"/>
      <c r="BA1363" s="5"/>
      <c r="BB1363" s="5"/>
    </row>
    <row r="1364" spans="1:54">
      <c r="A1364" s="4"/>
      <c r="B1364" s="25"/>
      <c r="C1364" s="32">
        <f>IF(D1364="",0,1)</f>
        <v>1</v>
      </c>
      <c r="D1364" s="39" t="s">
        <v>2245</v>
      </c>
      <c r="E1364" s="49">
        <v>3462</v>
      </c>
      <c r="F1364" s="4"/>
      <c r="G1364" s="5"/>
      <c r="H1364" s="5"/>
      <c r="I1364" s="5"/>
      <c r="J1364" s="5"/>
      <c r="K1364" s="5"/>
      <c r="L1364" s="5"/>
      <c r="M1364" s="5"/>
      <c r="N1364" s="5"/>
      <c r="O1364" s="5"/>
      <c r="P1364" s="5"/>
      <c r="Q1364" s="5"/>
      <c r="R1364" s="5"/>
      <c r="S1364" s="5"/>
      <c r="T1364" s="5"/>
      <c r="U1364" s="5"/>
      <c r="V1364" s="5"/>
      <c r="W1364" s="5"/>
      <c r="X1364" s="5"/>
      <c r="Y1364" s="5"/>
      <c r="Z1364" s="5"/>
      <c r="AA1364" s="5"/>
      <c r="AB1364" s="5"/>
      <c r="AC1364" s="5"/>
      <c r="AD1364" s="5"/>
      <c r="AE1364" s="5"/>
      <c r="AF1364" s="5"/>
      <c r="AG1364" s="5"/>
      <c r="AH1364" s="5"/>
      <c r="AI1364" s="5"/>
      <c r="AJ1364" s="5"/>
      <c r="AK1364" s="5"/>
      <c r="AL1364" s="5"/>
      <c r="AM1364" s="5"/>
      <c r="AN1364" s="5"/>
      <c r="AO1364" s="5"/>
      <c r="AP1364" s="5"/>
      <c r="AQ1364" s="5"/>
      <c r="AR1364" s="5"/>
      <c r="AS1364" s="5"/>
      <c r="AT1364" s="5"/>
      <c r="AU1364" s="5"/>
      <c r="AV1364" s="5"/>
      <c r="AW1364" s="5"/>
      <c r="AX1364" s="5"/>
      <c r="AY1364" s="5"/>
      <c r="AZ1364" s="5"/>
      <c r="BA1364" s="5"/>
      <c r="BB1364" s="5"/>
    </row>
    <row r="1365" spans="1:54">
      <c r="A1365" s="4"/>
      <c r="B1365" s="25"/>
      <c r="C1365" s="32">
        <f>IF(D1365="",0,1)</f>
        <v>1</v>
      </c>
      <c r="D1365" s="39" t="s">
        <v>2247</v>
      </c>
      <c r="E1365" s="49">
        <v>3201</v>
      </c>
      <c r="F1365" s="4"/>
      <c r="G1365" s="5"/>
      <c r="H1365" s="5"/>
      <c r="I1365" s="5"/>
      <c r="J1365" s="5"/>
      <c r="K1365" s="5"/>
      <c r="L1365" s="5"/>
      <c r="M1365" s="5"/>
      <c r="N1365" s="5"/>
      <c r="O1365" s="5"/>
      <c r="P1365" s="5"/>
      <c r="Q1365" s="5"/>
      <c r="R1365" s="5"/>
      <c r="S1365" s="5"/>
      <c r="T1365" s="5"/>
      <c r="U1365" s="5"/>
      <c r="V1365" s="5"/>
      <c r="W1365" s="5"/>
      <c r="X1365" s="5"/>
      <c r="Y1365" s="5"/>
      <c r="Z1365" s="5"/>
      <c r="AA1365" s="5"/>
      <c r="AB1365" s="5"/>
      <c r="AC1365" s="5"/>
      <c r="AD1365" s="5"/>
      <c r="AE1365" s="5"/>
      <c r="AF1365" s="5"/>
      <c r="AG1365" s="5"/>
      <c r="AH1365" s="5"/>
      <c r="AI1365" s="5"/>
      <c r="AJ1365" s="5"/>
      <c r="AK1365" s="5"/>
      <c r="AL1365" s="5"/>
      <c r="AM1365" s="5"/>
      <c r="AN1365" s="5"/>
      <c r="AO1365" s="5"/>
      <c r="AP1365" s="5"/>
      <c r="AQ1365" s="5"/>
      <c r="AR1365" s="5"/>
      <c r="AS1365" s="5"/>
      <c r="AT1365" s="5"/>
      <c r="AU1365" s="5"/>
      <c r="AV1365" s="5"/>
      <c r="AW1365" s="5"/>
      <c r="AX1365" s="5"/>
      <c r="AY1365" s="5"/>
      <c r="AZ1365" s="5"/>
      <c r="BA1365" s="5"/>
      <c r="BB1365" s="5"/>
    </row>
    <row r="1366" spans="1:54" ht="15">
      <c r="A1366" s="231" t="s">
        <v>2248</v>
      </c>
      <c r="B1366" s="231"/>
      <c r="C1366" s="231"/>
      <c r="D1366" s="44">
        <f>SUM(C1361:C1365)</f>
        <v>5</v>
      </c>
      <c r="E1366" s="159">
        <f>SUM(E1361:E1365)</f>
        <v>40592</v>
      </c>
      <c r="F1366" s="4"/>
      <c r="G1366" s="5"/>
      <c r="H1366" s="5"/>
      <c r="I1366" s="5"/>
      <c r="J1366" s="5"/>
      <c r="K1366" s="5"/>
      <c r="L1366" s="5"/>
      <c r="M1366" s="5"/>
      <c r="N1366" s="5"/>
      <c r="O1366" s="5"/>
      <c r="P1366" s="5"/>
      <c r="Q1366" s="5"/>
      <c r="R1366" s="5"/>
      <c r="S1366" s="5"/>
      <c r="T1366" s="5"/>
      <c r="U1366" s="5"/>
      <c r="V1366" s="5"/>
      <c r="W1366" s="5"/>
      <c r="X1366" s="5"/>
      <c r="Y1366" s="5"/>
      <c r="Z1366" s="5"/>
      <c r="AA1366" s="5"/>
      <c r="AB1366" s="5"/>
      <c r="AC1366" s="5"/>
      <c r="AD1366" s="5"/>
      <c r="AE1366" s="5"/>
      <c r="AF1366" s="5"/>
      <c r="AG1366" s="5"/>
      <c r="AH1366" s="5"/>
      <c r="AI1366" s="5"/>
      <c r="AJ1366" s="5"/>
      <c r="AK1366" s="5"/>
      <c r="AL1366" s="5"/>
      <c r="AM1366" s="5"/>
      <c r="AN1366" s="5"/>
      <c r="AO1366" s="5"/>
      <c r="AP1366" s="5"/>
      <c r="AQ1366" s="5"/>
      <c r="AR1366" s="5"/>
      <c r="AS1366" s="5"/>
      <c r="AT1366" s="5"/>
      <c r="AU1366" s="5"/>
      <c r="AV1366" s="5"/>
      <c r="AW1366" s="5"/>
      <c r="AX1366" s="5"/>
      <c r="AY1366" s="5"/>
      <c r="AZ1366" s="5"/>
      <c r="BA1366" s="5"/>
      <c r="BB1366" s="5"/>
    </row>
    <row r="1367" spans="1:54" ht="15.75">
      <c r="A1367" s="28">
        <v>47</v>
      </c>
      <c r="B1367" s="225" t="s">
        <v>81</v>
      </c>
      <c r="C1367" s="225"/>
      <c r="D1367" s="29"/>
      <c r="E1367" s="156"/>
      <c r="F1367" s="4"/>
      <c r="G1367" s="5"/>
      <c r="H1367" s="5"/>
      <c r="I1367" s="5"/>
      <c r="J1367" s="5"/>
      <c r="K1367" s="5"/>
      <c r="L1367" s="5"/>
      <c r="M1367" s="5"/>
      <c r="N1367" s="5"/>
      <c r="O1367" s="5"/>
      <c r="P1367" s="5"/>
      <c r="Q1367" s="5"/>
      <c r="R1367" s="5"/>
      <c r="S1367" s="5"/>
      <c r="T1367" s="5"/>
      <c r="U1367" s="5"/>
      <c r="V1367" s="5"/>
      <c r="W1367" s="5"/>
      <c r="X1367" s="5"/>
      <c r="Y1367" s="5"/>
      <c r="Z1367" s="5"/>
      <c r="AA1367" s="5"/>
      <c r="AB1367" s="5"/>
      <c r="AC1367" s="5"/>
      <c r="AD1367" s="5"/>
      <c r="AE1367" s="5"/>
      <c r="AF1367" s="5"/>
      <c r="AG1367" s="5"/>
      <c r="AH1367" s="5"/>
      <c r="AI1367" s="5"/>
      <c r="AJ1367" s="5"/>
      <c r="AK1367" s="5"/>
      <c r="AL1367" s="5"/>
      <c r="AM1367" s="5"/>
      <c r="AN1367" s="5"/>
      <c r="AO1367" s="5"/>
      <c r="AP1367" s="5"/>
      <c r="AQ1367" s="5"/>
      <c r="AR1367" s="5"/>
      <c r="AS1367" s="5"/>
      <c r="AT1367" s="5"/>
      <c r="AU1367" s="5"/>
      <c r="AV1367" s="5"/>
      <c r="AW1367" s="5"/>
      <c r="AX1367" s="5"/>
      <c r="AY1367" s="5"/>
      <c r="AZ1367" s="5"/>
      <c r="BA1367" s="5"/>
      <c r="BB1367" s="5"/>
    </row>
    <row r="1368" spans="1:54">
      <c r="A1368" s="4"/>
      <c r="B1368" s="25"/>
      <c r="C1368" s="32">
        <f t="shared" ref="C1368:C1380" si="101">IF(D1368="",0,1)</f>
        <v>1</v>
      </c>
      <c r="D1368" s="55" t="s">
        <v>2249</v>
      </c>
      <c r="E1368" s="55">
        <v>4416</v>
      </c>
      <c r="F1368" s="4"/>
      <c r="G1368" s="5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5"/>
      <c r="S1368" s="5"/>
      <c r="T1368" s="5"/>
      <c r="U1368" s="5"/>
      <c r="V1368" s="5"/>
      <c r="W1368" s="5"/>
      <c r="X1368" s="5"/>
      <c r="Y1368" s="5"/>
      <c r="Z1368" s="5"/>
      <c r="AA1368" s="5"/>
      <c r="AB1368" s="5"/>
      <c r="AC1368" s="5"/>
      <c r="AD1368" s="5"/>
      <c r="AE1368" s="5"/>
      <c r="AF1368" s="5"/>
      <c r="AG1368" s="5"/>
      <c r="AH1368" s="5"/>
      <c r="AI1368" s="5"/>
      <c r="AJ1368" s="5"/>
      <c r="AK1368" s="5"/>
      <c r="AL1368" s="5"/>
      <c r="AM1368" s="5"/>
      <c r="AN1368" s="5"/>
      <c r="AO1368" s="5"/>
      <c r="AP1368" s="5"/>
      <c r="AQ1368" s="5"/>
      <c r="AR1368" s="5"/>
      <c r="AS1368" s="5"/>
      <c r="AT1368" s="5"/>
      <c r="AU1368" s="5"/>
      <c r="AV1368" s="5"/>
      <c r="AW1368" s="5"/>
      <c r="AX1368" s="5"/>
      <c r="AY1368" s="5"/>
      <c r="AZ1368" s="5"/>
      <c r="BA1368" s="5"/>
      <c r="BB1368" s="5"/>
    </row>
    <row r="1369" spans="1:54">
      <c r="A1369" s="4"/>
      <c r="B1369" s="25"/>
      <c r="C1369" s="32">
        <f t="shared" si="101"/>
        <v>1</v>
      </c>
      <c r="D1369" s="49" t="s">
        <v>2250</v>
      </c>
      <c r="E1369" s="49">
        <v>33012</v>
      </c>
      <c r="F1369" s="4"/>
      <c r="G1369" s="5"/>
      <c r="H1369" s="5"/>
      <c r="I1369" s="5"/>
      <c r="J1369" s="5"/>
      <c r="K1369" s="5"/>
      <c r="L1369" s="5"/>
      <c r="M1369" s="5"/>
      <c r="N1369" s="5"/>
      <c r="O1369" s="5"/>
      <c r="P1369" s="5"/>
      <c r="Q1369" s="5"/>
      <c r="R1369" s="5"/>
      <c r="S1369" s="5"/>
      <c r="T1369" s="5"/>
      <c r="U1369" s="5"/>
      <c r="V1369" s="5"/>
      <c r="W1369" s="5"/>
      <c r="X1369" s="5"/>
      <c r="Y1369" s="5"/>
      <c r="Z1369" s="5"/>
      <c r="AA1369" s="5"/>
      <c r="AB1369" s="5"/>
      <c r="AC1369" s="5"/>
      <c r="AD1369" s="5"/>
      <c r="AE1369" s="5"/>
      <c r="AF1369" s="5"/>
      <c r="AG1369" s="5"/>
      <c r="AH1369" s="5"/>
      <c r="AI1369" s="5"/>
      <c r="AJ1369" s="5"/>
      <c r="AK1369" s="5"/>
      <c r="AL1369" s="5"/>
      <c r="AM1369" s="5"/>
      <c r="AN1369" s="5"/>
      <c r="AO1369" s="5"/>
      <c r="AP1369" s="5"/>
      <c r="AQ1369" s="5"/>
      <c r="AR1369" s="5"/>
      <c r="AS1369" s="5"/>
      <c r="AT1369" s="5"/>
      <c r="AU1369" s="5"/>
      <c r="AV1369" s="5"/>
      <c r="AW1369" s="5"/>
      <c r="AX1369" s="5"/>
      <c r="AY1369" s="5"/>
      <c r="AZ1369" s="5"/>
      <c r="BA1369" s="5"/>
      <c r="BB1369" s="5"/>
    </row>
    <row r="1370" spans="1:54">
      <c r="A1370" s="4"/>
      <c r="B1370" s="25"/>
      <c r="C1370" s="32">
        <f t="shared" si="101"/>
        <v>1</v>
      </c>
      <c r="D1370" s="49" t="s">
        <v>2251</v>
      </c>
      <c r="E1370" s="49">
        <v>3042</v>
      </c>
      <c r="F1370" s="4"/>
      <c r="G1370" s="5"/>
      <c r="H1370" s="5"/>
      <c r="I1370" s="5"/>
      <c r="J1370" s="5"/>
      <c r="K1370" s="5"/>
      <c r="L1370" s="5"/>
      <c r="M1370" s="5"/>
      <c r="N1370" s="5"/>
      <c r="O1370" s="5"/>
      <c r="P1370" s="5"/>
      <c r="Q1370" s="5"/>
      <c r="R1370" s="5"/>
      <c r="S1370" s="5"/>
      <c r="T1370" s="5"/>
      <c r="U1370" s="5"/>
      <c r="V1370" s="5"/>
      <c r="W1370" s="5"/>
      <c r="X1370" s="5"/>
      <c r="Y1370" s="5"/>
      <c r="Z1370" s="5"/>
      <c r="AA1370" s="5"/>
      <c r="AB1370" s="5"/>
      <c r="AC1370" s="5"/>
      <c r="AD1370" s="5"/>
      <c r="AE1370" s="5"/>
      <c r="AF1370" s="5"/>
      <c r="AG1370" s="5"/>
      <c r="AH1370" s="5"/>
      <c r="AI1370" s="5"/>
      <c r="AJ1370" s="5"/>
      <c r="AK1370" s="5"/>
      <c r="AL1370" s="5"/>
      <c r="AM1370" s="5"/>
      <c r="AN1370" s="5"/>
      <c r="AO1370" s="5"/>
      <c r="AP1370" s="5"/>
      <c r="AQ1370" s="5"/>
      <c r="AR1370" s="5"/>
      <c r="AS1370" s="5"/>
      <c r="AT1370" s="5"/>
      <c r="AU1370" s="5"/>
      <c r="AV1370" s="5"/>
      <c r="AW1370" s="5"/>
      <c r="AX1370" s="5"/>
      <c r="AY1370" s="5"/>
      <c r="AZ1370" s="5"/>
      <c r="BA1370" s="5"/>
      <c r="BB1370" s="5"/>
    </row>
    <row r="1371" spans="1:54">
      <c r="A1371" s="4"/>
      <c r="B1371" s="25"/>
      <c r="C1371" s="32">
        <f t="shared" si="101"/>
        <v>1</v>
      </c>
      <c r="D1371" s="49" t="s">
        <v>2252</v>
      </c>
      <c r="E1371" s="49">
        <v>5631</v>
      </c>
      <c r="F1371" s="4"/>
      <c r="G1371" s="5"/>
      <c r="H1371" s="5"/>
      <c r="I1371" s="5"/>
      <c r="J1371" s="5"/>
      <c r="K1371" s="5"/>
      <c r="L1371" s="5"/>
      <c r="M1371" s="5"/>
      <c r="N1371" s="5"/>
      <c r="O1371" s="5"/>
      <c r="P1371" s="5"/>
      <c r="Q1371" s="5"/>
      <c r="R1371" s="5"/>
      <c r="S1371" s="5"/>
      <c r="T1371" s="5"/>
      <c r="U1371" s="5"/>
      <c r="V1371" s="5"/>
      <c r="W1371" s="5"/>
      <c r="X1371" s="5"/>
      <c r="Y1371" s="5"/>
      <c r="Z1371" s="5"/>
      <c r="AA1371" s="5"/>
      <c r="AB1371" s="5"/>
      <c r="AC1371" s="5"/>
      <c r="AD1371" s="5"/>
      <c r="AE1371" s="5"/>
      <c r="AF1371" s="5"/>
      <c r="AG1371" s="5"/>
      <c r="AH1371" s="5"/>
      <c r="AI1371" s="5"/>
      <c r="AJ1371" s="5"/>
      <c r="AK1371" s="5"/>
      <c r="AL1371" s="5"/>
      <c r="AM1371" s="5"/>
      <c r="AN1371" s="5"/>
      <c r="AO1371" s="5"/>
      <c r="AP1371" s="5"/>
      <c r="AQ1371" s="5"/>
      <c r="AR1371" s="5"/>
      <c r="AS1371" s="5"/>
      <c r="AT1371" s="5"/>
      <c r="AU1371" s="5"/>
      <c r="AV1371" s="5"/>
      <c r="AW1371" s="5"/>
      <c r="AX1371" s="5"/>
      <c r="AY1371" s="5"/>
      <c r="AZ1371" s="5"/>
      <c r="BA1371" s="5"/>
      <c r="BB1371" s="5"/>
    </row>
    <row r="1372" spans="1:54">
      <c r="A1372" s="4"/>
      <c r="B1372" s="25"/>
      <c r="C1372" s="32">
        <f t="shared" si="101"/>
        <v>1</v>
      </c>
      <c r="D1372" s="49" t="s">
        <v>2254</v>
      </c>
      <c r="E1372" s="49">
        <v>2441</v>
      </c>
      <c r="F1372" s="4"/>
      <c r="G1372" s="5"/>
      <c r="H1372" s="5"/>
      <c r="I1372" s="5"/>
      <c r="J1372" s="5"/>
      <c r="K1372" s="5"/>
      <c r="L1372" s="5"/>
      <c r="M1372" s="5"/>
      <c r="N1372" s="5"/>
      <c r="O1372" s="5"/>
      <c r="P1372" s="5"/>
      <c r="Q1372" s="5"/>
      <c r="R1372" s="5"/>
      <c r="S1372" s="5"/>
      <c r="T1372" s="5"/>
      <c r="U1372" s="5"/>
      <c r="V1372" s="5"/>
      <c r="W1372" s="5"/>
      <c r="X1372" s="5"/>
      <c r="Y1372" s="5"/>
      <c r="Z1372" s="5"/>
      <c r="AA1372" s="5"/>
      <c r="AB1372" s="5"/>
      <c r="AC1372" s="5"/>
      <c r="AD1372" s="5"/>
      <c r="AE1372" s="5"/>
      <c r="AF1372" s="5"/>
      <c r="AG1372" s="5"/>
      <c r="AH1372" s="5"/>
      <c r="AI1372" s="5"/>
      <c r="AJ1372" s="5"/>
      <c r="AK1372" s="5"/>
      <c r="AL1372" s="5"/>
      <c r="AM1372" s="5"/>
      <c r="AN1372" s="5"/>
      <c r="AO1372" s="5"/>
      <c r="AP1372" s="5"/>
      <c r="AQ1372" s="5"/>
      <c r="AR1372" s="5"/>
      <c r="AS1372" s="5"/>
      <c r="AT1372" s="5"/>
      <c r="AU1372" s="5"/>
      <c r="AV1372" s="5"/>
      <c r="AW1372" s="5"/>
      <c r="AX1372" s="5"/>
      <c r="AY1372" s="5"/>
      <c r="AZ1372" s="5"/>
      <c r="BA1372" s="5"/>
      <c r="BB1372" s="5"/>
    </row>
    <row r="1373" spans="1:54">
      <c r="A1373" s="4"/>
      <c r="B1373" s="25"/>
      <c r="C1373" s="32">
        <f t="shared" si="101"/>
        <v>1</v>
      </c>
      <c r="D1373" s="49" t="s">
        <v>2259</v>
      </c>
      <c r="E1373" s="49">
        <v>1300</v>
      </c>
      <c r="F1373" s="4"/>
      <c r="G1373" s="5"/>
      <c r="H1373" s="5"/>
      <c r="I1373" s="5"/>
      <c r="J1373" s="5"/>
      <c r="K1373" s="5"/>
      <c r="L1373" s="5"/>
      <c r="M1373" s="5"/>
      <c r="N1373" s="5"/>
      <c r="O1373" s="5"/>
      <c r="P1373" s="5"/>
      <c r="Q1373" s="5"/>
      <c r="R1373" s="5"/>
      <c r="S1373" s="5"/>
      <c r="T1373" s="5"/>
      <c r="U1373" s="5"/>
      <c r="V1373" s="5"/>
      <c r="W1373" s="5"/>
      <c r="X1373" s="5"/>
      <c r="Y1373" s="5"/>
      <c r="Z1373" s="5"/>
      <c r="AA1373" s="5"/>
      <c r="AB1373" s="5"/>
      <c r="AC1373" s="5"/>
      <c r="AD1373" s="5"/>
      <c r="AE1373" s="5"/>
      <c r="AF1373" s="5"/>
      <c r="AG1373" s="5"/>
      <c r="AH1373" s="5"/>
      <c r="AI1373" s="5"/>
      <c r="AJ1373" s="5"/>
      <c r="AK1373" s="5"/>
      <c r="AL1373" s="5"/>
      <c r="AM1373" s="5"/>
      <c r="AN1373" s="5"/>
      <c r="AO1373" s="5"/>
      <c r="AP1373" s="5"/>
      <c r="AQ1373" s="5"/>
      <c r="AR1373" s="5"/>
      <c r="AS1373" s="5"/>
      <c r="AT1373" s="5"/>
      <c r="AU1373" s="5"/>
      <c r="AV1373" s="5"/>
      <c r="AW1373" s="5"/>
      <c r="AX1373" s="5"/>
      <c r="AY1373" s="5"/>
      <c r="AZ1373" s="5"/>
      <c r="BA1373" s="5"/>
      <c r="BB1373" s="5"/>
    </row>
    <row r="1374" spans="1:54" ht="25.5">
      <c r="A1374" s="4"/>
      <c r="B1374" s="25"/>
      <c r="C1374" s="32">
        <f t="shared" si="101"/>
        <v>1</v>
      </c>
      <c r="D1374" s="49" t="s">
        <v>4857</v>
      </c>
      <c r="E1374" s="49">
        <v>16023</v>
      </c>
      <c r="F1374" s="4"/>
      <c r="G1374" s="5"/>
      <c r="H1374" s="5"/>
      <c r="I1374" s="5"/>
      <c r="J1374" s="5"/>
      <c r="K1374" s="5"/>
      <c r="L1374" s="5"/>
      <c r="M1374" s="5"/>
      <c r="N1374" s="5"/>
      <c r="O1374" s="5"/>
      <c r="P1374" s="5"/>
      <c r="Q1374" s="5"/>
      <c r="R1374" s="5"/>
      <c r="S1374" s="5"/>
      <c r="T1374" s="5"/>
      <c r="U1374" s="5"/>
      <c r="V1374" s="5"/>
      <c r="W1374" s="5"/>
      <c r="X1374" s="5"/>
      <c r="Y1374" s="5"/>
      <c r="Z1374" s="5"/>
      <c r="AA1374" s="5"/>
      <c r="AB1374" s="5"/>
      <c r="AC1374" s="5"/>
      <c r="AD1374" s="5"/>
      <c r="AE1374" s="5"/>
      <c r="AF1374" s="5"/>
      <c r="AG1374" s="5"/>
      <c r="AH1374" s="5"/>
      <c r="AI1374" s="5"/>
      <c r="AJ1374" s="5"/>
      <c r="AK1374" s="5"/>
      <c r="AL1374" s="5"/>
      <c r="AM1374" s="5"/>
      <c r="AN1374" s="5"/>
      <c r="AO1374" s="5"/>
      <c r="AP1374" s="5"/>
      <c r="AQ1374" s="5"/>
      <c r="AR1374" s="5"/>
      <c r="AS1374" s="5"/>
      <c r="AT1374" s="5"/>
      <c r="AU1374" s="5"/>
      <c r="AV1374" s="5"/>
      <c r="AW1374" s="5"/>
      <c r="AX1374" s="5"/>
      <c r="AY1374" s="5"/>
      <c r="AZ1374" s="5"/>
      <c r="BA1374" s="5"/>
      <c r="BB1374" s="5"/>
    </row>
    <row r="1375" spans="1:54">
      <c r="A1375" s="4"/>
      <c r="B1375" s="25"/>
      <c r="C1375" s="32">
        <f t="shared" si="101"/>
        <v>1</v>
      </c>
      <c r="D1375" s="39" t="s">
        <v>2261</v>
      </c>
      <c r="E1375" s="39">
        <v>18008</v>
      </c>
      <c r="F1375" s="4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5"/>
      <c r="S1375" s="5"/>
      <c r="T1375" s="5"/>
      <c r="U1375" s="5"/>
      <c r="V1375" s="5"/>
      <c r="W1375" s="5"/>
      <c r="X1375" s="5"/>
      <c r="Y1375" s="5"/>
      <c r="Z1375" s="5"/>
      <c r="AA1375" s="5"/>
      <c r="AB1375" s="5"/>
      <c r="AC1375" s="5"/>
      <c r="AD1375" s="5"/>
      <c r="AE1375" s="5"/>
      <c r="AF1375" s="5"/>
      <c r="AG1375" s="5"/>
      <c r="AH1375" s="5"/>
      <c r="AI1375" s="5"/>
      <c r="AJ1375" s="5"/>
      <c r="AK1375" s="5"/>
      <c r="AL1375" s="5"/>
      <c r="AM1375" s="5"/>
      <c r="AN1375" s="5"/>
      <c r="AO1375" s="5"/>
      <c r="AP1375" s="5"/>
      <c r="AQ1375" s="5"/>
      <c r="AR1375" s="5"/>
      <c r="AS1375" s="5"/>
      <c r="AT1375" s="5"/>
      <c r="AU1375" s="5"/>
      <c r="AV1375" s="5"/>
      <c r="AW1375" s="5"/>
      <c r="AX1375" s="5"/>
      <c r="AY1375" s="5"/>
      <c r="AZ1375" s="5"/>
      <c r="BA1375" s="5"/>
      <c r="BB1375" s="5"/>
    </row>
    <row r="1376" spans="1:54">
      <c r="A1376" s="4"/>
      <c r="B1376" s="25"/>
      <c r="C1376" s="32">
        <f t="shared" si="101"/>
        <v>1</v>
      </c>
      <c r="D1376" s="39" t="s">
        <v>2262</v>
      </c>
      <c r="E1376" s="39">
        <v>3200</v>
      </c>
      <c r="F1376" s="4"/>
      <c r="G1376" s="5"/>
      <c r="H1376" s="5"/>
      <c r="I1376" s="5"/>
      <c r="J1376" s="5"/>
      <c r="K1376" s="5"/>
      <c r="L1376" s="5"/>
      <c r="M1376" s="5"/>
      <c r="N1376" s="5"/>
      <c r="O1376" s="5"/>
      <c r="P1376" s="5"/>
      <c r="Q1376" s="5"/>
      <c r="R1376" s="5"/>
      <c r="S1376" s="5"/>
      <c r="T1376" s="5"/>
      <c r="U1376" s="5"/>
      <c r="V1376" s="5"/>
      <c r="W1376" s="5"/>
      <c r="X1376" s="5"/>
      <c r="Y1376" s="5"/>
      <c r="Z1376" s="5"/>
      <c r="AA1376" s="5"/>
      <c r="AB1376" s="5"/>
      <c r="AC1376" s="5"/>
      <c r="AD1376" s="5"/>
      <c r="AE1376" s="5"/>
      <c r="AF1376" s="5"/>
      <c r="AG1376" s="5"/>
      <c r="AH1376" s="5"/>
      <c r="AI1376" s="5"/>
      <c r="AJ1376" s="5"/>
      <c r="AK1376" s="5"/>
      <c r="AL1376" s="5"/>
      <c r="AM1376" s="5"/>
      <c r="AN1376" s="5"/>
      <c r="AO1376" s="5"/>
      <c r="AP1376" s="5"/>
      <c r="AQ1376" s="5"/>
      <c r="AR1376" s="5"/>
      <c r="AS1376" s="5"/>
      <c r="AT1376" s="5"/>
      <c r="AU1376" s="5"/>
      <c r="AV1376" s="5"/>
      <c r="AW1376" s="5"/>
      <c r="AX1376" s="5"/>
      <c r="AY1376" s="5"/>
      <c r="AZ1376" s="5"/>
      <c r="BA1376" s="5"/>
      <c r="BB1376" s="5"/>
    </row>
    <row r="1377" spans="1:54">
      <c r="A1377" s="4"/>
      <c r="B1377" s="25"/>
      <c r="C1377" s="32">
        <f t="shared" si="101"/>
        <v>1</v>
      </c>
      <c r="D1377" s="39" t="s">
        <v>4858</v>
      </c>
      <c r="E1377" s="39">
        <v>11258</v>
      </c>
      <c r="F1377" s="4"/>
      <c r="G1377" s="5"/>
      <c r="H1377" s="5"/>
      <c r="I1377" s="5"/>
      <c r="J1377" s="5"/>
      <c r="K1377" s="5"/>
      <c r="L1377" s="5"/>
      <c r="M1377" s="5"/>
      <c r="N1377" s="5"/>
      <c r="O1377" s="5"/>
      <c r="P1377" s="5"/>
      <c r="Q1377" s="5"/>
      <c r="R1377" s="5"/>
      <c r="S1377" s="5"/>
      <c r="T1377" s="5"/>
      <c r="U1377" s="5"/>
      <c r="V1377" s="5"/>
      <c r="W1377" s="5"/>
      <c r="X1377" s="5"/>
      <c r="Y1377" s="5"/>
      <c r="Z1377" s="5"/>
      <c r="AA1377" s="5"/>
      <c r="AB1377" s="5"/>
      <c r="AC1377" s="5"/>
      <c r="AD1377" s="5"/>
      <c r="AE1377" s="5"/>
      <c r="AF1377" s="5"/>
      <c r="AG1377" s="5"/>
      <c r="AH1377" s="5"/>
      <c r="AI1377" s="5"/>
      <c r="AJ1377" s="5"/>
      <c r="AK1377" s="5"/>
      <c r="AL1377" s="5"/>
      <c r="AM1377" s="5"/>
      <c r="AN1377" s="5"/>
      <c r="AO1377" s="5"/>
      <c r="AP1377" s="5"/>
      <c r="AQ1377" s="5"/>
      <c r="AR1377" s="5"/>
      <c r="AS1377" s="5"/>
      <c r="AT1377" s="5"/>
      <c r="AU1377" s="5"/>
      <c r="AV1377" s="5"/>
      <c r="AW1377" s="5"/>
      <c r="AX1377" s="5"/>
      <c r="AY1377" s="5"/>
      <c r="AZ1377" s="5"/>
      <c r="BA1377" s="5"/>
      <c r="BB1377" s="5"/>
    </row>
    <row r="1378" spans="1:54">
      <c r="A1378" s="4"/>
      <c r="B1378" s="25"/>
      <c r="C1378" s="32">
        <f t="shared" si="101"/>
        <v>1</v>
      </c>
      <c r="D1378" s="39" t="s">
        <v>2264</v>
      </c>
      <c r="E1378" s="39">
        <v>1889</v>
      </c>
      <c r="F1378" s="4"/>
      <c r="G1378" s="5"/>
      <c r="H1378" s="5"/>
      <c r="I1378" s="5"/>
      <c r="J1378" s="5"/>
      <c r="K1378" s="5"/>
      <c r="L1378" s="5"/>
      <c r="M1378" s="5"/>
      <c r="N1378" s="5"/>
      <c r="O1378" s="5"/>
      <c r="P1378" s="5"/>
      <c r="Q1378" s="5"/>
      <c r="R1378" s="5"/>
      <c r="S1378" s="5"/>
      <c r="T1378" s="5"/>
      <c r="U1378" s="5"/>
      <c r="V1378" s="5"/>
      <c r="W1378" s="5"/>
      <c r="X1378" s="5"/>
      <c r="Y1378" s="5"/>
      <c r="Z1378" s="5"/>
      <c r="AA1378" s="5"/>
      <c r="AB1378" s="5"/>
      <c r="AC1378" s="5"/>
      <c r="AD1378" s="5"/>
      <c r="AE1378" s="5"/>
      <c r="AF1378" s="5"/>
      <c r="AG1378" s="5"/>
      <c r="AH1378" s="5"/>
      <c r="AI1378" s="5"/>
      <c r="AJ1378" s="5"/>
      <c r="AK1378" s="5"/>
      <c r="AL1378" s="5"/>
      <c r="AM1378" s="5"/>
      <c r="AN1378" s="5"/>
      <c r="AO1378" s="5"/>
      <c r="AP1378" s="5"/>
      <c r="AQ1378" s="5"/>
      <c r="AR1378" s="5"/>
      <c r="AS1378" s="5"/>
      <c r="AT1378" s="5"/>
      <c r="AU1378" s="5"/>
      <c r="AV1378" s="5"/>
      <c r="AW1378" s="5"/>
      <c r="AX1378" s="5"/>
      <c r="AY1378" s="5"/>
      <c r="AZ1378" s="5"/>
      <c r="BA1378" s="5"/>
      <c r="BB1378" s="5"/>
    </row>
    <row r="1379" spans="1:54">
      <c r="A1379" s="4"/>
      <c r="B1379" s="25"/>
      <c r="C1379" s="32">
        <f t="shared" si="101"/>
        <v>1</v>
      </c>
      <c r="D1379" s="39" t="s">
        <v>2267</v>
      </c>
      <c r="E1379" s="39">
        <v>9355</v>
      </c>
      <c r="F1379" s="4"/>
      <c r="G1379" s="5"/>
      <c r="H1379" s="5"/>
      <c r="I1379" s="5"/>
      <c r="J1379" s="5"/>
      <c r="K1379" s="5"/>
      <c r="L1379" s="5"/>
      <c r="M1379" s="5"/>
      <c r="N1379" s="5"/>
      <c r="O1379" s="5"/>
      <c r="P1379" s="5"/>
      <c r="Q1379" s="5"/>
      <c r="R1379" s="5"/>
      <c r="S1379" s="5"/>
      <c r="T1379" s="5"/>
      <c r="U1379" s="5"/>
      <c r="V1379" s="5"/>
      <c r="W1379" s="5"/>
      <c r="X1379" s="5"/>
      <c r="Y1379" s="5"/>
      <c r="Z1379" s="5"/>
      <c r="AA1379" s="5"/>
      <c r="AB1379" s="5"/>
      <c r="AC1379" s="5"/>
      <c r="AD1379" s="5"/>
      <c r="AE1379" s="5"/>
      <c r="AF1379" s="5"/>
      <c r="AG1379" s="5"/>
      <c r="AH1379" s="5"/>
      <c r="AI1379" s="5"/>
      <c r="AJ1379" s="5"/>
      <c r="AK1379" s="5"/>
      <c r="AL1379" s="5"/>
      <c r="AM1379" s="5"/>
      <c r="AN1379" s="5"/>
      <c r="AO1379" s="5"/>
      <c r="AP1379" s="5"/>
      <c r="AQ1379" s="5"/>
      <c r="AR1379" s="5"/>
      <c r="AS1379" s="5"/>
      <c r="AT1379" s="5"/>
      <c r="AU1379" s="5"/>
      <c r="AV1379" s="5"/>
      <c r="AW1379" s="5"/>
      <c r="AX1379" s="5"/>
      <c r="AY1379" s="5"/>
      <c r="AZ1379" s="5"/>
      <c r="BA1379" s="5"/>
      <c r="BB1379" s="5"/>
    </row>
    <row r="1380" spans="1:54">
      <c r="A1380" s="4"/>
      <c r="B1380" s="25"/>
      <c r="C1380" s="32">
        <f t="shared" si="101"/>
        <v>1</v>
      </c>
      <c r="D1380" s="39" t="s">
        <v>2268</v>
      </c>
      <c r="E1380" s="39">
        <v>22686</v>
      </c>
      <c r="F1380" s="4"/>
      <c r="G1380" s="5"/>
      <c r="H1380" s="5"/>
      <c r="I1380" s="5"/>
      <c r="J1380" s="5"/>
      <c r="K1380" s="5"/>
      <c r="L1380" s="5"/>
      <c r="M1380" s="5"/>
      <c r="N1380" s="5"/>
      <c r="O1380" s="5"/>
      <c r="P1380" s="5"/>
      <c r="Q1380" s="5"/>
      <c r="R1380" s="5"/>
      <c r="S1380" s="5"/>
      <c r="T1380" s="5"/>
      <c r="U1380" s="5"/>
      <c r="V1380" s="5"/>
      <c r="W1380" s="5"/>
      <c r="X1380" s="5"/>
      <c r="Y1380" s="5"/>
      <c r="Z1380" s="5"/>
      <c r="AA1380" s="5"/>
      <c r="AB1380" s="5"/>
      <c r="AC1380" s="5"/>
      <c r="AD1380" s="5"/>
      <c r="AE1380" s="5"/>
      <c r="AF1380" s="5"/>
      <c r="AG1380" s="5"/>
      <c r="AH1380" s="5"/>
      <c r="AI1380" s="5"/>
      <c r="AJ1380" s="5"/>
      <c r="AK1380" s="5"/>
      <c r="AL1380" s="5"/>
      <c r="AM1380" s="5"/>
      <c r="AN1380" s="5"/>
      <c r="AO1380" s="5"/>
      <c r="AP1380" s="5"/>
      <c r="AQ1380" s="5"/>
      <c r="AR1380" s="5"/>
      <c r="AS1380" s="5"/>
      <c r="AT1380" s="5"/>
      <c r="AU1380" s="5"/>
      <c r="AV1380" s="5"/>
      <c r="AW1380" s="5"/>
      <c r="AX1380" s="5"/>
      <c r="AY1380" s="5"/>
      <c r="AZ1380" s="5"/>
      <c r="BA1380" s="5"/>
      <c r="BB1380" s="5"/>
    </row>
    <row r="1381" spans="1:54" ht="15">
      <c r="A1381" s="231" t="s">
        <v>2269</v>
      </c>
      <c r="B1381" s="231"/>
      <c r="C1381" s="231"/>
      <c r="D1381" s="44">
        <f>SUM(C1368:C1380)</f>
        <v>13</v>
      </c>
      <c r="E1381" s="159">
        <f t="shared" ref="E1381" si="102">SUM(E1368:E1380)</f>
        <v>132261</v>
      </c>
      <c r="F1381" s="4"/>
      <c r="G1381" s="5"/>
      <c r="H1381" s="5"/>
      <c r="I1381" s="5"/>
      <c r="J1381" s="5"/>
      <c r="K1381" s="5"/>
      <c r="L1381" s="5"/>
      <c r="M1381" s="5"/>
      <c r="N1381" s="5"/>
      <c r="O1381" s="5"/>
      <c r="P1381" s="5"/>
      <c r="Q1381" s="5"/>
      <c r="R1381" s="5"/>
      <c r="S1381" s="5"/>
      <c r="T1381" s="5"/>
      <c r="U1381" s="5"/>
      <c r="V1381" s="5"/>
      <c r="W1381" s="5"/>
      <c r="X1381" s="5"/>
      <c r="Y1381" s="5"/>
      <c r="Z1381" s="5"/>
      <c r="AA1381" s="5"/>
      <c r="AB1381" s="5"/>
      <c r="AC1381" s="5"/>
      <c r="AD1381" s="5"/>
      <c r="AE1381" s="5"/>
      <c r="AF1381" s="5"/>
      <c r="AG1381" s="5"/>
      <c r="AH1381" s="5"/>
      <c r="AI1381" s="5"/>
      <c r="AJ1381" s="5"/>
      <c r="AK1381" s="5"/>
      <c r="AL1381" s="5"/>
      <c r="AM1381" s="5"/>
      <c r="AN1381" s="5"/>
      <c r="AO1381" s="5"/>
      <c r="AP1381" s="5"/>
      <c r="AQ1381" s="5"/>
      <c r="AR1381" s="5"/>
      <c r="AS1381" s="5"/>
      <c r="AT1381" s="5"/>
      <c r="AU1381" s="5"/>
      <c r="AV1381" s="5"/>
      <c r="AW1381" s="5"/>
      <c r="AX1381" s="5"/>
      <c r="AY1381" s="5"/>
      <c r="AZ1381" s="5"/>
      <c r="BA1381" s="5"/>
      <c r="BB1381" s="5"/>
    </row>
    <row r="1382" spans="1:54" ht="15.75">
      <c r="A1382" s="28">
        <v>48</v>
      </c>
      <c r="B1382" s="225" t="s">
        <v>82</v>
      </c>
      <c r="C1382" s="225"/>
      <c r="D1382" s="29"/>
      <c r="E1382" s="156"/>
      <c r="F1382" s="4"/>
      <c r="G1382" s="5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5"/>
      <c r="S1382" s="5"/>
      <c r="T1382" s="5"/>
      <c r="U1382" s="5"/>
      <c r="V1382" s="5"/>
      <c r="W1382" s="5"/>
      <c r="X1382" s="5"/>
      <c r="Y1382" s="5"/>
      <c r="Z1382" s="5"/>
      <c r="AA1382" s="5"/>
      <c r="AB1382" s="5"/>
      <c r="AC1382" s="5"/>
      <c r="AD1382" s="5"/>
      <c r="AE1382" s="5"/>
      <c r="AF1382" s="5"/>
      <c r="AG1382" s="5"/>
      <c r="AH1382" s="5"/>
      <c r="AI1382" s="5"/>
      <c r="AJ1382" s="5"/>
      <c r="AK1382" s="5"/>
      <c r="AL1382" s="5"/>
      <c r="AM1382" s="5"/>
      <c r="AN1382" s="5"/>
      <c r="AO1382" s="5"/>
      <c r="AP1382" s="5"/>
      <c r="AQ1382" s="5"/>
      <c r="AR1382" s="5"/>
      <c r="AS1382" s="5"/>
      <c r="AT1382" s="5"/>
      <c r="AU1382" s="5"/>
      <c r="AV1382" s="5"/>
      <c r="AW1382" s="5"/>
      <c r="AX1382" s="5"/>
      <c r="AY1382" s="5"/>
      <c r="AZ1382" s="5"/>
      <c r="BA1382" s="5"/>
      <c r="BB1382" s="5"/>
    </row>
    <row r="1383" spans="1:54">
      <c r="A1383" s="4"/>
      <c r="B1383" s="25"/>
      <c r="C1383" s="32">
        <f>IF(D1383="",0,1)</f>
        <v>1</v>
      </c>
      <c r="D1383" s="49" t="s">
        <v>4859</v>
      </c>
      <c r="E1383" s="49">
        <v>2894</v>
      </c>
      <c r="F1383" s="4"/>
      <c r="G1383" s="5"/>
      <c r="H1383" s="5"/>
      <c r="I1383" s="5"/>
      <c r="J1383" s="5"/>
      <c r="K1383" s="5"/>
      <c r="L1383" s="5"/>
      <c r="M1383" s="5"/>
      <c r="N1383" s="5"/>
      <c r="O1383" s="5"/>
      <c r="P1383" s="5"/>
      <c r="Q1383" s="5"/>
      <c r="R1383" s="5"/>
      <c r="S1383" s="5"/>
      <c r="T1383" s="5"/>
      <c r="U1383" s="5"/>
      <c r="V1383" s="5"/>
      <c r="W1383" s="5"/>
      <c r="X1383" s="5"/>
      <c r="Y1383" s="5"/>
      <c r="Z1383" s="5"/>
      <c r="AA1383" s="5"/>
      <c r="AB1383" s="5"/>
      <c r="AC1383" s="5"/>
      <c r="AD1383" s="5"/>
      <c r="AE1383" s="5"/>
      <c r="AF1383" s="5"/>
      <c r="AG1383" s="5"/>
      <c r="AH1383" s="5"/>
      <c r="AI1383" s="5"/>
      <c r="AJ1383" s="5"/>
      <c r="AK1383" s="5"/>
      <c r="AL1383" s="5"/>
      <c r="AM1383" s="5"/>
      <c r="AN1383" s="5"/>
      <c r="AO1383" s="5"/>
      <c r="AP1383" s="5"/>
      <c r="AQ1383" s="5"/>
      <c r="AR1383" s="5"/>
      <c r="AS1383" s="5"/>
      <c r="AT1383" s="5"/>
      <c r="AU1383" s="5"/>
      <c r="AV1383" s="5"/>
      <c r="AW1383" s="5"/>
      <c r="AX1383" s="5"/>
      <c r="AY1383" s="5"/>
      <c r="AZ1383" s="5"/>
      <c r="BA1383" s="5"/>
      <c r="BB1383" s="5"/>
    </row>
    <row r="1384" spans="1:54">
      <c r="A1384" s="4"/>
      <c r="B1384" s="25"/>
      <c r="C1384" s="32">
        <f>IF(D1384="",0,1)</f>
        <v>1</v>
      </c>
      <c r="D1384" s="49" t="s">
        <v>4860</v>
      </c>
      <c r="E1384" s="49">
        <v>5877</v>
      </c>
      <c r="F1384" s="4"/>
      <c r="G1384" s="5"/>
      <c r="H1384" s="5"/>
      <c r="I1384" s="5"/>
      <c r="J1384" s="5"/>
      <c r="K1384" s="5"/>
      <c r="L1384" s="5"/>
      <c r="M1384" s="5"/>
      <c r="N1384" s="5"/>
      <c r="O1384" s="5"/>
      <c r="P1384" s="5"/>
      <c r="Q1384" s="5"/>
      <c r="R1384" s="5"/>
      <c r="S1384" s="5"/>
      <c r="T1384" s="5"/>
      <c r="U1384" s="5"/>
      <c r="V1384" s="5"/>
      <c r="W1384" s="5"/>
      <c r="X1384" s="5"/>
      <c r="Y1384" s="5"/>
      <c r="Z1384" s="5"/>
      <c r="AA1384" s="5"/>
      <c r="AB1384" s="5"/>
      <c r="AC1384" s="5"/>
      <c r="AD1384" s="5"/>
      <c r="AE1384" s="5"/>
      <c r="AF1384" s="5"/>
      <c r="AG1384" s="5"/>
      <c r="AH1384" s="5"/>
      <c r="AI1384" s="5"/>
      <c r="AJ1384" s="5"/>
      <c r="AK1384" s="5"/>
      <c r="AL1384" s="5"/>
      <c r="AM1384" s="5"/>
      <c r="AN1384" s="5"/>
      <c r="AO1384" s="5"/>
      <c r="AP1384" s="5"/>
      <c r="AQ1384" s="5"/>
      <c r="AR1384" s="5"/>
      <c r="AS1384" s="5"/>
      <c r="AT1384" s="5"/>
      <c r="AU1384" s="5"/>
      <c r="AV1384" s="5"/>
      <c r="AW1384" s="5"/>
      <c r="AX1384" s="5"/>
      <c r="AY1384" s="5"/>
      <c r="AZ1384" s="5"/>
      <c r="BA1384" s="5"/>
      <c r="BB1384" s="5"/>
    </row>
    <row r="1385" spans="1:54">
      <c r="A1385" s="4"/>
      <c r="B1385" s="25"/>
      <c r="C1385" s="32">
        <f>IF(D1385="",0,1)</f>
        <v>1</v>
      </c>
      <c r="D1385" s="49" t="s">
        <v>4861</v>
      </c>
      <c r="E1385" s="49">
        <v>11641</v>
      </c>
      <c r="F1385" s="4"/>
      <c r="G1385" s="5"/>
      <c r="H1385" s="5"/>
      <c r="I1385" s="5"/>
      <c r="J1385" s="5"/>
      <c r="K1385" s="5"/>
      <c r="L1385" s="5"/>
      <c r="M1385" s="5"/>
      <c r="N1385" s="5"/>
      <c r="O1385" s="5"/>
      <c r="P1385" s="5"/>
      <c r="Q1385" s="5"/>
      <c r="R1385" s="5"/>
      <c r="S1385" s="5"/>
      <c r="T1385" s="5"/>
      <c r="U1385" s="5"/>
      <c r="V1385" s="5"/>
      <c r="W1385" s="5"/>
      <c r="X1385" s="5"/>
      <c r="Y1385" s="5"/>
      <c r="Z1385" s="5"/>
      <c r="AA1385" s="5"/>
      <c r="AB1385" s="5"/>
      <c r="AC1385" s="5"/>
      <c r="AD1385" s="5"/>
      <c r="AE1385" s="5"/>
      <c r="AF1385" s="5"/>
      <c r="AG1385" s="5"/>
      <c r="AH1385" s="5"/>
      <c r="AI1385" s="5"/>
      <c r="AJ1385" s="5"/>
      <c r="AK1385" s="5"/>
      <c r="AL1385" s="5"/>
      <c r="AM1385" s="5"/>
      <c r="AN1385" s="5"/>
      <c r="AO1385" s="5"/>
      <c r="AP1385" s="5"/>
      <c r="AQ1385" s="5"/>
      <c r="AR1385" s="5"/>
      <c r="AS1385" s="5"/>
      <c r="AT1385" s="5"/>
      <c r="AU1385" s="5"/>
      <c r="AV1385" s="5"/>
      <c r="AW1385" s="5"/>
      <c r="AX1385" s="5"/>
      <c r="AY1385" s="5"/>
      <c r="AZ1385" s="5"/>
      <c r="BA1385" s="5"/>
      <c r="BB1385" s="5"/>
    </row>
    <row r="1386" spans="1:54">
      <c r="A1386" s="4"/>
      <c r="B1386" s="25"/>
      <c r="C1386" s="32">
        <f>IF(D1386="",0,1)</f>
        <v>1</v>
      </c>
      <c r="D1386" s="49" t="s">
        <v>4862</v>
      </c>
      <c r="E1386" s="49">
        <v>4776</v>
      </c>
      <c r="F1386" s="4"/>
      <c r="G1386" s="5"/>
      <c r="H1386" s="5"/>
      <c r="I1386" s="5"/>
      <c r="J1386" s="5"/>
      <c r="K1386" s="5"/>
      <c r="L1386" s="5"/>
      <c r="M1386" s="5"/>
      <c r="N1386" s="5"/>
      <c r="O1386" s="5"/>
      <c r="P1386" s="5"/>
      <c r="Q1386" s="5"/>
      <c r="R1386" s="5"/>
      <c r="S1386" s="5"/>
      <c r="T1386" s="5"/>
      <c r="U1386" s="5"/>
      <c r="V1386" s="5"/>
      <c r="W1386" s="5"/>
      <c r="X1386" s="5"/>
      <c r="Y1386" s="5"/>
      <c r="Z1386" s="5"/>
      <c r="AA1386" s="5"/>
      <c r="AB1386" s="5"/>
      <c r="AC1386" s="5"/>
      <c r="AD1386" s="5"/>
      <c r="AE1386" s="5"/>
      <c r="AF1386" s="5"/>
      <c r="AG1386" s="5"/>
      <c r="AH1386" s="5"/>
      <c r="AI1386" s="5"/>
      <c r="AJ1386" s="5"/>
      <c r="AK1386" s="5"/>
      <c r="AL1386" s="5"/>
      <c r="AM1386" s="5"/>
      <c r="AN1386" s="5"/>
      <c r="AO1386" s="5"/>
      <c r="AP1386" s="5"/>
      <c r="AQ1386" s="5"/>
      <c r="AR1386" s="5"/>
      <c r="AS1386" s="5"/>
      <c r="AT1386" s="5"/>
      <c r="AU1386" s="5"/>
      <c r="AV1386" s="5"/>
      <c r="AW1386" s="5"/>
      <c r="AX1386" s="5"/>
      <c r="AY1386" s="5"/>
      <c r="AZ1386" s="5"/>
      <c r="BA1386" s="5"/>
      <c r="BB1386" s="5"/>
    </row>
    <row r="1387" spans="1:54" ht="15">
      <c r="A1387" s="231" t="s">
        <v>2275</v>
      </c>
      <c r="B1387" s="231"/>
      <c r="C1387" s="231"/>
      <c r="D1387" s="44">
        <f>SUM(C1383:C1386)</f>
        <v>4</v>
      </c>
      <c r="E1387" s="159">
        <f t="shared" ref="E1387" si="103">SUM(E1383:E1386)</f>
        <v>25188</v>
      </c>
      <c r="F1387" s="4"/>
      <c r="G1387" s="5"/>
      <c r="H1387" s="5"/>
      <c r="I1387" s="5"/>
      <c r="J1387" s="5"/>
      <c r="K1387" s="5"/>
      <c r="L1387" s="5"/>
      <c r="M1387" s="5"/>
      <c r="N1387" s="5"/>
      <c r="O1387" s="5"/>
      <c r="P1387" s="5"/>
      <c r="Q1387" s="5"/>
      <c r="R1387" s="5"/>
      <c r="S1387" s="5"/>
      <c r="T1387" s="5"/>
      <c r="U1387" s="5"/>
      <c r="V1387" s="5"/>
      <c r="W1387" s="5"/>
      <c r="X1387" s="5"/>
      <c r="Y1387" s="5"/>
      <c r="Z1387" s="5"/>
      <c r="AA1387" s="5"/>
      <c r="AB1387" s="5"/>
      <c r="AC1387" s="5"/>
      <c r="AD1387" s="5"/>
      <c r="AE1387" s="5"/>
      <c r="AF1387" s="5"/>
      <c r="AG1387" s="5"/>
      <c r="AH1387" s="5"/>
      <c r="AI1387" s="5"/>
      <c r="AJ1387" s="5"/>
      <c r="AK1387" s="5"/>
      <c r="AL1387" s="5"/>
      <c r="AM1387" s="5"/>
      <c r="AN1387" s="5"/>
      <c r="AO1387" s="5"/>
      <c r="AP1387" s="5"/>
      <c r="AQ1387" s="5"/>
      <c r="AR1387" s="5"/>
      <c r="AS1387" s="5"/>
      <c r="AT1387" s="5"/>
      <c r="AU1387" s="5"/>
      <c r="AV1387" s="5"/>
      <c r="AW1387" s="5"/>
      <c r="AX1387" s="5"/>
      <c r="AY1387" s="5"/>
      <c r="AZ1387" s="5"/>
      <c r="BA1387" s="5"/>
      <c r="BB1387" s="5"/>
    </row>
    <row r="1388" spans="1:54" ht="15.75">
      <c r="A1388" s="28">
        <v>49</v>
      </c>
      <c r="B1388" s="225" t="s">
        <v>83</v>
      </c>
      <c r="C1388" s="225"/>
      <c r="D1388" s="29"/>
      <c r="E1388" s="156"/>
      <c r="F1388" s="4"/>
      <c r="G1388" s="5"/>
      <c r="H1388" s="5"/>
      <c r="I1388" s="5"/>
      <c r="J1388" s="5"/>
      <c r="K1388" s="5"/>
      <c r="L1388" s="5"/>
      <c r="M1388" s="5"/>
      <c r="N1388" s="5"/>
      <c r="O1388" s="5"/>
      <c r="P1388" s="5"/>
      <c r="Q1388" s="5"/>
      <c r="R1388" s="5"/>
      <c r="S1388" s="5"/>
      <c r="T1388" s="5"/>
      <c r="U1388" s="5"/>
      <c r="V1388" s="5"/>
      <c r="W1388" s="5"/>
      <c r="X1388" s="5"/>
      <c r="Y1388" s="5"/>
      <c r="Z1388" s="5"/>
      <c r="AA1388" s="5"/>
      <c r="AB1388" s="5"/>
      <c r="AC1388" s="5"/>
      <c r="AD1388" s="5"/>
      <c r="AE1388" s="5"/>
      <c r="AF1388" s="5"/>
      <c r="AG1388" s="5"/>
      <c r="AH1388" s="5"/>
      <c r="AI1388" s="5"/>
      <c r="AJ1388" s="5"/>
      <c r="AK1388" s="5"/>
      <c r="AL1388" s="5"/>
      <c r="AM1388" s="5"/>
      <c r="AN1388" s="5"/>
      <c r="AO1388" s="5"/>
      <c r="AP1388" s="5"/>
      <c r="AQ1388" s="5"/>
      <c r="AR1388" s="5"/>
      <c r="AS1388" s="5"/>
      <c r="AT1388" s="5"/>
      <c r="AU1388" s="5"/>
      <c r="AV1388" s="5"/>
      <c r="AW1388" s="5"/>
      <c r="AX1388" s="5"/>
      <c r="AY1388" s="5"/>
      <c r="AZ1388" s="5"/>
      <c r="BA1388" s="5"/>
      <c r="BB1388" s="5"/>
    </row>
    <row r="1389" spans="1:54">
      <c r="A1389" s="4"/>
      <c r="B1389" s="25"/>
      <c r="C1389" s="32">
        <f t="shared" ref="C1389:C1406" si="104">IF(D1389="",0,1)</f>
        <v>1</v>
      </c>
      <c r="D1389" s="36" t="s">
        <v>2287</v>
      </c>
      <c r="E1389" s="85">
        <v>158930</v>
      </c>
      <c r="F1389" s="4"/>
      <c r="G1389" s="5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5"/>
      <c r="S1389" s="5"/>
      <c r="T1389" s="5"/>
      <c r="U1389" s="5"/>
      <c r="V1389" s="5"/>
      <c r="W1389" s="5"/>
      <c r="X1389" s="5"/>
      <c r="Y1389" s="5"/>
      <c r="Z1389" s="5"/>
      <c r="AA1389" s="5"/>
      <c r="AB1389" s="5"/>
      <c r="AC1389" s="5"/>
      <c r="AD1389" s="5"/>
      <c r="AE1389" s="5"/>
      <c r="AF1389" s="5"/>
      <c r="AG1389" s="5"/>
      <c r="AH1389" s="5"/>
      <c r="AI1389" s="5"/>
      <c r="AJ1389" s="5"/>
      <c r="AK1389" s="5"/>
      <c r="AL1389" s="5"/>
      <c r="AM1389" s="5"/>
      <c r="AN1389" s="5"/>
      <c r="AO1389" s="5"/>
      <c r="AP1389" s="5"/>
      <c r="AQ1389" s="5"/>
      <c r="AR1389" s="5"/>
      <c r="AS1389" s="5"/>
      <c r="AT1389" s="5"/>
      <c r="AU1389" s="5"/>
      <c r="AV1389" s="5"/>
      <c r="AW1389" s="5"/>
      <c r="AX1389" s="5"/>
      <c r="AY1389" s="5"/>
      <c r="AZ1389" s="5"/>
      <c r="BA1389" s="5"/>
      <c r="BB1389" s="5"/>
    </row>
    <row r="1390" spans="1:54">
      <c r="A1390" s="4"/>
      <c r="B1390" s="25"/>
      <c r="C1390" s="32">
        <f t="shared" si="104"/>
        <v>1</v>
      </c>
      <c r="D1390" s="34" t="s">
        <v>2292</v>
      </c>
      <c r="E1390" s="54">
        <v>14800</v>
      </c>
      <c r="F1390" s="4"/>
      <c r="G1390" s="5"/>
      <c r="H1390" s="5"/>
      <c r="I1390" s="5"/>
      <c r="J1390" s="5"/>
      <c r="K1390" s="5"/>
      <c r="L1390" s="5"/>
      <c r="M1390" s="5"/>
      <c r="N1390" s="5"/>
      <c r="O1390" s="5"/>
      <c r="P1390" s="5"/>
      <c r="Q1390" s="5"/>
      <c r="R1390" s="5"/>
      <c r="S1390" s="5"/>
      <c r="T1390" s="5"/>
      <c r="U1390" s="5"/>
      <c r="V1390" s="5"/>
      <c r="W1390" s="5"/>
      <c r="X1390" s="5"/>
      <c r="Y1390" s="5"/>
      <c r="Z1390" s="5"/>
      <c r="AA1390" s="5"/>
      <c r="AB1390" s="5"/>
      <c r="AC1390" s="5"/>
      <c r="AD1390" s="5"/>
      <c r="AE1390" s="5"/>
      <c r="AF1390" s="5"/>
      <c r="AG1390" s="5"/>
      <c r="AH1390" s="5"/>
      <c r="AI1390" s="5"/>
      <c r="AJ1390" s="5"/>
      <c r="AK1390" s="5"/>
      <c r="AL1390" s="5"/>
      <c r="AM1390" s="5"/>
      <c r="AN1390" s="5"/>
      <c r="AO1390" s="5"/>
      <c r="AP1390" s="5"/>
      <c r="AQ1390" s="5"/>
      <c r="AR1390" s="5"/>
      <c r="AS1390" s="5"/>
      <c r="AT1390" s="5"/>
      <c r="AU1390" s="5"/>
      <c r="AV1390" s="5"/>
      <c r="AW1390" s="5"/>
      <c r="AX1390" s="5"/>
      <c r="AY1390" s="5"/>
      <c r="AZ1390" s="5"/>
      <c r="BA1390" s="5"/>
      <c r="BB1390" s="5"/>
    </row>
    <row r="1391" spans="1:54">
      <c r="A1391" s="4"/>
      <c r="B1391" s="25"/>
      <c r="C1391" s="32">
        <f t="shared" si="104"/>
        <v>1</v>
      </c>
      <c r="D1391" s="34" t="s">
        <v>2307</v>
      </c>
      <c r="E1391" s="54">
        <v>12004</v>
      </c>
      <c r="F1391" s="4"/>
      <c r="G1391" s="5"/>
      <c r="H1391" s="5"/>
      <c r="I1391" s="5"/>
      <c r="J1391" s="5"/>
      <c r="K1391" s="5"/>
      <c r="L1391" s="5"/>
      <c r="M1391" s="5"/>
      <c r="N1391" s="5"/>
      <c r="O1391" s="5"/>
      <c r="P1391" s="5"/>
      <c r="Q1391" s="5"/>
      <c r="R1391" s="5"/>
      <c r="S1391" s="5"/>
      <c r="T1391" s="5"/>
      <c r="U1391" s="5"/>
      <c r="V1391" s="5"/>
      <c r="W1391" s="5"/>
      <c r="X1391" s="5"/>
      <c r="Y1391" s="5"/>
      <c r="Z1391" s="5"/>
      <c r="AA1391" s="5"/>
      <c r="AB1391" s="5"/>
      <c r="AC1391" s="5"/>
      <c r="AD1391" s="5"/>
      <c r="AE1391" s="5"/>
      <c r="AF1391" s="5"/>
      <c r="AG1391" s="5"/>
      <c r="AH1391" s="5"/>
      <c r="AI1391" s="5"/>
      <c r="AJ1391" s="5"/>
      <c r="AK1391" s="5"/>
      <c r="AL1391" s="5"/>
      <c r="AM1391" s="5"/>
      <c r="AN1391" s="5"/>
      <c r="AO1391" s="5"/>
      <c r="AP1391" s="5"/>
      <c r="AQ1391" s="5"/>
      <c r="AR1391" s="5"/>
      <c r="AS1391" s="5"/>
      <c r="AT1391" s="5"/>
      <c r="AU1391" s="5"/>
      <c r="AV1391" s="5"/>
      <c r="AW1391" s="5"/>
      <c r="AX1391" s="5"/>
      <c r="AY1391" s="5"/>
      <c r="AZ1391" s="5"/>
      <c r="BA1391" s="5"/>
      <c r="BB1391" s="5"/>
    </row>
    <row r="1392" spans="1:54">
      <c r="A1392" s="4"/>
      <c r="B1392" s="25"/>
      <c r="C1392" s="32">
        <f t="shared" si="104"/>
        <v>1</v>
      </c>
      <c r="D1392" s="34" t="s">
        <v>2296</v>
      </c>
      <c r="E1392" s="54">
        <v>7300</v>
      </c>
      <c r="F1392" s="4"/>
      <c r="G1392" s="5"/>
      <c r="H1392" s="5"/>
      <c r="I1392" s="5"/>
      <c r="J1392" s="5"/>
      <c r="K1392" s="5"/>
      <c r="L1392" s="5"/>
      <c r="M1392" s="5"/>
      <c r="N1392" s="5"/>
      <c r="O1392" s="5"/>
      <c r="P1392" s="5"/>
      <c r="Q1392" s="5"/>
      <c r="R1392" s="5"/>
      <c r="S1392" s="5"/>
      <c r="T1392" s="5"/>
      <c r="U1392" s="5"/>
      <c r="V1392" s="5"/>
      <c r="W1392" s="5"/>
      <c r="X1392" s="5"/>
      <c r="Y1392" s="5"/>
      <c r="Z1392" s="5"/>
      <c r="AA1392" s="5"/>
      <c r="AB1392" s="5"/>
      <c r="AC1392" s="5"/>
      <c r="AD1392" s="5"/>
      <c r="AE1392" s="5"/>
      <c r="AF1392" s="5"/>
      <c r="AG1392" s="5"/>
      <c r="AH1392" s="5"/>
      <c r="AI1392" s="5"/>
      <c r="AJ1392" s="5"/>
      <c r="AK1392" s="5"/>
      <c r="AL1392" s="5"/>
      <c r="AM1392" s="5"/>
      <c r="AN1392" s="5"/>
      <c r="AO1392" s="5"/>
      <c r="AP1392" s="5"/>
      <c r="AQ1392" s="5"/>
      <c r="AR1392" s="5"/>
      <c r="AS1392" s="5"/>
      <c r="AT1392" s="5"/>
      <c r="AU1392" s="5"/>
      <c r="AV1392" s="5"/>
      <c r="AW1392" s="5"/>
      <c r="AX1392" s="5"/>
      <c r="AY1392" s="5"/>
      <c r="AZ1392" s="5"/>
      <c r="BA1392" s="5"/>
      <c r="BB1392" s="5"/>
    </row>
    <row r="1393" spans="1:54">
      <c r="A1393" s="4"/>
      <c r="B1393" s="25"/>
      <c r="C1393" s="32">
        <f t="shared" si="104"/>
        <v>1</v>
      </c>
      <c r="D1393" s="36" t="s">
        <v>2283</v>
      </c>
      <c r="E1393" s="85">
        <v>3125</v>
      </c>
      <c r="F1393" s="4"/>
      <c r="G1393" s="5"/>
      <c r="H1393" s="5"/>
      <c r="I1393" s="5"/>
      <c r="J1393" s="5"/>
      <c r="K1393" s="5"/>
      <c r="L1393" s="5"/>
      <c r="M1393" s="5"/>
      <c r="N1393" s="5"/>
      <c r="O1393" s="5"/>
      <c r="P1393" s="5"/>
      <c r="Q1393" s="5"/>
      <c r="R1393" s="5"/>
      <c r="S1393" s="5"/>
      <c r="T1393" s="5"/>
      <c r="U1393" s="5"/>
      <c r="V1393" s="5"/>
      <c r="W1393" s="5"/>
      <c r="X1393" s="5"/>
      <c r="Y1393" s="5"/>
      <c r="Z1393" s="5"/>
      <c r="AA1393" s="5"/>
      <c r="AB1393" s="5"/>
      <c r="AC1393" s="5"/>
      <c r="AD1393" s="5"/>
      <c r="AE1393" s="5"/>
      <c r="AF1393" s="5"/>
      <c r="AG1393" s="5"/>
      <c r="AH1393" s="5"/>
      <c r="AI1393" s="5"/>
      <c r="AJ1393" s="5"/>
      <c r="AK1393" s="5"/>
      <c r="AL1393" s="5"/>
      <c r="AM1393" s="5"/>
      <c r="AN1393" s="5"/>
      <c r="AO1393" s="5"/>
      <c r="AP1393" s="5"/>
      <c r="AQ1393" s="5"/>
      <c r="AR1393" s="5"/>
      <c r="AS1393" s="5"/>
      <c r="AT1393" s="5"/>
      <c r="AU1393" s="5"/>
      <c r="AV1393" s="5"/>
      <c r="AW1393" s="5"/>
      <c r="AX1393" s="5"/>
      <c r="AY1393" s="5"/>
      <c r="AZ1393" s="5"/>
      <c r="BA1393" s="5"/>
      <c r="BB1393" s="5"/>
    </row>
    <row r="1394" spans="1:54">
      <c r="A1394" s="4"/>
      <c r="B1394" s="25"/>
      <c r="C1394" s="32">
        <f t="shared" si="104"/>
        <v>1</v>
      </c>
      <c r="D1394" s="36" t="s">
        <v>2293</v>
      </c>
      <c r="E1394" s="85">
        <v>22000</v>
      </c>
      <c r="F1394" s="4"/>
      <c r="G1394" s="5"/>
      <c r="H1394" s="5"/>
      <c r="I1394" s="5"/>
      <c r="J1394" s="5"/>
      <c r="K1394" s="5"/>
      <c r="L1394" s="5"/>
      <c r="M1394" s="5"/>
      <c r="N1394" s="5"/>
      <c r="O1394" s="5"/>
      <c r="P1394" s="5"/>
      <c r="Q1394" s="5"/>
      <c r="R1394" s="5"/>
      <c r="S1394" s="5"/>
      <c r="T1394" s="5"/>
      <c r="U1394" s="5"/>
      <c r="V1394" s="5"/>
      <c r="W1394" s="5"/>
      <c r="X1394" s="5"/>
      <c r="Y1394" s="5"/>
      <c r="Z1394" s="5"/>
      <c r="AA1394" s="5"/>
      <c r="AB1394" s="5"/>
      <c r="AC1394" s="5"/>
      <c r="AD1394" s="5"/>
      <c r="AE1394" s="5"/>
      <c r="AF1394" s="5"/>
      <c r="AG1394" s="5"/>
      <c r="AH1394" s="5"/>
      <c r="AI1394" s="5"/>
      <c r="AJ1394" s="5"/>
      <c r="AK1394" s="5"/>
      <c r="AL1394" s="5"/>
      <c r="AM1394" s="5"/>
      <c r="AN1394" s="5"/>
      <c r="AO1394" s="5"/>
      <c r="AP1394" s="5"/>
      <c r="AQ1394" s="5"/>
      <c r="AR1394" s="5"/>
      <c r="AS1394" s="5"/>
      <c r="AT1394" s="5"/>
      <c r="AU1394" s="5"/>
      <c r="AV1394" s="5"/>
      <c r="AW1394" s="5"/>
      <c r="AX1394" s="5"/>
      <c r="AY1394" s="5"/>
      <c r="AZ1394" s="5"/>
      <c r="BA1394" s="5"/>
      <c r="BB1394" s="5"/>
    </row>
    <row r="1395" spans="1:54">
      <c r="A1395" s="4"/>
      <c r="B1395" s="25"/>
      <c r="C1395" s="32">
        <f t="shared" si="104"/>
        <v>1</v>
      </c>
      <c r="D1395" s="36" t="s">
        <v>2304</v>
      </c>
      <c r="E1395" s="85">
        <v>55979</v>
      </c>
      <c r="F1395" s="4"/>
      <c r="G1395" s="5"/>
      <c r="H1395" s="5"/>
      <c r="I1395" s="5"/>
      <c r="J1395" s="5"/>
      <c r="K1395" s="5"/>
      <c r="L1395" s="5"/>
      <c r="M1395" s="5"/>
      <c r="N1395" s="5"/>
      <c r="O1395" s="5"/>
      <c r="P1395" s="5"/>
      <c r="Q1395" s="5"/>
      <c r="R1395" s="5"/>
      <c r="S1395" s="5"/>
      <c r="T1395" s="5"/>
      <c r="U1395" s="5"/>
      <c r="V1395" s="5"/>
      <c r="W1395" s="5"/>
      <c r="X1395" s="5"/>
      <c r="Y1395" s="5"/>
      <c r="Z1395" s="5"/>
      <c r="AA1395" s="5"/>
      <c r="AB1395" s="5"/>
      <c r="AC1395" s="5"/>
      <c r="AD1395" s="5"/>
      <c r="AE1395" s="5"/>
      <c r="AF1395" s="5"/>
      <c r="AG1395" s="5"/>
      <c r="AH1395" s="5"/>
      <c r="AI1395" s="5"/>
      <c r="AJ1395" s="5"/>
      <c r="AK1395" s="5"/>
      <c r="AL1395" s="5"/>
      <c r="AM1395" s="5"/>
      <c r="AN1395" s="5"/>
      <c r="AO1395" s="5"/>
      <c r="AP1395" s="5"/>
      <c r="AQ1395" s="5"/>
      <c r="AR1395" s="5"/>
      <c r="AS1395" s="5"/>
      <c r="AT1395" s="5"/>
      <c r="AU1395" s="5"/>
      <c r="AV1395" s="5"/>
      <c r="AW1395" s="5"/>
      <c r="AX1395" s="5"/>
      <c r="AY1395" s="5"/>
      <c r="AZ1395" s="5"/>
      <c r="BA1395" s="5"/>
      <c r="BB1395" s="5"/>
    </row>
    <row r="1396" spans="1:54">
      <c r="A1396" s="4"/>
      <c r="B1396" s="25"/>
      <c r="C1396" s="32">
        <f t="shared" si="104"/>
        <v>1</v>
      </c>
      <c r="D1396" s="36" t="s">
        <v>2294</v>
      </c>
      <c r="E1396" s="85">
        <v>4452</v>
      </c>
      <c r="F1396" s="4"/>
      <c r="G1396" s="5"/>
      <c r="H1396" s="5"/>
      <c r="I1396" s="5"/>
      <c r="J1396" s="5"/>
      <c r="K1396" s="5"/>
      <c r="L1396" s="5"/>
      <c r="M1396" s="5"/>
      <c r="N1396" s="5"/>
      <c r="O1396" s="5"/>
      <c r="P1396" s="5"/>
      <c r="Q1396" s="5"/>
      <c r="R1396" s="5"/>
      <c r="S1396" s="5"/>
      <c r="T1396" s="5"/>
      <c r="U1396" s="5"/>
      <c r="V1396" s="5"/>
      <c r="W1396" s="5"/>
      <c r="X1396" s="5"/>
      <c r="Y1396" s="5"/>
      <c r="Z1396" s="5"/>
      <c r="AA1396" s="5"/>
      <c r="AB1396" s="5"/>
      <c r="AC1396" s="5"/>
      <c r="AD1396" s="5"/>
      <c r="AE1396" s="5"/>
      <c r="AF1396" s="5"/>
      <c r="AG1396" s="5"/>
      <c r="AH1396" s="5"/>
      <c r="AI1396" s="5"/>
      <c r="AJ1396" s="5"/>
      <c r="AK1396" s="5"/>
      <c r="AL1396" s="5"/>
      <c r="AM1396" s="5"/>
      <c r="AN1396" s="5"/>
      <c r="AO1396" s="5"/>
      <c r="AP1396" s="5"/>
      <c r="AQ1396" s="5"/>
      <c r="AR1396" s="5"/>
      <c r="AS1396" s="5"/>
      <c r="AT1396" s="5"/>
      <c r="AU1396" s="5"/>
      <c r="AV1396" s="5"/>
      <c r="AW1396" s="5"/>
      <c r="AX1396" s="5"/>
      <c r="AY1396" s="5"/>
      <c r="AZ1396" s="5"/>
      <c r="BA1396" s="5"/>
      <c r="BB1396" s="5"/>
    </row>
    <row r="1397" spans="1:54">
      <c r="A1397" s="4"/>
      <c r="B1397" s="25"/>
      <c r="C1397" s="32">
        <f t="shared" si="104"/>
        <v>1</v>
      </c>
      <c r="D1397" s="36" t="s">
        <v>2301</v>
      </c>
      <c r="E1397" s="85">
        <v>3812</v>
      </c>
      <c r="F1397" s="4"/>
      <c r="G1397" s="5"/>
      <c r="H1397" s="5"/>
      <c r="I1397" s="5"/>
      <c r="J1397" s="5"/>
      <c r="K1397" s="5"/>
      <c r="L1397" s="5"/>
      <c r="M1397" s="5"/>
      <c r="N1397" s="5"/>
      <c r="O1397" s="5"/>
      <c r="P1397" s="5"/>
      <c r="Q1397" s="5"/>
      <c r="R1397" s="5"/>
      <c r="S1397" s="5"/>
      <c r="T1397" s="5"/>
      <c r="U1397" s="5"/>
      <c r="V1397" s="5"/>
      <c r="W1397" s="5"/>
      <c r="X1397" s="5"/>
      <c r="Y1397" s="5"/>
      <c r="Z1397" s="5"/>
      <c r="AA1397" s="5"/>
      <c r="AB1397" s="5"/>
      <c r="AC1397" s="5"/>
      <c r="AD1397" s="5"/>
      <c r="AE1397" s="5"/>
      <c r="AF1397" s="5"/>
      <c r="AG1397" s="5"/>
      <c r="AH1397" s="5"/>
      <c r="AI1397" s="5"/>
      <c r="AJ1397" s="5"/>
      <c r="AK1397" s="5"/>
      <c r="AL1397" s="5"/>
      <c r="AM1397" s="5"/>
      <c r="AN1397" s="5"/>
      <c r="AO1397" s="5"/>
      <c r="AP1397" s="5"/>
      <c r="AQ1397" s="5"/>
      <c r="AR1397" s="5"/>
      <c r="AS1397" s="5"/>
      <c r="AT1397" s="5"/>
      <c r="AU1397" s="5"/>
      <c r="AV1397" s="5"/>
      <c r="AW1397" s="5"/>
      <c r="AX1397" s="5"/>
      <c r="AY1397" s="5"/>
      <c r="AZ1397" s="5"/>
      <c r="BA1397" s="5"/>
      <c r="BB1397" s="5"/>
    </row>
    <row r="1398" spans="1:54">
      <c r="A1398" s="4"/>
      <c r="B1398" s="25"/>
      <c r="C1398" s="32">
        <f t="shared" si="104"/>
        <v>1</v>
      </c>
      <c r="D1398" s="34" t="s">
        <v>2303</v>
      </c>
      <c r="E1398" s="54">
        <v>13500</v>
      </c>
      <c r="F1398" s="4"/>
      <c r="G1398" s="5"/>
      <c r="H1398" s="5"/>
      <c r="I1398" s="5"/>
      <c r="J1398" s="5"/>
      <c r="K1398" s="5"/>
      <c r="L1398" s="5"/>
      <c r="M1398" s="5"/>
      <c r="N1398" s="5"/>
      <c r="O1398" s="5"/>
      <c r="P1398" s="5"/>
      <c r="Q1398" s="5"/>
      <c r="R1398" s="5"/>
      <c r="S1398" s="5"/>
      <c r="T1398" s="5"/>
      <c r="U1398" s="5"/>
      <c r="V1398" s="5"/>
      <c r="W1398" s="5"/>
      <c r="X1398" s="5"/>
      <c r="Y1398" s="5"/>
      <c r="Z1398" s="5"/>
      <c r="AA1398" s="5"/>
      <c r="AB1398" s="5"/>
      <c r="AC1398" s="5"/>
      <c r="AD1398" s="5"/>
      <c r="AE1398" s="5"/>
      <c r="AF1398" s="5"/>
      <c r="AG1398" s="5"/>
      <c r="AH1398" s="5"/>
      <c r="AI1398" s="5"/>
      <c r="AJ1398" s="5"/>
      <c r="AK1398" s="5"/>
      <c r="AL1398" s="5"/>
      <c r="AM1398" s="5"/>
      <c r="AN1398" s="5"/>
      <c r="AO1398" s="5"/>
      <c r="AP1398" s="5"/>
      <c r="AQ1398" s="5"/>
      <c r="AR1398" s="5"/>
      <c r="AS1398" s="5"/>
      <c r="AT1398" s="5"/>
      <c r="AU1398" s="5"/>
      <c r="AV1398" s="5"/>
      <c r="AW1398" s="5"/>
      <c r="AX1398" s="5"/>
      <c r="AY1398" s="5"/>
      <c r="AZ1398" s="5"/>
      <c r="BA1398" s="5"/>
      <c r="BB1398" s="5"/>
    </row>
    <row r="1399" spans="1:54">
      <c r="A1399" s="4"/>
      <c r="B1399" s="25"/>
      <c r="C1399" s="32">
        <f t="shared" si="104"/>
        <v>1</v>
      </c>
      <c r="D1399" s="34" t="s">
        <v>2306</v>
      </c>
      <c r="E1399" s="54">
        <v>6825</v>
      </c>
      <c r="F1399" s="4"/>
      <c r="G1399" s="5"/>
      <c r="H1399" s="5"/>
      <c r="I1399" s="5"/>
      <c r="J1399" s="5"/>
      <c r="K1399" s="5"/>
      <c r="L1399" s="5"/>
      <c r="M1399" s="5"/>
      <c r="N1399" s="5"/>
      <c r="O1399" s="5"/>
      <c r="P1399" s="5"/>
      <c r="Q1399" s="5"/>
      <c r="R1399" s="5"/>
      <c r="S1399" s="5"/>
      <c r="T1399" s="5"/>
      <c r="U1399" s="5"/>
      <c r="V1399" s="5"/>
      <c r="W1399" s="5"/>
      <c r="X1399" s="5"/>
      <c r="Y1399" s="5"/>
      <c r="Z1399" s="5"/>
      <c r="AA1399" s="5"/>
      <c r="AB1399" s="5"/>
      <c r="AC1399" s="5"/>
      <c r="AD1399" s="5"/>
      <c r="AE1399" s="5"/>
      <c r="AF1399" s="5"/>
      <c r="AG1399" s="5"/>
      <c r="AH1399" s="5"/>
      <c r="AI1399" s="5"/>
      <c r="AJ1399" s="5"/>
      <c r="AK1399" s="5"/>
      <c r="AL1399" s="5"/>
      <c r="AM1399" s="5"/>
      <c r="AN1399" s="5"/>
      <c r="AO1399" s="5"/>
      <c r="AP1399" s="5"/>
      <c r="AQ1399" s="5"/>
      <c r="AR1399" s="5"/>
      <c r="AS1399" s="5"/>
      <c r="AT1399" s="5"/>
      <c r="AU1399" s="5"/>
      <c r="AV1399" s="5"/>
      <c r="AW1399" s="5"/>
      <c r="AX1399" s="5"/>
      <c r="AY1399" s="5"/>
      <c r="AZ1399" s="5"/>
      <c r="BA1399" s="5"/>
      <c r="BB1399" s="5"/>
    </row>
    <row r="1400" spans="1:54">
      <c r="A1400" s="4"/>
      <c r="B1400" s="25"/>
      <c r="C1400" s="32">
        <f t="shared" si="104"/>
        <v>1</v>
      </c>
      <c r="D1400" s="34" t="s">
        <v>2305</v>
      </c>
      <c r="E1400" s="54">
        <v>7966</v>
      </c>
      <c r="F1400" s="4"/>
      <c r="G1400" s="5"/>
      <c r="H1400" s="5"/>
      <c r="I1400" s="5"/>
      <c r="J1400" s="5"/>
      <c r="K1400" s="5"/>
      <c r="L1400" s="5"/>
      <c r="M1400" s="5"/>
      <c r="N1400" s="5"/>
      <c r="O1400" s="5"/>
      <c r="P1400" s="5"/>
      <c r="Q1400" s="5"/>
      <c r="R1400" s="5"/>
      <c r="S1400" s="5"/>
      <c r="T1400" s="5"/>
      <c r="U1400" s="5"/>
      <c r="V1400" s="5"/>
      <c r="W1400" s="5"/>
      <c r="X1400" s="5"/>
      <c r="Y1400" s="5"/>
      <c r="Z1400" s="5"/>
      <c r="AA1400" s="5"/>
      <c r="AB1400" s="5"/>
      <c r="AC1400" s="5"/>
      <c r="AD1400" s="5"/>
      <c r="AE1400" s="5"/>
      <c r="AF1400" s="5"/>
      <c r="AG1400" s="5"/>
      <c r="AH1400" s="5"/>
      <c r="AI1400" s="5"/>
      <c r="AJ1400" s="5"/>
      <c r="AK1400" s="5"/>
      <c r="AL1400" s="5"/>
      <c r="AM1400" s="5"/>
      <c r="AN1400" s="5"/>
      <c r="AO1400" s="5"/>
      <c r="AP1400" s="5"/>
      <c r="AQ1400" s="5"/>
      <c r="AR1400" s="5"/>
      <c r="AS1400" s="5"/>
      <c r="AT1400" s="5"/>
      <c r="AU1400" s="5"/>
      <c r="AV1400" s="5"/>
      <c r="AW1400" s="5"/>
      <c r="AX1400" s="5"/>
      <c r="AY1400" s="5"/>
      <c r="AZ1400" s="5"/>
      <c r="BA1400" s="5"/>
      <c r="BB1400" s="5"/>
    </row>
    <row r="1401" spans="1:54">
      <c r="A1401" s="4"/>
      <c r="B1401" s="25"/>
      <c r="C1401" s="32">
        <f t="shared" si="104"/>
        <v>1</v>
      </c>
      <c r="D1401" s="34" t="s">
        <v>2289</v>
      </c>
      <c r="E1401" s="54">
        <v>4000</v>
      </c>
      <c r="F1401" s="4"/>
      <c r="G1401" s="5"/>
      <c r="H1401" s="5"/>
      <c r="I1401" s="5"/>
      <c r="J1401" s="5"/>
      <c r="K1401" s="5"/>
      <c r="L1401" s="5"/>
      <c r="M1401" s="5"/>
      <c r="N1401" s="5"/>
      <c r="O1401" s="5"/>
      <c r="P1401" s="5"/>
      <c r="Q1401" s="5"/>
      <c r="R1401" s="5"/>
      <c r="S1401" s="5"/>
      <c r="T1401" s="5"/>
      <c r="U1401" s="5"/>
      <c r="V1401" s="5"/>
      <c r="W1401" s="5"/>
      <c r="X1401" s="5"/>
      <c r="Y1401" s="5"/>
      <c r="Z1401" s="5"/>
      <c r="AA1401" s="5"/>
      <c r="AB1401" s="5"/>
      <c r="AC1401" s="5"/>
      <c r="AD1401" s="5"/>
      <c r="AE1401" s="5"/>
      <c r="AF1401" s="5"/>
      <c r="AG1401" s="5"/>
      <c r="AH1401" s="5"/>
      <c r="AI1401" s="5"/>
      <c r="AJ1401" s="5"/>
      <c r="AK1401" s="5"/>
      <c r="AL1401" s="5"/>
      <c r="AM1401" s="5"/>
      <c r="AN1401" s="5"/>
      <c r="AO1401" s="5"/>
      <c r="AP1401" s="5"/>
      <c r="AQ1401" s="5"/>
      <c r="AR1401" s="5"/>
      <c r="AS1401" s="5"/>
      <c r="AT1401" s="5"/>
      <c r="AU1401" s="5"/>
      <c r="AV1401" s="5"/>
      <c r="AW1401" s="5"/>
      <c r="AX1401" s="5"/>
      <c r="AY1401" s="5"/>
      <c r="AZ1401" s="5"/>
      <c r="BA1401" s="5"/>
      <c r="BB1401" s="5"/>
    </row>
    <row r="1402" spans="1:54">
      <c r="A1402" s="4"/>
      <c r="B1402" s="25"/>
      <c r="C1402" s="32">
        <f t="shared" si="104"/>
        <v>1</v>
      </c>
      <c r="D1402" s="34" t="s">
        <v>2278</v>
      </c>
      <c r="E1402" s="54">
        <v>14500</v>
      </c>
      <c r="F1402" s="4"/>
      <c r="G1402" s="5"/>
      <c r="H1402" s="5"/>
      <c r="I1402" s="5"/>
      <c r="J1402" s="5"/>
      <c r="K1402" s="5"/>
      <c r="L1402" s="5"/>
      <c r="M1402" s="5"/>
      <c r="N1402" s="5"/>
      <c r="O1402" s="5"/>
      <c r="P1402" s="5"/>
      <c r="Q1402" s="5"/>
      <c r="R1402" s="5"/>
      <c r="S1402" s="5"/>
      <c r="T1402" s="5"/>
      <c r="U1402" s="5"/>
      <c r="V1402" s="5"/>
      <c r="W1402" s="5"/>
      <c r="X1402" s="5"/>
      <c r="Y1402" s="5"/>
      <c r="Z1402" s="5"/>
      <c r="AA1402" s="5"/>
      <c r="AB1402" s="5"/>
      <c r="AC1402" s="5"/>
      <c r="AD1402" s="5"/>
      <c r="AE1402" s="5"/>
      <c r="AF1402" s="5"/>
      <c r="AG1402" s="5"/>
      <c r="AH1402" s="5"/>
      <c r="AI1402" s="5"/>
      <c r="AJ1402" s="5"/>
      <c r="AK1402" s="5"/>
      <c r="AL1402" s="5"/>
      <c r="AM1402" s="5"/>
      <c r="AN1402" s="5"/>
      <c r="AO1402" s="5"/>
      <c r="AP1402" s="5"/>
      <c r="AQ1402" s="5"/>
      <c r="AR1402" s="5"/>
      <c r="AS1402" s="5"/>
      <c r="AT1402" s="5"/>
      <c r="AU1402" s="5"/>
      <c r="AV1402" s="5"/>
      <c r="AW1402" s="5"/>
      <c r="AX1402" s="5"/>
      <c r="AY1402" s="5"/>
      <c r="AZ1402" s="5"/>
      <c r="BA1402" s="5"/>
      <c r="BB1402" s="5"/>
    </row>
    <row r="1403" spans="1:54">
      <c r="A1403" s="4"/>
      <c r="B1403" s="25"/>
      <c r="C1403" s="32">
        <f t="shared" si="104"/>
        <v>1</v>
      </c>
      <c r="D1403" s="34" t="s">
        <v>2295</v>
      </c>
      <c r="E1403" s="54">
        <v>9438</v>
      </c>
      <c r="F1403" s="4"/>
      <c r="G1403" s="5"/>
      <c r="H1403" s="5"/>
      <c r="I1403" s="5"/>
      <c r="J1403" s="5"/>
      <c r="K1403" s="5"/>
      <c r="L1403" s="5"/>
      <c r="M1403" s="5"/>
      <c r="N1403" s="5"/>
      <c r="O1403" s="5"/>
      <c r="P1403" s="5"/>
      <c r="Q1403" s="5"/>
      <c r="R1403" s="5"/>
      <c r="S1403" s="5"/>
      <c r="T1403" s="5"/>
      <c r="U1403" s="5"/>
      <c r="V1403" s="5"/>
      <c r="W1403" s="5"/>
      <c r="X1403" s="5"/>
      <c r="Y1403" s="5"/>
      <c r="Z1403" s="5"/>
      <c r="AA1403" s="5"/>
      <c r="AB1403" s="5"/>
      <c r="AC1403" s="5"/>
      <c r="AD1403" s="5"/>
      <c r="AE1403" s="5"/>
      <c r="AF1403" s="5"/>
      <c r="AG1403" s="5"/>
      <c r="AH1403" s="5"/>
      <c r="AI1403" s="5"/>
      <c r="AJ1403" s="5"/>
      <c r="AK1403" s="5"/>
      <c r="AL1403" s="5"/>
      <c r="AM1403" s="5"/>
      <c r="AN1403" s="5"/>
      <c r="AO1403" s="5"/>
      <c r="AP1403" s="5"/>
      <c r="AQ1403" s="5"/>
      <c r="AR1403" s="5"/>
      <c r="AS1403" s="5"/>
      <c r="AT1403" s="5"/>
      <c r="AU1403" s="5"/>
      <c r="AV1403" s="5"/>
      <c r="AW1403" s="5"/>
      <c r="AX1403" s="5"/>
      <c r="AY1403" s="5"/>
      <c r="AZ1403" s="5"/>
      <c r="BA1403" s="5"/>
      <c r="BB1403" s="5"/>
    </row>
    <row r="1404" spans="1:54">
      <c r="A1404" s="4"/>
      <c r="B1404" s="25"/>
      <c r="C1404" s="32">
        <f t="shared" si="104"/>
        <v>1</v>
      </c>
      <c r="D1404" s="34" t="s">
        <v>2282</v>
      </c>
      <c r="E1404" s="54">
        <v>3500</v>
      </c>
      <c r="F1404" s="4"/>
      <c r="G1404" s="5"/>
      <c r="H1404" s="5"/>
      <c r="I1404" s="5"/>
      <c r="J1404" s="5"/>
      <c r="K1404" s="5"/>
      <c r="L1404" s="5"/>
      <c r="M1404" s="5"/>
      <c r="N1404" s="5"/>
      <c r="O1404" s="5"/>
      <c r="P1404" s="5"/>
      <c r="Q1404" s="5"/>
      <c r="R1404" s="5"/>
      <c r="S1404" s="5"/>
      <c r="T1404" s="5"/>
      <c r="U1404" s="5"/>
      <c r="V1404" s="5"/>
      <c r="W1404" s="5"/>
      <c r="X1404" s="5"/>
      <c r="Y1404" s="5"/>
      <c r="Z1404" s="5"/>
      <c r="AA1404" s="5"/>
      <c r="AB1404" s="5"/>
      <c r="AC1404" s="5"/>
      <c r="AD1404" s="5"/>
      <c r="AE1404" s="5"/>
      <c r="AF1404" s="5"/>
      <c r="AG1404" s="5"/>
      <c r="AH1404" s="5"/>
      <c r="AI1404" s="5"/>
      <c r="AJ1404" s="5"/>
      <c r="AK1404" s="5"/>
      <c r="AL1404" s="5"/>
      <c r="AM1404" s="5"/>
      <c r="AN1404" s="5"/>
      <c r="AO1404" s="5"/>
      <c r="AP1404" s="5"/>
      <c r="AQ1404" s="5"/>
      <c r="AR1404" s="5"/>
      <c r="AS1404" s="5"/>
      <c r="AT1404" s="5"/>
      <c r="AU1404" s="5"/>
      <c r="AV1404" s="5"/>
      <c r="AW1404" s="5"/>
      <c r="AX1404" s="5"/>
      <c r="AY1404" s="5"/>
      <c r="AZ1404" s="5"/>
      <c r="BA1404" s="5"/>
      <c r="BB1404" s="5"/>
    </row>
    <row r="1405" spans="1:54">
      <c r="A1405" s="4"/>
      <c r="B1405" s="25"/>
      <c r="C1405" s="32">
        <f t="shared" si="104"/>
        <v>1</v>
      </c>
      <c r="D1405" s="36" t="s">
        <v>2302</v>
      </c>
      <c r="E1405" s="85">
        <v>28000</v>
      </c>
      <c r="F1405" s="4"/>
      <c r="G1405" s="5"/>
      <c r="H1405" s="5"/>
      <c r="I1405" s="5"/>
      <c r="J1405" s="5"/>
      <c r="K1405" s="5"/>
      <c r="L1405" s="5"/>
      <c r="M1405" s="5"/>
      <c r="N1405" s="5"/>
      <c r="O1405" s="5"/>
      <c r="P1405" s="5"/>
      <c r="Q1405" s="5"/>
      <c r="R1405" s="5"/>
      <c r="S1405" s="5"/>
      <c r="T1405" s="5"/>
      <c r="U1405" s="5"/>
      <c r="V1405" s="5"/>
      <c r="W1405" s="5"/>
      <c r="X1405" s="5"/>
      <c r="Y1405" s="5"/>
      <c r="Z1405" s="5"/>
      <c r="AA1405" s="5"/>
      <c r="AB1405" s="5"/>
      <c r="AC1405" s="5"/>
      <c r="AD1405" s="5"/>
      <c r="AE1405" s="5"/>
      <c r="AF1405" s="5"/>
      <c r="AG1405" s="5"/>
      <c r="AH1405" s="5"/>
      <c r="AI1405" s="5"/>
      <c r="AJ1405" s="5"/>
      <c r="AK1405" s="5"/>
      <c r="AL1405" s="5"/>
      <c r="AM1405" s="5"/>
      <c r="AN1405" s="5"/>
      <c r="AO1405" s="5"/>
      <c r="AP1405" s="5"/>
      <c r="AQ1405" s="5"/>
      <c r="AR1405" s="5"/>
      <c r="AS1405" s="5"/>
      <c r="AT1405" s="5"/>
      <c r="AU1405" s="5"/>
      <c r="AV1405" s="5"/>
      <c r="AW1405" s="5"/>
      <c r="AX1405" s="5"/>
      <c r="AY1405" s="5"/>
      <c r="AZ1405" s="5"/>
      <c r="BA1405" s="5"/>
      <c r="BB1405" s="5"/>
    </row>
    <row r="1406" spans="1:54">
      <c r="A1406" s="4"/>
      <c r="B1406" s="25"/>
      <c r="C1406" s="32">
        <f t="shared" si="104"/>
        <v>1</v>
      </c>
      <c r="D1406" s="34" t="s">
        <v>2279</v>
      </c>
      <c r="E1406" s="54">
        <v>18500</v>
      </c>
      <c r="F1406" s="4"/>
      <c r="G1406" s="5"/>
      <c r="H1406" s="5"/>
      <c r="I1406" s="5"/>
      <c r="J1406" s="5"/>
      <c r="K1406" s="5"/>
      <c r="L1406" s="5"/>
      <c r="M1406" s="5"/>
      <c r="N1406" s="5"/>
      <c r="O1406" s="5"/>
      <c r="P1406" s="5"/>
      <c r="Q1406" s="5"/>
      <c r="R1406" s="5"/>
      <c r="S1406" s="5"/>
      <c r="T1406" s="5"/>
      <c r="U1406" s="5"/>
      <c r="V1406" s="5"/>
      <c r="W1406" s="5"/>
      <c r="X1406" s="5"/>
      <c r="Y1406" s="5"/>
      <c r="Z1406" s="5"/>
      <c r="AA1406" s="5"/>
      <c r="AB1406" s="5"/>
      <c r="AC1406" s="5"/>
      <c r="AD1406" s="5"/>
      <c r="AE1406" s="5"/>
      <c r="AF1406" s="5"/>
      <c r="AG1406" s="5"/>
      <c r="AH1406" s="5"/>
      <c r="AI1406" s="5"/>
      <c r="AJ1406" s="5"/>
      <c r="AK1406" s="5"/>
      <c r="AL1406" s="5"/>
      <c r="AM1406" s="5"/>
      <c r="AN1406" s="5"/>
      <c r="AO1406" s="5"/>
      <c r="AP1406" s="5"/>
      <c r="AQ1406" s="5"/>
      <c r="AR1406" s="5"/>
      <c r="AS1406" s="5"/>
      <c r="AT1406" s="5"/>
      <c r="AU1406" s="5"/>
      <c r="AV1406" s="5"/>
      <c r="AW1406" s="5"/>
      <c r="AX1406" s="5"/>
      <c r="AY1406" s="5"/>
      <c r="AZ1406" s="5"/>
      <c r="BA1406" s="5"/>
      <c r="BB1406" s="5"/>
    </row>
    <row r="1407" spans="1:54" ht="15">
      <c r="A1407" s="231" t="s">
        <v>2308</v>
      </c>
      <c r="B1407" s="231"/>
      <c r="C1407" s="231"/>
      <c r="D1407" s="44">
        <f>SUM(C1389:C1406)</f>
        <v>18</v>
      </c>
      <c r="E1407" s="159">
        <f t="shared" ref="E1407" si="105">SUM(E1389:E1406)</f>
        <v>388631</v>
      </c>
      <c r="F1407" s="4"/>
      <c r="G1407" s="5"/>
      <c r="H1407" s="5"/>
      <c r="I1407" s="5"/>
      <c r="J1407" s="5"/>
      <c r="K1407" s="5"/>
      <c r="L1407" s="5"/>
      <c r="M1407" s="5"/>
      <c r="N1407" s="5"/>
      <c r="O1407" s="5"/>
      <c r="P1407" s="5"/>
      <c r="Q1407" s="5"/>
      <c r="R1407" s="5"/>
      <c r="S1407" s="5"/>
      <c r="T1407" s="5"/>
      <c r="U1407" s="5"/>
      <c r="V1407" s="5"/>
      <c r="W1407" s="5"/>
      <c r="X1407" s="5"/>
      <c r="Y1407" s="5"/>
      <c r="Z1407" s="5"/>
      <c r="AA1407" s="5"/>
      <c r="AB1407" s="5"/>
      <c r="AC1407" s="5"/>
      <c r="AD1407" s="5"/>
      <c r="AE1407" s="5"/>
      <c r="AF1407" s="5"/>
      <c r="AG1407" s="5"/>
      <c r="AH1407" s="5"/>
      <c r="AI1407" s="5"/>
      <c r="AJ1407" s="5"/>
      <c r="AK1407" s="5"/>
      <c r="AL1407" s="5"/>
      <c r="AM1407" s="5"/>
      <c r="AN1407" s="5"/>
      <c r="AO1407" s="5"/>
      <c r="AP1407" s="5"/>
      <c r="AQ1407" s="5"/>
      <c r="AR1407" s="5"/>
      <c r="AS1407" s="5"/>
      <c r="AT1407" s="5"/>
      <c r="AU1407" s="5"/>
      <c r="AV1407" s="5"/>
      <c r="AW1407" s="5"/>
      <c r="AX1407" s="5"/>
      <c r="AY1407" s="5"/>
      <c r="AZ1407" s="5"/>
      <c r="BA1407" s="5"/>
      <c r="BB1407" s="5"/>
    </row>
    <row r="1408" spans="1:54" ht="15.75">
      <c r="A1408" s="28">
        <v>50</v>
      </c>
      <c r="B1408" s="225" t="s">
        <v>84</v>
      </c>
      <c r="C1408" s="225"/>
      <c r="D1408" s="29"/>
      <c r="E1408" s="156"/>
      <c r="F1408" s="4"/>
      <c r="G1408" s="5"/>
      <c r="H1408" s="5"/>
      <c r="I1408" s="5"/>
      <c r="J1408" s="5"/>
      <c r="K1408" s="5"/>
      <c r="L1408" s="5"/>
      <c r="M1408" s="5"/>
      <c r="N1408" s="5"/>
      <c r="O1408" s="5"/>
      <c r="P1408" s="5"/>
      <c r="Q1408" s="5"/>
      <c r="R1408" s="5"/>
      <c r="S1408" s="5"/>
      <c r="T1408" s="5"/>
      <c r="U1408" s="5"/>
      <c r="V1408" s="5"/>
      <c r="W1408" s="5"/>
      <c r="X1408" s="5"/>
      <c r="Y1408" s="5"/>
      <c r="Z1408" s="5"/>
      <c r="AA1408" s="5"/>
      <c r="AB1408" s="5"/>
      <c r="AC1408" s="5"/>
      <c r="AD1408" s="5"/>
      <c r="AE1408" s="5"/>
      <c r="AF1408" s="5"/>
      <c r="AG1408" s="5"/>
      <c r="AH1408" s="5"/>
      <c r="AI1408" s="5"/>
      <c r="AJ1408" s="5"/>
      <c r="AK1408" s="5"/>
      <c r="AL1408" s="5"/>
      <c r="AM1408" s="5"/>
      <c r="AN1408" s="5"/>
      <c r="AO1408" s="5"/>
      <c r="AP1408" s="5"/>
      <c r="AQ1408" s="5"/>
      <c r="AR1408" s="5"/>
      <c r="AS1408" s="5"/>
      <c r="AT1408" s="5"/>
      <c r="AU1408" s="5"/>
      <c r="AV1408" s="5"/>
      <c r="AW1408" s="5"/>
      <c r="AX1408" s="5"/>
      <c r="AY1408" s="5"/>
      <c r="AZ1408" s="5"/>
      <c r="BA1408" s="5"/>
      <c r="BB1408" s="5"/>
    </row>
    <row r="1409" spans="1:54">
      <c r="A1409" s="4"/>
      <c r="B1409" s="25"/>
      <c r="C1409" s="32">
        <f t="shared" ref="C1409:C1421" si="106">IF(D1409="",0,1)</f>
        <v>1</v>
      </c>
      <c r="D1409" s="52" t="s">
        <v>2310</v>
      </c>
      <c r="E1409" s="52">
        <v>7770</v>
      </c>
      <c r="F1409" s="4"/>
      <c r="G1409" s="5"/>
      <c r="H1409" s="5"/>
      <c r="I1409" s="5"/>
      <c r="J1409" s="5"/>
      <c r="K1409" s="5"/>
      <c r="L1409" s="5"/>
      <c r="M1409" s="5"/>
      <c r="N1409" s="5"/>
      <c r="O1409" s="5"/>
      <c r="P1409" s="5"/>
      <c r="Q1409" s="5"/>
      <c r="R1409" s="5"/>
      <c r="S1409" s="5"/>
      <c r="T1409" s="5"/>
      <c r="U1409" s="5"/>
      <c r="V1409" s="5"/>
      <c r="W1409" s="5"/>
      <c r="X1409" s="5"/>
      <c r="Y1409" s="5"/>
      <c r="Z1409" s="5"/>
      <c r="AA1409" s="5"/>
      <c r="AB1409" s="5"/>
      <c r="AC1409" s="5"/>
      <c r="AD1409" s="5"/>
      <c r="AE1409" s="5"/>
      <c r="AF1409" s="5"/>
      <c r="AG1409" s="5"/>
      <c r="AH1409" s="5"/>
      <c r="AI1409" s="5"/>
      <c r="AJ1409" s="5"/>
      <c r="AK1409" s="5"/>
      <c r="AL1409" s="5"/>
      <c r="AM1409" s="5"/>
      <c r="AN1409" s="5"/>
      <c r="AO1409" s="5"/>
      <c r="AP1409" s="5"/>
      <c r="AQ1409" s="5"/>
      <c r="AR1409" s="5"/>
      <c r="AS1409" s="5"/>
      <c r="AT1409" s="5"/>
      <c r="AU1409" s="5"/>
      <c r="AV1409" s="5"/>
      <c r="AW1409" s="5"/>
      <c r="AX1409" s="5"/>
      <c r="AY1409" s="5"/>
      <c r="AZ1409" s="5"/>
      <c r="BA1409" s="5"/>
      <c r="BB1409" s="5"/>
    </row>
    <row r="1410" spans="1:54">
      <c r="A1410" s="4"/>
      <c r="B1410" s="25"/>
      <c r="C1410" s="32">
        <f t="shared" si="106"/>
        <v>1</v>
      </c>
      <c r="D1410" s="52" t="s">
        <v>2313</v>
      </c>
      <c r="E1410" s="52">
        <v>80616</v>
      </c>
      <c r="F1410" s="4"/>
      <c r="G1410" s="5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5"/>
      <c r="S1410" s="5"/>
      <c r="T1410" s="5"/>
      <c r="U1410" s="5"/>
      <c r="V1410" s="5"/>
      <c r="W1410" s="5"/>
      <c r="X1410" s="5"/>
      <c r="Y1410" s="5"/>
      <c r="Z1410" s="5"/>
      <c r="AA1410" s="5"/>
      <c r="AB1410" s="5"/>
      <c r="AC1410" s="5"/>
      <c r="AD1410" s="5"/>
      <c r="AE1410" s="5"/>
      <c r="AF1410" s="5"/>
      <c r="AG1410" s="5"/>
      <c r="AH1410" s="5"/>
      <c r="AI1410" s="5"/>
      <c r="AJ1410" s="5"/>
      <c r="AK1410" s="5"/>
      <c r="AL1410" s="5"/>
      <c r="AM1410" s="5"/>
      <c r="AN1410" s="5"/>
      <c r="AO1410" s="5"/>
      <c r="AP1410" s="5"/>
      <c r="AQ1410" s="5"/>
      <c r="AR1410" s="5"/>
      <c r="AS1410" s="5"/>
      <c r="AT1410" s="5"/>
      <c r="AU1410" s="5"/>
      <c r="AV1410" s="5"/>
      <c r="AW1410" s="5"/>
      <c r="AX1410" s="5"/>
      <c r="AY1410" s="5"/>
      <c r="AZ1410" s="5"/>
      <c r="BA1410" s="5"/>
      <c r="BB1410" s="5"/>
    </row>
    <row r="1411" spans="1:54">
      <c r="A1411" s="4"/>
      <c r="B1411" s="25"/>
      <c r="C1411" s="32">
        <f t="shared" si="106"/>
        <v>1</v>
      </c>
      <c r="D1411" s="52" t="s">
        <v>2314</v>
      </c>
      <c r="E1411" s="52">
        <v>4141</v>
      </c>
      <c r="F1411" s="4"/>
      <c r="G1411" s="5"/>
      <c r="H1411" s="5"/>
      <c r="I1411" s="5"/>
      <c r="J1411" s="5"/>
      <c r="K1411" s="5"/>
      <c r="L1411" s="5"/>
      <c r="M1411" s="5"/>
      <c r="N1411" s="5"/>
      <c r="O1411" s="5"/>
      <c r="P1411" s="5"/>
      <c r="Q1411" s="5"/>
      <c r="R1411" s="5"/>
      <c r="S1411" s="5"/>
      <c r="T1411" s="5"/>
      <c r="U1411" s="5"/>
      <c r="V1411" s="5"/>
      <c r="W1411" s="5"/>
      <c r="X1411" s="5"/>
      <c r="Y1411" s="5"/>
      <c r="Z1411" s="5"/>
      <c r="AA1411" s="5"/>
      <c r="AB1411" s="5"/>
      <c r="AC1411" s="5"/>
      <c r="AD1411" s="5"/>
      <c r="AE1411" s="5"/>
      <c r="AF1411" s="5"/>
      <c r="AG1411" s="5"/>
      <c r="AH1411" s="5"/>
      <c r="AI1411" s="5"/>
      <c r="AJ1411" s="5"/>
      <c r="AK1411" s="5"/>
      <c r="AL1411" s="5"/>
      <c r="AM1411" s="5"/>
      <c r="AN1411" s="5"/>
      <c r="AO1411" s="5"/>
      <c r="AP1411" s="5"/>
      <c r="AQ1411" s="5"/>
      <c r="AR1411" s="5"/>
      <c r="AS1411" s="5"/>
      <c r="AT1411" s="5"/>
      <c r="AU1411" s="5"/>
      <c r="AV1411" s="5"/>
      <c r="AW1411" s="5"/>
      <c r="AX1411" s="5"/>
      <c r="AY1411" s="5"/>
      <c r="AZ1411" s="5"/>
      <c r="BA1411" s="5"/>
      <c r="BB1411" s="5"/>
    </row>
    <row r="1412" spans="1:54">
      <c r="A1412" s="4"/>
      <c r="B1412" s="25"/>
      <c r="C1412" s="32">
        <f t="shared" si="106"/>
        <v>1</v>
      </c>
      <c r="D1412" s="52" t="s">
        <v>2317</v>
      </c>
      <c r="E1412" s="52">
        <v>16340</v>
      </c>
      <c r="F1412" s="4"/>
      <c r="G1412" s="5"/>
      <c r="H1412" s="5"/>
      <c r="I1412" s="5"/>
      <c r="J1412" s="5"/>
      <c r="K1412" s="5"/>
      <c r="L1412" s="5"/>
      <c r="M1412" s="5"/>
      <c r="N1412" s="5"/>
      <c r="O1412" s="5"/>
      <c r="P1412" s="5"/>
      <c r="Q1412" s="5"/>
      <c r="R1412" s="5"/>
      <c r="S1412" s="5"/>
      <c r="T1412" s="5"/>
      <c r="U1412" s="5"/>
      <c r="V1412" s="5"/>
      <c r="W1412" s="5"/>
      <c r="X1412" s="5"/>
      <c r="Y1412" s="5"/>
      <c r="Z1412" s="5"/>
      <c r="AA1412" s="5"/>
      <c r="AB1412" s="5"/>
      <c r="AC1412" s="5"/>
      <c r="AD1412" s="5"/>
      <c r="AE1412" s="5"/>
      <c r="AF1412" s="5"/>
      <c r="AG1412" s="5"/>
      <c r="AH1412" s="5"/>
      <c r="AI1412" s="5"/>
      <c r="AJ1412" s="5"/>
      <c r="AK1412" s="5"/>
      <c r="AL1412" s="5"/>
      <c r="AM1412" s="5"/>
      <c r="AN1412" s="5"/>
      <c r="AO1412" s="5"/>
      <c r="AP1412" s="5"/>
      <c r="AQ1412" s="5"/>
      <c r="AR1412" s="5"/>
      <c r="AS1412" s="5"/>
      <c r="AT1412" s="5"/>
      <c r="AU1412" s="5"/>
      <c r="AV1412" s="5"/>
      <c r="AW1412" s="5"/>
      <c r="AX1412" s="5"/>
      <c r="AY1412" s="5"/>
      <c r="AZ1412" s="5"/>
      <c r="BA1412" s="5"/>
      <c r="BB1412" s="5"/>
    </row>
    <row r="1413" spans="1:54">
      <c r="A1413" s="4"/>
      <c r="B1413" s="25"/>
      <c r="C1413" s="32">
        <f t="shared" si="106"/>
        <v>1</v>
      </c>
      <c r="D1413" s="52" t="s">
        <v>2319</v>
      </c>
      <c r="E1413" s="52">
        <v>4014</v>
      </c>
      <c r="F1413" s="4"/>
      <c r="G1413" s="5"/>
      <c r="H1413" s="5"/>
      <c r="I1413" s="5"/>
      <c r="J1413" s="5"/>
      <c r="K1413" s="5"/>
      <c r="L1413" s="5"/>
      <c r="M1413" s="5"/>
      <c r="N1413" s="5"/>
      <c r="O1413" s="5"/>
      <c r="P1413" s="5"/>
      <c r="Q1413" s="5"/>
      <c r="R1413" s="5"/>
      <c r="S1413" s="5"/>
      <c r="T1413" s="5"/>
      <c r="U1413" s="5"/>
      <c r="V1413" s="5"/>
      <c r="W1413" s="5"/>
      <c r="X1413" s="5"/>
      <c r="Y1413" s="5"/>
      <c r="Z1413" s="5"/>
      <c r="AA1413" s="5"/>
      <c r="AB1413" s="5"/>
      <c r="AC1413" s="5"/>
      <c r="AD1413" s="5"/>
      <c r="AE1413" s="5"/>
      <c r="AF1413" s="5"/>
      <c r="AG1413" s="5"/>
      <c r="AH1413" s="5"/>
      <c r="AI1413" s="5"/>
      <c r="AJ1413" s="5"/>
      <c r="AK1413" s="5"/>
      <c r="AL1413" s="5"/>
      <c r="AM1413" s="5"/>
      <c r="AN1413" s="5"/>
      <c r="AO1413" s="5"/>
      <c r="AP1413" s="5"/>
      <c r="AQ1413" s="5"/>
      <c r="AR1413" s="5"/>
      <c r="AS1413" s="5"/>
      <c r="AT1413" s="5"/>
      <c r="AU1413" s="5"/>
      <c r="AV1413" s="5"/>
      <c r="AW1413" s="5"/>
      <c r="AX1413" s="5"/>
      <c r="AY1413" s="5"/>
      <c r="AZ1413" s="5"/>
      <c r="BA1413" s="5"/>
      <c r="BB1413" s="5"/>
    </row>
    <row r="1414" spans="1:54">
      <c r="A1414" s="4"/>
      <c r="B1414" s="25"/>
      <c r="C1414" s="32">
        <f t="shared" si="106"/>
        <v>1</v>
      </c>
      <c r="D1414" s="52" t="s">
        <v>2320</v>
      </c>
      <c r="E1414" s="52">
        <v>4810</v>
      </c>
      <c r="F1414" s="4"/>
      <c r="G1414" s="5"/>
      <c r="H1414" s="5"/>
      <c r="I1414" s="5"/>
      <c r="J1414" s="5"/>
      <c r="K1414" s="5"/>
      <c r="L1414" s="5"/>
      <c r="M1414" s="5"/>
      <c r="N1414" s="5"/>
      <c r="O1414" s="5"/>
      <c r="P1414" s="5"/>
      <c r="Q1414" s="5"/>
      <c r="R1414" s="5"/>
      <c r="S1414" s="5"/>
      <c r="T1414" s="5"/>
      <c r="U1414" s="5"/>
      <c r="V1414" s="5"/>
      <c r="W1414" s="5"/>
      <c r="X1414" s="5"/>
      <c r="Y1414" s="5"/>
      <c r="Z1414" s="5"/>
      <c r="AA1414" s="5"/>
      <c r="AB1414" s="5"/>
      <c r="AC1414" s="5"/>
      <c r="AD1414" s="5"/>
      <c r="AE1414" s="5"/>
      <c r="AF1414" s="5"/>
      <c r="AG1414" s="5"/>
      <c r="AH1414" s="5"/>
      <c r="AI1414" s="5"/>
      <c r="AJ1414" s="5"/>
      <c r="AK1414" s="5"/>
      <c r="AL1414" s="5"/>
      <c r="AM1414" s="5"/>
      <c r="AN1414" s="5"/>
      <c r="AO1414" s="5"/>
      <c r="AP1414" s="5"/>
      <c r="AQ1414" s="5"/>
      <c r="AR1414" s="5"/>
      <c r="AS1414" s="5"/>
      <c r="AT1414" s="5"/>
      <c r="AU1414" s="5"/>
      <c r="AV1414" s="5"/>
      <c r="AW1414" s="5"/>
      <c r="AX1414" s="5"/>
      <c r="AY1414" s="5"/>
      <c r="AZ1414" s="5"/>
      <c r="BA1414" s="5"/>
      <c r="BB1414" s="5"/>
    </row>
    <row r="1415" spans="1:54">
      <c r="A1415" s="4"/>
      <c r="B1415" s="25"/>
      <c r="C1415" s="32">
        <f t="shared" si="106"/>
        <v>1</v>
      </c>
      <c r="D1415" s="52" t="s">
        <v>2323</v>
      </c>
      <c r="E1415" s="52">
        <v>4025</v>
      </c>
      <c r="F1415" s="4"/>
      <c r="G1415" s="5"/>
      <c r="H1415" s="5"/>
      <c r="I1415" s="5"/>
      <c r="J1415" s="5"/>
      <c r="K1415" s="5"/>
      <c r="L1415" s="5"/>
      <c r="M1415" s="5"/>
      <c r="N1415" s="5"/>
      <c r="O1415" s="5"/>
      <c r="P1415" s="5"/>
      <c r="Q1415" s="5"/>
      <c r="R1415" s="5"/>
      <c r="S1415" s="5"/>
      <c r="T1415" s="5"/>
      <c r="U1415" s="5"/>
      <c r="V1415" s="5"/>
      <c r="W1415" s="5"/>
      <c r="X1415" s="5"/>
      <c r="Y1415" s="5"/>
      <c r="Z1415" s="5"/>
      <c r="AA1415" s="5"/>
      <c r="AB1415" s="5"/>
      <c r="AC1415" s="5"/>
      <c r="AD1415" s="5"/>
      <c r="AE1415" s="5"/>
      <c r="AF1415" s="5"/>
      <c r="AG1415" s="5"/>
      <c r="AH1415" s="5"/>
      <c r="AI1415" s="5"/>
      <c r="AJ1415" s="5"/>
      <c r="AK1415" s="5"/>
      <c r="AL1415" s="5"/>
      <c r="AM1415" s="5"/>
      <c r="AN1415" s="5"/>
      <c r="AO1415" s="5"/>
      <c r="AP1415" s="5"/>
      <c r="AQ1415" s="5"/>
      <c r="AR1415" s="5"/>
      <c r="AS1415" s="5"/>
      <c r="AT1415" s="5"/>
      <c r="AU1415" s="5"/>
      <c r="AV1415" s="5"/>
      <c r="AW1415" s="5"/>
      <c r="AX1415" s="5"/>
      <c r="AY1415" s="5"/>
      <c r="AZ1415" s="5"/>
      <c r="BA1415" s="5"/>
      <c r="BB1415" s="5"/>
    </row>
    <row r="1416" spans="1:54">
      <c r="A1416" s="4"/>
      <c r="B1416" s="25"/>
      <c r="C1416" s="32">
        <f t="shared" si="106"/>
        <v>1</v>
      </c>
      <c r="D1416" s="52" t="s">
        <v>2324</v>
      </c>
      <c r="E1416" s="52">
        <v>3936</v>
      </c>
      <c r="F1416" s="4"/>
      <c r="G1416" s="5"/>
      <c r="H1416" s="5"/>
      <c r="I1416" s="5"/>
      <c r="J1416" s="5"/>
      <c r="K1416" s="5"/>
      <c r="L1416" s="5"/>
      <c r="M1416" s="5"/>
      <c r="N1416" s="5"/>
      <c r="O1416" s="5"/>
      <c r="P1416" s="5"/>
      <c r="Q1416" s="5"/>
      <c r="R1416" s="5"/>
      <c r="S1416" s="5"/>
      <c r="T1416" s="5"/>
      <c r="U1416" s="5"/>
      <c r="V1416" s="5"/>
      <c r="W1416" s="5"/>
      <c r="X1416" s="5"/>
      <c r="Y1416" s="5"/>
      <c r="Z1416" s="5"/>
      <c r="AA1416" s="5"/>
      <c r="AB1416" s="5"/>
      <c r="AC1416" s="5"/>
      <c r="AD1416" s="5"/>
      <c r="AE1416" s="5"/>
      <c r="AF1416" s="5"/>
      <c r="AG1416" s="5"/>
      <c r="AH1416" s="5"/>
      <c r="AI1416" s="5"/>
      <c r="AJ1416" s="5"/>
      <c r="AK1416" s="5"/>
      <c r="AL1416" s="5"/>
      <c r="AM1416" s="5"/>
      <c r="AN1416" s="5"/>
      <c r="AO1416" s="5"/>
      <c r="AP1416" s="5"/>
      <c r="AQ1416" s="5"/>
      <c r="AR1416" s="5"/>
      <c r="AS1416" s="5"/>
      <c r="AT1416" s="5"/>
      <c r="AU1416" s="5"/>
      <c r="AV1416" s="5"/>
      <c r="AW1416" s="5"/>
      <c r="AX1416" s="5"/>
      <c r="AY1416" s="5"/>
      <c r="AZ1416" s="5"/>
      <c r="BA1416" s="5"/>
      <c r="BB1416" s="5"/>
    </row>
    <row r="1417" spans="1:54">
      <c r="A1417" s="4"/>
      <c r="B1417" s="25"/>
      <c r="C1417" s="32">
        <f t="shared" si="106"/>
        <v>1</v>
      </c>
      <c r="D1417" s="52" t="s">
        <v>2326</v>
      </c>
      <c r="E1417" s="52">
        <v>19300</v>
      </c>
      <c r="F1417" s="4"/>
      <c r="G1417" s="5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5"/>
      <c r="S1417" s="5"/>
      <c r="T1417" s="5"/>
      <c r="U1417" s="5"/>
      <c r="V1417" s="5"/>
      <c r="W1417" s="5"/>
      <c r="X1417" s="5"/>
      <c r="Y1417" s="5"/>
      <c r="Z1417" s="5"/>
      <c r="AA1417" s="5"/>
      <c r="AB1417" s="5"/>
      <c r="AC1417" s="5"/>
      <c r="AD1417" s="5"/>
      <c r="AE1417" s="5"/>
      <c r="AF1417" s="5"/>
      <c r="AG1417" s="5"/>
      <c r="AH1417" s="5"/>
      <c r="AI1417" s="5"/>
      <c r="AJ1417" s="5"/>
      <c r="AK1417" s="5"/>
      <c r="AL1417" s="5"/>
      <c r="AM1417" s="5"/>
      <c r="AN1417" s="5"/>
      <c r="AO1417" s="5"/>
      <c r="AP1417" s="5"/>
      <c r="AQ1417" s="5"/>
      <c r="AR1417" s="5"/>
      <c r="AS1417" s="5"/>
      <c r="AT1417" s="5"/>
      <c r="AU1417" s="5"/>
      <c r="AV1417" s="5"/>
      <c r="AW1417" s="5"/>
      <c r="AX1417" s="5"/>
      <c r="AY1417" s="5"/>
      <c r="AZ1417" s="5"/>
      <c r="BA1417" s="5"/>
      <c r="BB1417" s="5"/>
    </row>
    <row r="1418" spans="1:54">
      <c r="A1418" s="4"/>
      <c r="B1418" s="25"/>
      <c r="C1418" s="32">
        <f t="shared" si="106"/>
        <v>1</v>
      </c>
      <c r="D1418" s="52" t="s">
        <v>2328</v>
      </c>
      <c r="E1418" s="52">
        <v>1629</v>
      </c>
      <c r="F1418" s="4"/>
      <c r="G1418" s="5"/>
      <c r="H1418" s="5"/>
      <c r="I1418" s="5"/>
      <c r="J1418" s="5"/>
      <c r="K1418" s="5"/>
      <c r="L1418" s="5"/>
      <c r="M1418" s="5"/>
      <c r="N1418" s="5"/>
      <c r="O1418" s="5"/>
      <c r="P1418" s="5"/>
      <c r="Q1418" s="5"/>
      <c r="R1418" s="5"/>
      <c r="S1418" s="5"/>
      <c r="T1418" s="5"/>
      <c r="U1418" s="5"/>
      <c r="V1418" s="5"/>
      <c r="W1418" s="5"/>
      <c r="X1418" s="5"/>
      <c r="Y1418" s="5"/>
      <c r="Z1418" s="5"/>
      <c r="AA1418" s="5"/>
      <c r="AB1418" s="5"/>
      <c r="AC1418" s="5"/>
      <c r="AD1418" s="5"/>
      <c r="AE1418" s="5"/>
      <c r="AF1418" s="5"/>
      <c r="AG1418" s="5"/>
      <c r="AH1418" s="5"/>
      <c r="AI1418" s="5"/>
      <c r="AJ1418" s="5"/>
      <c r="AK1418" s="5"/>
      <c r="AL1418" s="5"/>
      <c r="AM1418" s="5"/>
      <c r="AN1418" s="5"/>
      <c r="AO1418" s="5"/>
      <c r="AP1418" s="5"/>
      <c r="AQ1418" s="5"/>
      <c r="AR1418" s="5"/>
      <c r="AS1418" s="5"/>
      <c r="AT1418" s="5"/>
      <c r="AU1418" s="5"/>
      <c r="AV1418" s="5"/>
      <c r="AW1418" s="5"/>
      <c r="AX1418" s="5"/>
      <c r="AY1418" s="5"/>
      <c r="AZ1418" s="5"/>
      <c r="BA1418" s="5"/>
      <c r="BB1418" s="5"/>
    </row>
    <row r="1419" spans="1:54">
      <c r="A1419" s="4"/>
      <c r="B1419" s="25"/>
      <c r="C1419" s="32">
        <f t="shared" si="106"/>
        <v>1</v>
      </c>
      <c r="D1419" s="36" t="s">
        <v>2354</v>
      </c>
      <c r="E1419" s="36">
        <v>2812</v>
      </c>
      <c r="F1419" s="4"/>
      <c r="G1419" s="5"/>
      <c r="H1419" s="5"/>
      <c r="I1419" s="5"/>
      <c r="J1419" s="5"/>
      <c r="K1419" s="5"/>
      <c r="L1419" s="5"/>
      <c r="M1419" s="5"/>
      <c r="N1419" s="5"/>
      <c r="O1419" s="5"/>
      <c r="P1419" s="5"/>
      <c r="Q1419" s="5"/>
      <c r="R1419" s="5"/>
      <c r="S1419" s="5"/>
      <c r="T1419" s="5"/>
      <c r="U1419" s="5"/>
      <c r="V1419" s="5"/>
      <c r="W1419" s="5"/>
      <c r="X1419" s="5"/>
      <c r="Y1419" s="5"/>
      <c r="Z1419" s="5"/>
      <c r="AA1419" s="5"/>
      <c r="AB1419" s="5"/>
      <c r="AC1419" s="5"/>
      <c r="AD1419" s="5"/>
      <c r="AE1419" s="5"/>
      <c r="AF1419" s="5"/>
      <c r="AG1419" s="5"/>
      <c r="AH1419" s="5"/>
      <c r="AI1419" s="5"/>
      <c r="AJ1419" s="5"/>
      <c r="AK1419" s="5"/>
      <c r="AL1419" s="5"/>
      <c r="AM1419" s="5"/>
      <c r="AN1419" s="5"/>
      <c r="AO1419" s="5"/>
      <c r="AP1419" s="5"/>
      <c r="AQ1419" s="5"/>
      <c r="AR1419" s="5"/>
      <c r="AS1419" s="5"/>
      <c r="AT1419" s="5"/>
      <c r="AU1419" s="5"/>
      <c r="AV1419" s="5"/>
      <c r="AW1419" s="5"/>
      <c r="AX1419" s="5"/>
      <c r="AY1419" s="5"/>
      <c r="AZ1419" s="5"/>
      <c r="BA1419" s="5"/>
      <c r="BB1419" s="5"/>
    </row>
    <row r="1420" spans="1:54">
      <c r="A1420" s="4"/>
      <c r="B1420" s="25"/>
      <c r="C1420" s="32">
        <f t="shared" si="106"/>
        <v>1</v>
      </c>
      <c r="D1420" s="52" t="s">
        <v>2330</v>
      </c>
      <c r="E1420" s="52">
        <v>3614</v>
      </c>
      <c r="F1420" s="4"/>
      <c r="G1420" s="5"/>
      <c r="H1420" s="5"/>
      <c r="I1420" s="5"/>
      <c r="J1420" s="5"/>
      <c r="K1420" s="5"/>
      <c r="L1420" s="5"/>
      <c r="M1420" s="5"/>
      <c r="N1420" s="5"/>
      <c r="O1420" s="5"/>
      <c r="P1420" s="5"/>
      <c r="Q1420" s="5"/>
      <c r="R1420" s="5"/>
      <c r="S1420" s="5"/>
      <c r="T1420" s="5"/>
      <c r="U1420" s="5"/>
      <c r="V1420" s="5"/>
      <c r="W1420" s="5"/>
      <c r="X1420" s="5"/>
      <c r="Y1420" s="5"/>
      <c r="Z1420" s="5"/>
      <c r="AA1420" s="5"/>
      <c r="AB1420" s="5"/>
      <c r="AC1420" s="5"/>
      <c r="AD1420" s="5"/>
      <c r="AE1420" s="5"/>
      <c r="AF1420" s="5"/>
      <c r="AG1420" s="5"/>
      <c r="AH1420" s="5"/>
      <c r="AI1420" s="5"/>
      <c r="AJ1420" s="5"/>
      <c r="AK1420" s="5"/>
      <c r="AL1420" s="5"/>
      <c r="AM1420" s="5"/>
      <c r="AN1420" s="5"/>
      <c r="AO1420" s="5"/>
      <c r="AP1420" s="5"/>
      <c r="AQ1420" s="5"/>
      <c r="AR1420" s="5"/>
      <c r="AS1420" s="5"/>
      <c r="AT1420" s="5"/>
      <c r="AU1420" s="5"/>
      <c r="AV1420" s="5"/>
      <c r="AW1420" s="5"/>
      <c r="AX1420" s="5"/>
      <c r="AY1420" s="5"/>
      <c r="AZ1420" s="5"/>
      <c r="BA1420" s="5"/>
      <c r="BB1420" s="5"/>
    </row>
    <row r="1421" spans="1:54">
      <c r="A1421" s="4"/>
      <c r="B1421" s="25"/>
      <c r="C1421" s="32">
        <f t="shared" si="106"/>
        <v>1</v>
      </c>
      <c r="D1421" s="36" t="s">
        <v>2353</v>
      </c>
      <c r="E1421" s="36">
        <v>3199</v>
      </c>
      <c r="F1421" s="4"/>
      <c r="G1421" s="5"/>
      <c r="H1421" s="5"/>
      <c r="I1421" s="5"/>
      <c r="J1421" s="5"/>
      <c r="K1421" s="5"/>
      <c r="L1421" s="5"/>
      <c r="M1421" s="5"/>
      <c r="N1421" s="5"/>
      <c r="O1421" s="5"/>
      <c r="P1421" s="5"/>
      <c r="Q1421" s="5"/>
      <c r="R1421" s="5"/>
      <c r="S1421" s="5"/>
      <c r="T1421" s="5"/>
      <c r="U1421" s="5"/>
      <c r="V1421" s="5"/>
      <c r="W1421" s="5"/>
      <c r="X1421" s="5"/>
      <c r="Y1421" s="5"/>
      <c r="Z1421" s="5"/>
      <c r="AA1421" s="5"/>
      <c r="AB1421" s="5"/>
      <c r="AC1421" s="5"/>
      <c r="AD1421" s="5"/>
      <c r="AE1421" s="5"/>
      <c r="AF1421" s="5"/>
      <c r="AG1421" s="5"/>
      <c r="AH1421" s="5"/>
      <c r="AI1421" s="5"/>
      <c r="AJ1421" s="5"/>
      <c r="AK1421" s="5"/>
      <c r="AL1421" s="5"/>
      <c r="AM1421" s="5"/>
      <c r="AN1421" s="5"/>
      <c r="AO1421" s="5"/>
      <c r="AP1421" s="5"/>
      <c r="AQ1421" s="5"/>
      <c r="AR1421" s="5"/>
      <c r="AS1421" s="5"/>
      <c r="AT1421" s="5"/>
      <c r="AU1421" s="5"/>
      <c r="AV1421" s="5"/>
      <c r="AW1421" s="5"/>
      <c r="AX1421" s="5"/>
      <c r="AY1421" s="5"/>
      <c r="AZ1421" s="5"/>
      <c r="BA1421" s="5"/>
      <c r="BB1421" s="5"/>
    </row>
    <row r="1422" spans="1:54" ht="15">
      <c r="A1422" s="231" t="s">
        <v>2355</v>
      </c>
      <c r="B1422" s="231"/>
      <c r="C1422" s="231"/>
      <c r="D1422" s="44">
        <f>SUM(C1409:C1421)</f>
        <v>13</v>
      </c>
      <c r="E1422" s="159">
        <f t="shared" ref="E1422" si="107">SUM(E1409:E1421)</f>
        <v>156206</v>
      </c>
      <c r="F1422" s="4"/>
      <c r="G1422" s="5"/>
      <c r="H1422" s="5"/>
      <c r="I1422" s="5"/>
      <c r="J1422" s="5"/>
      <c r="K1422" s="5"/>
      <c r="L1422" s="5"/>
      <c r="M1422" s="5"/>
      <c r="N1422" s="5"/>
      <c r="O1422" s="5"/>
      <c r="P1422" s="5"/>
      <c r="Q1422" s="5"/>
      <c r="R1422" s="5"/>
      <c r="S1422" s="5"/>
      <c r="T1422" s="5"/>
      <c r="U1422" s="5"/>
      <c r="V1422" s="5"/>
      <c r="W1422" s="5"/>
      <c r="X1422" s="5"/>
      <c r="Y1422" s="5"/>
      <c r="Z1422" s="5"/>
      <c r="AA1422" s="5"/>
      <c r="AB1422" s="5"/>
      <c r="AC1422" s="5"/>
      <c r="AD1422" s="5"/>
      <c r="AE1422" s="5"/>
      <c r="AF1422" s="5"/>
      <c r="AG1422" s="5"/>
      <c r="AH1422" s="5"/>
      <c r="AI1422" s="5"/>
      <c r="AJ1422" s="5"/>
      <c r="AK1422" s="5"/>
      <c r="AL1422" s="5"/>
      <c r="AM1422" s="5"/>
      <c r="AN1422" s="5"/>
      <c r="AO1422" s="5"/>
      <c r="AP1422" s="5"/>
      <c r="AQ1422" s="5"/>
      <c r="AR1422" s="5"/>
      <c r="AS1422" s="5"/>
      <c r="AT1422" s="5"/>
      <c r="AU1422" s="5"/>
      <c r="AV1422" s="5"/>
      <c r="AW1422" s="5"/>
      <c r="AX1422" s="5"/>
      <c r="AY1422" s="5"/>
      <c r="AZ1422" s="5"/>
      <c r="BA1422" s="5"/>
      <c r="BB1422" s="5"/>
    </row>
    <row r="1423" spans="1:54" ht="15.75">
      <c r="A1423" s="28">
        <v>51</v>
      </c>
      <c r="B1423" s="225" t="s">
        <v>85</v>
      </c>
      <c r="C1423" s="225"/>
      <c r="D1423" s="29"/>
      <c r="E1423" s="156"/>
      <c r="F1423" s="4"/>
      <c r="G1423" s="5"/>
      <c r="H1423" s="5"/>
      <c r="I1423" s="5"/>
      <c r="J1423" s="5"/>
      <c r="K1423" s="5"/>
      <c r="L1423" s="5"/>
      <c r="M1423" s="5"/>
      <c r="N1423" s="5"/>
      <c r="O1423" s="5"/>
      <c r="P1423" s="5"/>
      <c r="Q1423" s="5"/>
      <c r="R1423" s="5"/>
      <c r="S1423" s="5"/>
      <c r="T1423" s="5"/>
      <c r="U1423" s="5"/>
      <c r="V1423" s="5"/>
      <c r="W1423" s="5"/>
      <c r="X1423" s="5"/>
      <c r="Y1423" s="5"/>
      <c r="Z1423" s="5"/>
      <c r="AA1423" s="5"/>
      <c r="AB1423" s="5"/>
      <c r="AC1423" s="5"/>
      <c r="AD1423" s="5"/>
      <c r="AE1423" s="5"/>
      <c r="AF1423" s="5"/>
      <c r="AG1423" s="5"/>
      <c r="AH1423" s="5"/>
      <c r="AI1423" s="5"/>
      <c r="AJ1423" s="5"/>
      <c r="AK1423" s="5"/>
      <c r="AL1423" s="5"/>
      <c r="AM1423" s="5"/>
      <c r="AN1423" s="5"/>
      <c r="AO1423" s="5"/>
      <c r="AP1423" s="5"/>
      <c r="AQ1423" s="5"/>
      <c r="AR1423" s="5"/>
      <c r="AS1423" s="5"/>
      <c r="AT1423" s="5"/>
      <c r="AU1423" s="5"/>
      <c r="AV1423" s="5"/>
      <c r="AW1423" s="5"/>
      <c r="AX1423" s="5"/>
      <c r="AY1423" s="5"/>
      <c r="AZ1423" s="5"/>
      <c r="BA1423" s="5"/>
      <c r="BB1423" s="5"/>
    </row>
    <row r="1424" spans="1:54">
      <c r="A1424" s="4"/>
      <c r="B1424" s="25"/>
      <c r="C1424" s="32">
        <f t="shared" ref="C1424:C1434" si="108">IF(D1424="",0,1)</f>
        <v>1</v>
      </c>
      <c r="D1424" s="40" t="s">
        <v>2357</v>
      </c>
      <c r="E1424" s="40">
        <v>5395</v>
      </c>
      <c r="F1424" s="4"/>
      <c r="G1424" s="5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5"/>
      <c r="S1424" s="5"/>
      <c r="T1424" s="5"/>
      <c r="U1424" s="5"/>
      <c r="V1424" s="5"/>
      <c r="W1424" s="5"/>
      <c r="X1424" s="5"/>
      <c r="Y1424" s="5"/>
      <c r="Z1424" s="5"/>
      <c r="AA1424" s="5"/>
      <c r="AB1424" s="5"/>
      <c r="AC1424" s="5"/>
      <c r="AD1424" s="5"/>
      <c r="AE1424" s="5"/>
      <c r="AF1424" s="5"/>
      <c r="AG1424" s="5"/>
      <c r="AH1424" s="5"/>
      <c r="AI1424" s="5"/>
      <c r="AJ1424" s="5"/>
      <c r="AK1424" s="5"/>
      <c r="AL1424" s="5"/>
      <c r="AM1424" s="5"/>
      <c r="AN1424" s="5"/>
      <c r="AO1424" s="5"/>
      <c r="AP1424" s="5"/>
      <c r="AQ1424" s="5"/>
      <c r="AR1424" s="5"/>
      <c r="AS1424" s="5"/>
      <c r="AT1424" s="5"/>
      <c r="AU1424" s="5"/>
      <c r="AV1424" s="5"/>
      <c r="AW1424" s="5"/>
      <c r="AX1424" s="5"/>
      <c r="AY1424" s="5"/>
      <c r="AZ1424" s="5"/>
      <c r="BA1424" s="5"/>
      <c r="BB1424" s="5"/>
    </row>
    <row r="1425" spans="1:54">
      <c r="A1425" s="4"/>
      <c r="B1425" s="25"/>
      <c r="C1425" s="32">
        <f t="shared" si="108"/>
        <v>1</v>
      </c>
      <c r="D1425" s="34" t="s">
        <v>2358</v>
      </c>
      <c r="E1425" s="34">
        <v>7000</v>
      </c>
      <c r="F1425" s="4"/>
      <c r="G1425" s="5"/>
      <c r="H1425" s="5"/>
      <c r="I1425" s="5"/>
      <c r="J1425" s="5"/>
      <c r="K1425" s="5"/>
      <c r="L1425" s="5"/>
      <c r="M1425" s="5"/>
      <c r="N1425" s="5"/>
      <c r="O1425" s="5"/>
      <c r="P1425" s="5"/>
      <c r="Q1425" s="5"/>
      <c r="R1425" s="5"/>
      <c r="S1425" s="5"/>
      <c r="T1425" s="5"/>
      <c r="U1425" s="5"/>
      <c r="V1425" s="5"/>
      <c r="W1425" s="5"/>
      <c r="X1425" s="5"/>
      <c r="Y1425" s="5"/>
      <c r="Z1425" s="5"/>
      <c r="AA1425" s="5"/>
      <c r="AB1425" s="5"/>
      <c r="AC1425" s="5"/>
      <c r="AD1425" s="5"/>
      <c r="AE1425" s="5"/>
      <c r="AF1425" s="5"/>
      <c r="AG1425" s="5"/>
      <c r="AH1425" s="5"/>
      <c r="AI1425" s="5"/>
      <c r="AJ1425" s="5"/>
      <c r="AK1425" s="5"/>
      <c r="AL1425" s="5"/>
      <c r="AM1425" s="5"/>
      <c r="AN1425" s="5"/>
      <c r="AO1425" s="5"/>
      <c r="AP1425" s="5"/>
      <c r="AQ1425" s="5"/>
      <c r="AR1425" s="5"/>
      <c r="AS1425" s="5"/>
      <c r="AT1425" s="5"/>
      <c r="AU1425" s="5"/>
      <c r="AV1425" s="5"/>
      <c r="AW1425" s="5"/>
      <c r="AX1425" s="5"/>
      <c r="AY1425" s="5"/>
      <c r="AZ1425" s="5"/>
      <c r="BA1425" s="5"/>
      <c r="BB1425" s="5"/>
    </row>
    <row r="1426" spans="1:54">
      <c r="A1426" s="4"/>
      <c r="B1426" s="25"/>
      <c r="C1426" s="32">
        <f t="shared" si="108"/>
        <v>1</v>
      </c>
      <c r="D1426" s="34" t="s">
        <v>2360</v>
      </c>
      <c r="E1426" s="34">
        <v>46000</v>
      </c>
      <c r="F1426" s="4"/>
      <c r="G1426" s="5"/>
      <c r="H1426" s="5"/>
      <c r="I1426" s="5"/>
      <c r="J1426" s="5"/>
      <c r="K1426" s="5"/>
      <c r="L1426" s="5"/>
      <c r="M1426" s="5"/>
      <c r="N1426" s="5"/>
      <c r="O1426" s="5"/>
      <c r="P1426" s="5"/>
      <c r="Q1426" s="5"/>
      <c r="R1426" s="5"/>
      <c r="S1426" s="5"/>
      <c r="T1426" s="5"/>
      <c r="U1426" s="5"/>
      <c r="V1426" s="5"/>
      <c r="W1426" s="5"/>
      <c r="X1426" s="5"/>
      <c r="Y1426" s="5"/>
      <c r="Z1426" s="5"/>
      <c r="AA1426" s="5"/>
      <c r="AB1426" s="5"/>
      <c r="AC1426" s="5"/>
      <c r="AD1426" s="5"/>
      <c r="AE1426" s="5"/>
      <c r="AF1426" s="5"/>
      <c r="AG1426" s="5"/>
      <c r="AH1426" s="5"/>
      <c r="AI1426" s="5"/>
      <c r="AJ1426" s="5"/>
      <c r="AK1426" s="5"/>
      <c r="AL1426" s="5"/>
      <c r="AM1426" s="5"/>
      <c r="AN1426" s="5"/>
      <c r="AO1426" s="5"/>
      <c r="AP1426" s="5"/>
      <c r="AQ1426" s="5"/>
      <c r="AR1426" s="5"/>
      <c r="AS1426" s="5"/>
      <c r="AT1426" s="5"/>
      <c r="AU1426" s="5"/>
      <c r="AV1426" s="5"/>
      <c r="AW1426" s="5"/>
      <c r="AX1426" s="5"/>
      <c r="AY1426" s="5"/>
      <c r="AZ1426" s="5"/>
      <c r="BA1426" s="5"/>
      <c r="BB1426" s="5"/>
    </row>
    <row r="1427" spans="1:54">
      <c r="A1427" s="4"/>
      <c r="B1427" s="25"/>
      <c r="C1427" s="32">
        <f t="shared" si="108"/>
        <v>1</v>
      </c>
      <c r="D1427" s="34" t="s">
        <v>2361</v>
      </c>
      <c r="E1427" s="34">
        <v>6580</v>
      </c>
      <c r="F1427" s="4"/>
      <c r="G1427" s="5"/>
      <c r="H1427" s="5"/>
      <c r="I1427" s="5"/>
      <c r="J1427" s="5"/>
      <c r="K1427" s="5"/>
      <c r="L1427" s="5"/>
      <c r="M1427" s="5"/>
      <c r="N1427" s="5"/>
      <c r="O1427" s="5"/>
      <c r="P1427" s="5"/>
      <c r="Q1427" s="5"/>
      <c r="R1427" s="5"/>
      <c r="S1427" s="5"/>
      <c r="T1427" s="5"/>
      <c r="U1427" s="5"/>
      <c r="V1427" s="5"/>
      <c r="W1427" s="5"/>
      <c r="X1427" s="5"/>
      <c r="Y1427" s="5"/>
      <c r="Z1427" s="5"/>
      <c r="AA1427" s="5"/>
      <c r="AB1427" s="5"/>
      <c r="AC1427" s="5"/>
      <c r="AD1427" s="5"/>
      <c r="AE1427" s="5"/>
      <c r="AF1427" s="5"/>
      <c r="AG1427" s="5"/>
      <c r="AH1427" s="5"/>
      <c r="AI1427" s="5"/>
      <c r="AJ1427" s="5"/>
      <c r="AK1427" s="5"/>
      <c r="AL1427" s="5"/>
      <c r="AM1427" s="5"/>
      <c r="AN1427" s="5"/>
      <c r="AO1427" s="5"/>
      <c r="AP1427" s="5"/>
      <c r="AQ1427" s="5"/>
      <c r="AR1427" s="5"/>
      <c r="AS1427" s="5"/>
      <c r="AT1427" s="5"/>
      <c r="AU1427" s="5"/>
      <c r="AV1427" s="5"/>
      <c r="AW1427" s="5"/>
      <c r="AX1427" s="5"/>
      <c r="AY1427" s="5"/>
      <c r="AZ1427" s="5"/>
      <c r="BA1427" s="5"/>
      <c r="BB1427" s="5"/>
    </row>
    <row r="1428" spans="1:54">
      <c r="A1428" s="4"/>
      <c r="B1428" s="25"/>
      <c r="C1428" s="32">
        <f t="shared" si="108"/>
        <v>1</v>
      </c>
      <c r="D1428" s="34" t="s">
        <v>2363</v>
      </c>
      <c r="E1428" s="34">
        <v>23000</v>
      </c>
      <c r="F1428" s="4"/>
      <c r="G1428" s="5"/>
      <c r="H1428" s="5"/>
      <c r="I1428" s="5"/>
      <c r="J1428" s="5"/>
      <c r="K1428" s="5"/>
      <c r="L1428" s="5"/>
      <c r="M1428" s="5"/>
      <c r="N1428" s="5"/>
      <c r="O1428" s="5"/>
      <c r="P1428" s="5"/>
      <c r="Q1428" s="5"/>
      <c r="R1428" s="5"/>
      <c r="S1428" s="5"/>
      <c r="T1428" s="5"/>
      <c r="U1428" s="5"/>
      <c r="V1428" s="5"/>
      <c r="W1428" s="5"/>
      <c r="X1428" s="5"/>
      <c r="Y1428" s="5"/>
      <c r="Z1428" s="5"/>
      <c r="AA1428" s="5"/>
      <c r="AB1428" s="5"/>
      <c r="AC1428" s="5"/>
      <c r="AD1428" s="5"/>
      <c r="AE1428" s="5"/>
      <c r="AF1428" s="5"/>
      <c r="AG1428" s="5"/>
      <c r="AH1428" s="5"/>
      <c r="AI1428" s="5"/>
      <c r="AJ1428" s="5"/>
      <c r="AK1428" s="5"/>
      <c r="AL1428" s="5"/>
      <c r="AM1428" s="5"/>
      <c r="AN1428" s="5"/>
      <c r="AO1428" s="5"/>
      <c r="AP1428" s="5"/>
      <c r="AQ1428" s="5"/>
      <c r="AR1428" s="5"/>
      <c r="AS1428" s="5"/>
      <c r="AT1428" s="5"/>
      <c r="AU1428" s="5"/>
      <c r="AV1428" s="5"/>
      <c r="AW1428" s="5"/>
      <c r="AX1428" s="5"/>
      <c r="AY1428" s="5"/>
      <c r="AZ1428" s="5"/>
      <c r="BA1428" s="5"/>
      <c r="BB1428" s="5"/>
    </row>
    <row r="1429" spans="1:54">
      <c r="A1429" s="4"/>
      <c r="B1429" s="25"/>
      <c r="C1429" s="32">
        <f t="shared" si="108"/>
        <v>1</v>
      </c>
      <c r="D1429" s="34" t="s">
        <v>2365</v>
      </c>
      <c r="E1429" s="34">
        <v>5640</v>
      </c>
      <c r="F1429" s="4"/>
      <c r="G1429" s="5"/>
      <c r="H1429" s="5"/>
      <c r="I1429" s="5"/>
      <c r="J1429" s="5"/>
      <c r="K1429" s="5"/>
      <c r="L1429" s="5"/>
      <c r="M1429" s="5"/>
      <c r="N1429" s="5"/>
      <c r="O1429" s="5"/>
      <c r="P1429" s="5"/>
      <c r="Q1429" s="5"/>
      <c r="R1429" s="5"/>
      <c r="S1429" s="5"/>
      <c r="T1429" s="5"/>
      <c r="U1429" s="5"/>
      <c r="V1429" s="5"/>
      <c r="W1429" s="5"/>
      <c r="X1429" s="5"/>
      <c r="Y1429" s="5"/>
      <c r="Z1429" s="5"/>
      <c r="AA1429" s="5"/>
      <c r="AB1429" s="5"/>
      <c r="AC1429" s="5"/>
      <c r="AD1429" s="5"/>
      <c r="AE1429" s="5"/>
      <c r="AF1429" s="5"/>
      <c r="AG1429" s="5"/>
      <c r="AH1429" s="5"/>
      <c r="AI1429" s="5"/>
      <c r="AJ1429" s="5"/>
      <c r="AK1429" s="5"/>
      <c r="AL1429" s="5"/>
      <c r="AM1429" s="5"/>
      <c r="AN1429" s="5"/>
      <c r="AO1429" s="5"/>
      <c r="AP1429" s="5"/>
      <c r="AQ1429" s="5"/>
      <c r="AR1429" s="5"/>
      <c r="AS1429" s="5"/>
      <c r="AT1429" s="5"/>
      <c r="AU1429" s="5"/>
      <c r="AV1429" s="5"/>
      <c r="AW1429" s="5"/>
      <c r="AX1429" s="5"/>
      <c r="AY1429" s="5"/>
      <c r="AZ1429" s="5"/>
      <c r="BA1429" s="5"/>
      <c r="BB1429" s="5"/>
    </row>
    <row r="1430" spans="1:54">
      <c r="A1430" s="4"/>
      <c r="B1430" s="25"/>
      <c r="C1430" s="32">
        <f t="shared" si="108"/>
        <v>1</v>
      </c>
      <c r="D1430" s="34" t="s">
        <v>2367</v>
      </c>
      <c r="E1430" s="34">
        <v>5199</v>
      </c>
      <c r="F1430" s="4"/>
      <c r="G1430" s="5"/>
      <c r="H1430" s="5"/>
      <c r="I1430" s="5"/>
      <c r="J1430" s="5"/>
      <c r="K1430" s="5"/>
      <c r="L1430" s="5"/>
      <c r="M1430" s="5"/>
      <c r="N1430" s="5"/>
      <c r="O1430" s="5"/>
      <c r="P1430" s="5"/>
      <c r="Q1430" s="5"/>
      <c r="R1430" s="5"/>
      <c r="S1430" s="5"/>
      <c r="T1430" s="5"/>
      <c r="U1430" s="5"/>
      <c r="V1430" s="5"/>
      <c r="W1430" s="5"/>
      <c r="X1430" s="5"/>
      <c r="Y1430" s="5"/>
      <c r="Z1430" s="5"/>
      <c r="AA1430" s="5"/>
      <c r="AB1430" s="5"/>
      <c r="AC1430" s="5"/>
      <c r="AD1430" s="5"/>
      <c r="AE1430" s="5"/>
      <c r="AF1430" s="5"/>
      <c r="AG1430" s="5"/>
      <c r="AH1430" s="5"/>
      <c r="AI1430" s="5"/>
      <c r="AJ1430" s="5"/>
      <c r="AK1430" s="5"/>
      <c r="AL1430" s="5"/>
      <c r="AM1430" s="5"/>
      <c r="AN1430" s="5"/>
      <c r="AO1430" s="5"/>
      <c r="AP1430" s="5"/>
      <c r="AQ1430" s="5"/>
      <c r="AR1430" s="5"/>
      <c r="AS1430" s="5"/>
      <c r="AT1430" s="5"/>
      <c r="AU1430" s="5"/>
      <c r="AV1430" s="5"/>
      <c r="AW1430" s="5"/>
      <c r="AX1430" s="5"/>
      <c r="AY1430" s="5"/>
      <c r="AZ1430" s="5"/>
      <c r="BA1430" s="5"/>
      <c r="BB1430" s="5"/>
    </row>
    <row r="1431" spans="1:54">
      <c r="A1431" s="4"/>
      <c r="B1431" s="25"/>
      <c r="C1431" s="32">
        <f t="shared" si="108"/>
        <v>1</v>
      </c>
      <c r="D1431" s="34" t="s">
        <v>2368</v>
      </c>
      <c r="E1431" s="34">
        <v>185000</v>
      </c>
      <c r="F1431" s="4"/>
      <c r="G1431" s="5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5"/>
      <c r="S1431" s="5"/>
      <c r="T1431" s="5"/>
      <c r="U1431" s="5"/>
      <c r="V1431" s="5"/>
      <c r="W1431" s="5"/>
      <c r="X1431" s="5"/>
      <c r="Y1431" s="5"/>
      <c r="Z1431" s="5"/>
      <c r="AA1431" s="5"/>
      <c r="AB1431" s="5"/>
      <c r="AC1431" s="5"/>
      <c r="AD1431" s="5"/>
      <c r="AE1431" s="5"/>
      <c r="AF1431" s="5"/>
      <c r="AG1431" s="5"/>
      <c r="AH1431" s="5"/>
      <c r="AI1431" s="5"/>
      <c r="AJ1431" s="5"/>
      <c r="AK1431" s="5"/>
      <c r="AL1431" s="5"/>
      <c r="AM1431" s="5"/>
      <c r="AN1431" s="5"/>
      <c r="AO1431" s="5"/>
      <c r="AP1431" s="5"/>
      <c r="AQ1431" s="5"/>
      <c r="AR1431" s="5"/>
      <c r="AS1431" s="5"/>
      <c r="AT1431" s="5"/>
      <c r="AU1431" s="5"/>
      <c r="AV1431" s="5"/>
      <c r="AW1431" s="5"/>
      <c r="AX1431" s="5"/>
      <c r="AY1431" s="5"/>
      <c r="AZ1431" s="5"/>
      <c r="BA1431" s="5"/>
      <c r="BB1431" s="5"/>
    </row>
    <row r="1432" spans="1:54">
      <c r="A1432" s="4"/>
      <c r="B1432" s="25"/>
      <c r="C1432" s="32">
        <f t="shared" si="108"/>
        <v>1</v>
      </c>
      <c r="D1432" s="34" t="s">
        <v>2369</v>
      </c>
      <c r="E1432" s="34">
        <v>3500</v>
      </c>
      <c r="F1432" s="4"/>
      <c r="G1432" s="5"/>
      <c r="H1432" s="5"/>
      <c r="I1432" s="5"/>
      <c r="J1432" s="5"/>
      <c r="K1432" s="5"/>
      <c r="L1432" s="5"/>
      <c r="M1432" s="5"/>
      <c r="N1432" s="5"/>
      <c r="O1432" s="5"/>
      <c r="P1432" s="5"/>
      <c r="Q1432" s="5"/>
      <c r="R1432" s="5"/>
      <c r="S1432" s="5"/>
      <c r="T1432" s="5"/>
      <c r="U1432" s="5"/>
      <c r="V1432" s="5"/>
      <c r="W1432" s="5"/>
      <c r="X1432" s="5"/>
      <c r="Y1432" s="5"/>
      <c r="Z1432" s="5"/>
      <c r="AA1432" s="5"/>
      <c r="AB1432" s="5"/>
      <c r="AC1432" s="5"/>
      <c r="AD1432" s="5"/>
      <c r="AE1432" s="5"/>
      <c r="AF1432" s="5"/>
      <c r="AG1432" s="5"/>
      <c r="AH1432" s="5"/>
      <c r="AI1432" s="5"/>
      <c r="AJ1432" s="5"/>
      <c r="AK1432" s="5"/>
      <c r="AL1432" s="5"/>
      <c r="AM1432" s="5"/>
      <c r="AN1432" s="5"/>
      <c r="AO1432" s="5"/>
      <c r="AP1432" s="5"/>
      <c r="AQ1432" s="5"/>
      <c r="AR1432" s="5"/>
      <c r="AS1432" s="5"/>
      <c r="AT1432" s="5"/>
      <c r="AU1432" s="5"/>
      <c r="AV1432" s="5"/>
      <c r="AW1432" s="5"/>
      <c r="AX1432" s="5"/>
      <c r="AY1432" s="5"/>
      <c r="AZ1432" s="5"/>
      <c r="BA1432" s="5"/>
      <c r="BB1432" s="5"/>
    </row>
    <row r="1433" spans="1:54">
      <c r="A1433" s="4"/>
      <c r="B1433" s="25"/>
      <c r="C1433" s="32">
        <f t="shared" si="108"/>
        <v>1</v>
      </c>
      <c r="D1433" s="34" t="s">
        <v>2371</v>
      </c>
      <c r="E1433" s="34">
        <v>4772</v>
      </c>
      <c r="F1433" s="4"/>
      <c r="G1433" s="5"/>
      <c r="H1433" s="5"/>
      <c r="I1433" s="5"/>
      <c r="J1433" s="5"/>
      <c r="K1433" s="5"/>
      <c r="L1433" s="5"/>
      <c r="M1433" s="5"/>
      <c r="N1433" s="5"/>
      <c r="O1433" s="5"/>
      <c r="P1433" s="5"/>
      <c r="Q1433" s="5"/>
      <c r="R1433" s="5"/>
      <c r="S1433" s="5"/>
      <c r="T1433" s="5"/>
      <c r="U1433" s="5"/>
      <c r="V1433" s="5"/>
      <c r="W1433" s="5"/>
      <c r="X1433" s="5"/>
      <c r="Y1433" s="5"/>
      <c r="Z1433" s="5"/>
      <c r="AA1433" s="5"/>
      <c r="AB1433" s="5"/>
      <c r="AC1433" s="5"/>
      <c r="AD1433" s="5"/>
      <c r="AE1433" s="5"/>
      <c r="AF1433" s="5"/>
      <c r="AG1433" s="5"/>
      <c r="AH1433" s="5"/>
      <c r="AI1433" s="5"/>
      <c r="AJ1433" s="5"/>
      <c r="AK1433" s="5"/>
      <c r="AL1433" s="5"/>
      <c r="AM1433" s="5"/>
      <c r="AN1433" s="5"/>
      <c r="AO1433" s="5"/>
      <c r="AP1433" s="5"/>
      <c r="AQ1433" s="5"/>
      <c r="AR1433" s="5"/>
      <c r="AS1433" s="5"/>
      <c r="AT1433" s="5"/>
      <c r="AU1433" s="5"/>
      <c r="AV1433" s="5"/>
      <c r="AW1433" s="5"/>
      <c r="AX1433" s="5"/>
      <c r="AY1433" s="5"/>
      <c r="AZ1433" s="5"/>
      <c r="BA1433" s="5"/>
      <c r="BB1433" s="5"/>
    </row>
    <row r="1434" spans="1:54">
      <c r="A1434" s="4"/>
      <c r="B1434" s="25"/>
      <c r="C1434" s="32">
        <f t="shared" si="108"/>
        <v>1</v>
      </c>
      <c r="D1434" s="34" t="s">
        <v>2374</v>
      </c>
      <c r="E1434" s="36">
        <v>11500</v>
      </c>
      <c r="F1434" s="4"/>
      <c r="G1434" s="5"/>
      <c r="H1434" s="5"/>
      <c r="I1434" s="5"/>
      <c r="J1434" s="5"/>
      <c r="K1434" s="5"/>
      <c r="L1434" s="5"/>
      <c r="M1434" s="5"/>
      <c r="N1434" s="5"/>
      <c r="O1434" s="5"/>
      <c r="P1434" s="5"/>
      <c r="Q1434" s="5"/>
      <c r="R1434" s="5"/>
      <c r="S1434" s="5"/>
      <c r="T1434" s="5"/>
      <c r="U1434" s="5"/>
      <c r="V1434" s="5"/>
      <c r="W1434" s="5"/>
      <c r="X1434" s="5"/>
      <c r="Y1434" s="5"/>
      <c r="Z1434" s="5"/>
      <c r="AA1434" s="5"/>
      <c r="AB1434" s="5"/>
      <c r="AC1434" s="5"/>
      <c r="AD1434" s="5"/>
      <c r="AE1434" s="5"/>
      <c r="AF1434" s="5"/>
      <c r="AG1434" s="5"/>
      <c r="AH1434" s="5"/>
      <c r="AI1434" s="5"/>
      <c r="AJ1434" s="5"/>
      <c r="AK1434" s="5"/>
      <c r="AL1434" s="5"/>
      <c r="AM1434" s="5"/>
      <c r="AN1434" s="5"/>
      <c r="AO1434" s="5"/>
      <c r="AP1434" s="5"/>
      <c r="AQ1434" s="5"/>
      <c r="AR1434" s="5"/>
      <c r="AS1434" s="5"/>
      <c r="AT1434" s="5"/>
      <c r="AU1434" s="5"/>
      <c r="AV1434" s="5"/>
      <c r="AW1434" s="5"/>
      <c r="AX1434" s="5"/>
      <c r="AY1434" s="5"/>
      <c r="AZ1434" s="5"/>
      <c r="BA1434" s="5"/>
      <c r="BB1434" s="5"/>
    </row>
    <row r="1435" spans="1:54" ht="15">
      <c r="A1435" s="231" t="s">
        <v>2376</v>
      </c>
      <c r="B1435" s="231"/>
      <c r="C1435" s="231"/>
      <c r="D1435" s="44">
        <f>SUM(C1424:C1434)</f>
        <v>11</v>
      </c>
      <c r="E1435" s="159">
        <f t="shared" ref="E1435" si="109">SUM(E1424:E1434)</f>
        <v>303586</v>
      </c>
      <c r="F1435" s="4"/>
      <c r="G1435" s="5"/>
      <c r="H1435" s="5"/>
      <c r="I1435" s="5"/>
      <c r="J1435" s="5"/>
      <c r="K1435" s="5"/>
      <c r="L1435" s="5"/>
      <c r="M1435" s="5"/>
      <c r="N1435" s="5"/>
      <c r="O1435" s="5"/>
      <c r="P1435" s="5"/>
      <c r="Q1435" s="5"/>
      <c r="R1435" s="5"/>
      <c r="S1435" s="5"/>
      <c r="T1435" s="5"/>
      <c r="U1435" s="5"/>
      <c r="V1435" s="5"/>
      <c r="W1435" s="5"/>
      <c r="X1435" s="5"/>
      <c r="Y1435" s="5"/>
      <c r="Z1435" s="5"/>
      <c r="AA1435" s="5"/>
      <c r="AB1435" s="5"/>
      <c r="AC1435" s="5"/>
      <c r="AD1435" s="5"/>
      <c r="AE1435" s="5"/>
      <c r="AF1435" s="5"/>
      <c r="AG1435" s="5"/>
      <c r="AH1435" s="5"/>
      <c r="AI1435" s="5"/>
      <c r="AJ1435" s="5"/>
      <c r="AK1435" s="5"/>
      <c r="AL1435" s="5"/>
      <c r="AM1435" s="5"/>
      <c r="AN1435" s="5"/>
      <c r="AO1435" s="5"/>
      <c r="AP1435" s="5"/>
      <c r="AQ1435" s="5"/>
      <c r="AR1435" s="5"/>
      <c r="AS1435" s="5"/>
      <c r="AT1435" s="5"/>
      <c r="AU1435" s="5"/>
      <c r="AV1435" s="5"/>
      <c r="AW1435" s="5"/>
      <c r="AX1435" s="5"/>
      <c r="AY1435" s="5"/>
      <c r="AZ1435" s="5"/>
      <c r="BA1435" s="5"/>
      <c r="BB1435" s="5"/>
    </row>
    <row r="1436" spans="1:54" ht="15.75">
      <c r="A1436" s="28">
        <v>52</v>
      </c>
      <c r="B1436" s="225" t="s">
        <v>86</v>
      </c>
      <c r="C1436" s="225"/>
      <c r="D1436" s="29"/>
      <c r="E1436" s="156"/>
      <c r="F1436" s="4"/>
      <c r="G1436" s="5"/>
      <c r="H1436" s="5"/>
      <c r="I1436" s="5"/>
      <c r="J1436" s="5"/>
      <c r="K1436" s="5"/>
      <c r="L1436" s="5"/>
      <c r="M1436" s="5"/>
      <c r="N1436" s="5"/>
      <c r="O1436" s="5"/>
      <c r="P1436" s="5"/>
      <c r="Q1436" s="5"/>
      <c r="R1436" s="5"/>
      <c r="S1436" s="5"/>
      <c r="T1436" s="5"/>
      <c r="U1436" s="5"/>
      <c r="V1436" s="5"/>
      <c r="W1436" s="5"/>
      <c r="X1436" s="5"/>
      <c r="Y1436" s="5"/>
      <c r="Z1436" s="5"/>
      <c r="AA1436" s="5"/>
      <c r="AB1436" s="5"/>
      <c r="AC1436" s="5"/>
      <c r="AD1436" s="5"/>
      <c r="AE1436" s="5"/>
      <c r="AF1436" s="5"/>
      <c r="AG1436" s="5"/>
      <c r="AH1436" s="5"/>
      <c r="AI1436" s="5"/>
      <c r="AJ1436" s="5"/>
      <c r="AK1436" s="5"/>
      <c r="AL1436" s="5"/>
      <c r="AM1436" s="5"/>
      <c r="AN1436" s="5"/>
      <c r="AO1436" s="5"/>
      <c r="AP1436" s="5"/>
      <c r="AQ1436" s="5"/>
      <c r="AR1436" s="5"/>
      <c r="AS1436" s="5"/>
      <c r="AT1436" s="5"/>
      <c r="AU1436" s="5"/>
      <c r="AV1436" s="5"/>
      <c r="AW1436" s="5"/>
      <c r="AX1436" s="5"/>
      <c r="AY1436" s="5"/>
      <c r="AZ1436" s="5"/>
      <c r="BA1436" s="5"/>
      <c r="BB1436" s="5"/>
    </row>
    <row r="1437" spans="1:54">
      <c r="A1437" s="4"/>
      <c r="B1437" s="25"/>
      <c r="C1437" s="32">
        <f>IF(D1437="",0,1)</f>
        <v>1</v>
      </c>
      <c r="D1437" s="49" t="s">
        <v>2381</v>
      </c>
      <c r="E1437" s="49">
        <v>2127</v>
      </c>
      <c r="F1437" s="4"/>
      <c r="G1437" s="5"/>
      <c r="H1437" s="5"/>
      <c r="I1437" s="5"/>
      <c r="J1437" s="5"/>
      <c r="K1437" s="5"/>
      <c r="L1437" s="5"/>
      <c r="M1437" s="5"/>
      <c r="N1437" s="5"/>
      <c r="O1437" s="5"/>
      <c r="P1437" s="5"/>
      <c r="Q1437" s="5"/>
      <c r="R1437" s="5"/>
      <c r="S1437" s="5"/>
      <c r="T1437" s="5"/>
      <c r="U1437" s="5"/>
      <c r="V1437" s="5"/>
      <c r="W1437" s="5"/>
      <c r="X1437" s="5"/>
      <c r="Y1437" s="5"/>
      <c r="Z1437" s="5"/>
      <c r="AA1437" s="5"/>
      <c r="AB1437" s="5"/>
      <c r="AC1437" s="5"/>
      <c r="AD1437" s="5"/>
      <c r="AE1437" s="5"/>
      <c r="AF1437" s="5"/>
      <c r="AG1437" s="5"/>
      <c r="AH1437" s="5"/>
      <c r="AI1437" s="5"/>
      <c r="AJ1437" s="5"/>
      <c r="AK1437" s="5"/>
      <c r="AL1437" s="5"/>
      <c r="AM1437" s="5"/>
      <c r="AN1437" s="5"/>
      <c r="AO1437" s="5"/>
      <c r="AP1437" s="5"/>
      <c r="AQ1437" s="5"/>
      <c r="AR1437" s="5"/>
      <c r="AS1437" s="5"/>
      <c r="AT1437" s="5"/>
      <c r="AU1437" s="5"/>
      <c r="AV1437" s="5"/>
      <c r="AW1437" s="5"/>
      <c r="AX1437" s="5"/>
      <c r="AY1437" s="5"/>
      <c r="AZ1437" s="5"/>
      <c r="BA1437" s="5"/>
      <c r="BB1437" s="5"/>
    </row>
    <row r="1438" spans="1:54">
      <c r="A1438" s="4"/>
      <c r="B1438" s="25"/>
      <c r="C1438" s="32">
        <f>IF(D1438="",0,1)</f>
        <v>1</v>
      </c>
      <c r="D1438" s="49" t="s">
        <v>2379</v>
      </c>
      <c r="E1438" s="49">
        <v>23382</v>
      </c>
      <c r="F1438" s="4"/>
      <c r="G1438" s="5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5"/>
      <c r="S1438" s="5"/>
      <c r="T1438" s="5"/>
      <c r="U1438" s="5"/>
      <c r="V1438" s="5"/>
      <c r="W1438" s="5"/>
      <c r="X1438" s="5"/>
      <c r="Y1438" s="5"/>
      <c r="Z1438" s="5"/>
      <c r="AA1438" s="5"/>
      <c r="AB1438" s="5"/>
      <c r="AC1438" s="5"/>
      <c r="AD1438" s="5"/>
      <c r="AE1438" s="5"/>
      <c r="AF1438" s="5"/>
      <c r="AG1438" s="5"/>
      <c r="AH1438" s="5"/>
      <c r="AI1438" s="5"/>
      <c r="AJ1438" s="5"/>
      <c r="AK1438" s="5"/>
      <c r="AL1438" s="5"/>
      <c r="AM1438" s="5"/>
      <c r="AN1438" s="5"/>
      <c r="AO1438" s="5"/>
      <c r="AP1438" s="5"/>
      <c r="AQ1438" s="5"/>
      <c r="AR1438" s="5"/>
      <c r="AS1438" s="5"/>
      <c r="AT1438" s="5"/>
      <c r="AU1438" s="5"/>
      <c r="AV1438" s="5"/>
      <c r="AW1438" s="5"/>
      <c r="AX1438" s="5"/>
      <c r="AY1438" s="5"/>
      <c r="AZ1438" s="5"/>
      <c r="BA1438" s="5"/>
      <c r="BB1438" s="5"/>
    </row>
    <row r="1439" spans="1:54" ht="15">
      <c r="A1439" s="231" t="s">
        <v>2383</v>
      </c>
      <c r="B1439" s="231"/>
      <c r="C1439" s="231"/>
      <c r="D1439" s="44">
        <f>SUM(C1437:C1438)</f>
        <v>2</v>
      </c>
      <c r="E1439" s="159">
        <f t="shared" ref="E1439" si="110">SUM(E1437:E1438)</f>
        <v>25509</v>
      </c>
      <c r="F1439" s="4"/>
      <c r="G1439" s="5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5"/>
      <c r="S1439" s="5"/>
      <c r="T1439" s="5"/>
      <c r="U1439" s="5"/>
      <c r="V1439" s="5"/>
      <c r="W1439" s="5"/>
      <c r="X1439" s="5"/>
      <c r="Y1439" s="5"/>
      <c r="Z1439" s="5"/>
      <c r="AA1439" s="5"/>
      <c r="AB1439" s="5"/>
      <c r="AC1439" s="5"/>
      <c r="AD1439" s="5"/>
      <c r="AE1439" s="5"/>
      <c r="AF1439" s="5"/>
      <c r="AG1439" s="5"/>
      <c r="AH1439" s="5"/>
      <c r="AI1439" s="5"/>
      <c r="AJ1439" s="5"/>
      <c r="AK1439" s="5"/>
      <c r="AL1439" s="5"/>
      <c r="AM1439" s="5"/>
      <c r="AN1439" s="5"/>
      <c r="AO1439" s="5"/>
      <c r="AP1439" s="5"/>
      <c r="AQ1439" s="5"/>
      <c r="AR1439" s="5"/>
      <c r="AS1439" s="5"/>
      <c r="AT1439" s="5"/>
      <c r="AU1439" s="5"/>
      <c r="AV1439" s="5"/>
      <c r="AW1439" s="5"/>
      <c r="AX1439" s="5"/>
      <c r="AY1439" s="5"/>
      <c r="AZ1439" s="5"/>
      <c r="BA1439" s="5"/>
      <c r="BB1439" s="5"/>
    </row>
    <row r="1440" spans="1:54" ht="15.75">
      <c r="A1440" s="28">
        <v>53</v>
      </c>
      <c r="B1440" s="225" t="s">
        <v>87</v>
      </c>
      <c r="C1440" s="225"/>
      <c r="D1440" s="29"/>
      <c r="E1440" s="156"/>
      <c r="F1440" s="4"/>
      <c r="G1440" s="5"/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5"/>
      <c r="S1440" s="5"/>
      <c r="T1440" s="5"/>
      <c r="U1440" s="5"/>
      <c r="V1440" s="5"/>
      <c r="W1440" s="5"/>
      <c r="X1440" s="5"/>
      <c r="Y1440" s="5"/>
      <c r="Z1440" s="5"/>
      <c r="AA1440" s="5"/>
      <c r="AB1440" s="5"/>
      <c r="AC1440" s="5"/>
      <c r="AD1440" s="5"/>
      <c r="AE1440" s="5"/>
      <c r="AF1440" s="5"/>
      <c r="AG1440" s="5"/>
      <c r="AH1440" s="5"/>
      <c r="AI1440" s="5"/>
      <c r="AJ1440" s="5"/>
      <c r="AK1440" s="5"/>
      <c r="AL1440" s="5"/>
      <c r="AM1440" s="5"/>
      <c r="AN1440" s="5"/>
      <c r="AO1440" s="5"/>
      <c r="AP1440" s="5"/>
      <c r="AQ1440" s="5"/>
      <c r="AR1440" s="5"/>
      <c r="AS1440" s="5"/>
      <c r="AT1440" s="5"/>
      <c r="AU1440" s="5"/>
      <c r="AV1440" s="5"/>
      <c r="AW1440" s="5"/>
      <c r="AX1440" s="5"/>
      <c r="AY1440" s="5"/>
      <c r="AZ1440" s="5"/>
      <c r="BA1440" s="5"/>
      <c r="BB1440" s="5"/>
    </row>
    <row r="1441" spans="1:54">
      <c r="A1441" s="4"/>
      <c r="B1441" s="25"/>
      <c r="C1441" s="32">
        <f t="shared" ref="C1441:C1446" si="111">IF(D1441="",0,1)</f>
        <v>1</v>
      </c>
      <c r="D1441" s="49" t="s">
        <v>2384</v>
      </c>
      <c r="E1441" s="49">
        <v>6279</v>
      </c>
      <c r="F1441" s="4"/>
      <c r="G1441" s="5"/>
      <c r="H1441" s="5"/>
      <c r="I1441" s="5"/>
      <c r="J1441" s="5"/>
      <c r="K1441" s="5"/>
      <c r="L1441" s="5"/>
      <c r="M1441" s="5"/>
      <c r="N1441" s="5"/>
      <c r="O1441" s="5"/>
      <c r="P1441" s="5"/>
      <c r="Q1441" s="5"/>
      <c r="R1441" s="5"/>
      <c r="S1441" s="5"/>
      <c r="T1441" s="5"/>
      <c r="U1441" s="5"/>
      <c r="V1441" s="5"/>
      <c r="W1441" s="5"/>
      <c r="X1441" s="5"/>
      <c r="Y1441" s="5"/>
      <c r="Z1441" s="5"/>
      <c r="AA1441" s="5"/>
      <c r="AB1441" s="5"/>
      <c r="AC1441" s="5"/>
      <c r="AD1441" s="5"/>
      <c r="AE1441" s="5"/>
      <c r="AF1441" s="5"/>
      <c r="AG1441" s="5"/>
      <c r="AH1441" s="5"/>
      <c r="AI1441" s="5"/>
      <c r="AJ1441" s="5"/>
      <c r="AK1441" s="5"/>
      <c r="AL1441" s="5"/>
      <c r="AM1441" s="5"/>
      <c r="AN1441" s="5"/>
      <c r="AO1441" s="5"/>
      <c r="AP1441" s="5"/>
      <c r="AQ1441" s="5"/>
      <c r="AR1441" s="5"/>
      <c r="AS1441" s="5"/>
      <c r="AT1441" s="5"/>
      <c r="AU1441" s="5"/>
      <c r="AV1441" s="5"/>
      <c r="AW1441" s="5"/>
      <c r="AX1441" s="5"/>
      <c r="AY1441" s="5"/>
      <c r="AZ1441" s="5"/>
      <c r="BA1441" s="5"/>
      <c r="BB1441" s="5"/>
    </row>
    <row r="1442" spans="1:54">
      <c r="A1442" s="4"/>
      <c r="B1442" s="25"/>
      <c r="C1442" s="32">
        <f t="shared" si="111"/>
        <v>1</v>
      </c>
      <c r="D1442" s="49" t="s">
        <v>2385</v>
      </c>
      <c r="E1442" s="49">
        <v>6407</v>
      </c>
      <c r="F1442" s="4"/>
      <c r="G1442" s="5"/>
      <c r="H1442" s="5"/>
      <c r="I1442" s="5"/>
      <c r="J1442" s="5"/>
      <c r="K1442" s="5"/>
      <c r="L1442" s="5"/>
      <c r="M1442" s="5"/>
      <c r="N1442" s="5"/>
      <c r="O1442" s="5"/>
      <c r="P1442" s="5"/>
      <c r="Q1442" s="5"/>
      <c r="R1442" s="5"/>
      <c r="S1442" s="5"/>
      <c r="T1442" s="5"/>
      <c r="U1442" s="5"/>
      <c r="V1442" s="5"/>
      <c r="W1442" s="5"/>
      <c r="X1442" s="5"/>
      <c r="Y1442" s="5"/>
      <c r="Z1442" s="5"/>
      <c r="AA1442" s="5"/>
      <c r="AB1442" s="5"/>
      <c r="AC1442" s="5"/>
      <c r="AD1442" s="5"/>
      <c r="AE1442" s="5"/>
      <c r="AF1442" s="5"/>
      <c r="AG1442" s="5"/>
      <c r="AH1442" s="5"/>
      <c r="AI1442" s="5"/>
      <c r="AJ1442" s="5"/>
      <c r="AK1442" s="5"/>
      <c r="AL1442" s="5"/>
      <c r="AM1442" s="5"/>
      <c r="AN1442" s="5"/>
      <c r="AO1442" s="5"/>
      <c r="AP1442" s="5"/>
      <c r="AQ1442" s="5"/>
      <c r="AR1442" s="5"/>
      <c r="AS1442" s="5"/>
      <c r="AT1442" s="5"/>
      <c r="AU1442" s="5"/>
      <c r="AV1442" s="5"/>
      <c r="AW1442" s="5"/>
      <c r="AX1442" s="5"/>
      <c r="AY1442" s="5"/>
      <c r="AZ1442" s="5"/>
      <c r="BA1442" s="5"/>
      <c r="BB1442" s="5"/>
    </row>
    <row r="1443" spans="1:54">
      <c r="A1443" s="4"/>
      <c r="B1443" s="25"/>
      <c r="C1443" s="32">
        <f t="shared" si="111"/>
        <v>1</v>
      </c>
      <c r="D1443" s="49" t="s">
        <v>2388</v>
      </c>
      <c r="E1443" s="49">
        <v>5800</v>
      </c>
      <c r="F1443" s="4"/>
      <c r="G1443" s="5"/>
      <c r="H1443" s="5"/>
      <c r="I1443" s="5"/>
      <c r="J1443" s="5"/>
      <c r="K1443" s="5"/>
      <c r="L1443" s="5"/>
      <c r="M1443" s="5"/>
      <c r="N1443" s="5"/>
      <c r="O1443" s="5"/>
      <c r="P1443" s="5"/>
      <c r="Q1443" s="5"/>
      <c r="R1443" s="5"/>
      <c r="S1443" s="5"/>
      <c r="T1443" s="5"/>
      <c r="U1443" s="5"/>
      <c r="V1443" s="5"/>
      <c r="W1443" s="5"/>
      <c r="X1443" s="5"/>
      <c r="Y1443" s="5"/>
      <c r="Z1443" s="5"/>
      <c r="AA1443" s="5"/>
      <c r="AB1443" s="5"/>
      <c r="AC1443" s="5"/>
      <c r="AD1443" s="5"/>
      <c r="AE1443" s="5"/>
      <c r="AF1443" s="5"/>
      <c r="AG1443" s="5"/>
      <c r="AH1443" s="5"/>
      <c r="AI1443" s="5"/>
      <c r="AJ1443" s="5"/>
      <c r="AK1443" s="5"/>
      <c r="AL1443" s="5"/>
      <c r="AM1443" s="5"/>
      <c r="AN1443" s="5"/>
      <c r="AO1443" s="5"/>
      <c r="AP1443" s="5"/>
      <c r="AQ1443" s="5"/>
      <c r="AR1443" s="5"/>
      <c r="AS1443" s="5"/>
      <c r="AT1443" s="5"/>
      <c r="AU1443" s="5"/>
      <c r="AV1443" s="5"/>
      <c r="AW1443" s="5"/>
      <c r="AX1443" s="5"/>
      <c r="AY1443" s="5"/>
      <c r="AZ1443" s="5"/>
      <c r="BA1443" s="5"/>
      <c r="BB1443" s="5"/>
    </row>
    <row r="1444" spans="1:54">
      <c r="A1444" s="4"/>
      <c r="B1444" s="25"/>
      <c r="C1444" s="32">
        <f t="shared" si="111"/>
        <v>1</v>
      </c>
      <c r="D1444" s="49" t="s">
        <v>2389</v>
      </c>
      <c r="E1444" s="49">
        <v>8843</v>
      </c>
      <c r="F1444" s="4"/>
      <c r="G1444" s="5"/>
      <c r="H1444" s="5"/>
      <c r="I1444" s="5"/>
      <c r="J1444" s="5"/>
      <c r="K1444" s="5"/>
      <c r="L1444" s="5"/>
      <c r="M1444" s="5"/>
      <c r="N1444" s="5"/>
      <c r="O1444" s="5"/>
      <c r="P1444" s="5"/>
      <c r="Q1444" s="5"/>
      <c r="R1444" s="5"/>
      <c r="S1444" s="5"/>
      <c r="T1444" s="5"/>
      <c r="U1444" s="5"/>
      <c r="V1444" s="5"/>
      <c r="W1444" s="5"/>
      <c r="X1444" s="5"/>
      <c r="Y1444" s="5"/>
      <c r="Z1444" s="5"/>
      <c r="AA1444" s="5"/>
      <c r="AB1444" s="5"/>
      <c r="AC1444" s="5"/>
      <c r="AD1444" s="5"/>
      <c r="AE1444" s="5"/>
      <c r="AF1444" s="5"/>
      <c r="AG1444" s="5"/>
      <c r="AH1444" s="5"/>
      <c r="AI1444" s="5"/>
      <c r="AJ1444" s="5"/>
      <c r="AK1444" s="5"/>
      <c r="AL1444" s="5"/>
      <c r="AM1444" s="5"/>
      <c r="AN1444" s="5"/>
      <c r="AO1444" s="5"/>
      <c r="AP1444" s="5"/>
      <c r="AQ1444" s="5"/>
      <c r="AR1444" s="5"/>
      <c r="AS1444" s="5"/>
      <c r="AT1444" s="5"/>
      <c r="AU1444" s="5"/>
      <c r="AV1444" s="5"/>
      <c r="AW1444" s="5"/>
      <c r="AX1444" s="5"/>
      <c r="AY1444" s="5"/>
      <c r="AZ1444" s="5"/>
      <c r="BA1444" s="5"/>
      <c r="BB1444" s="5"/>
    </row>
    <row r="1445" spans="1:54">
      <c r="A1445" s="4"/>
      <c r="B1445" s="25"/>
      <c r="C1445" s="32">
        <f t="shared" si="111"/>
        <v>1</v>
      </c>
      <c r="D1445" s="49" t="s">
        <v>2390</v>
      </c>
      <c r="E1445" s="49">
        <v>49728</v>
      </c>
      <c r="F1445" s="4"/>
      <c r="G1445" s="5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5"/>
      <c r="S1445" s="5"/>
      <c r="T1445" s="5"/>
      <c r="U1445" s="5"/>
      <c r="V1445" s="5"/>
      <c r="W1445" s="5"/>
      <c r="X1445" s="5"/>
      <c r="Y1445" s="5"/>
      <c r="Z1445" s="5"/>
      <c r="AA1445" s="5"/>
      <c r="AB1445" s="5"/>
      <c r="AC1445" s="5"/>
      <c r="AD1445" s="5"/>
      <c r="AE1445" s="5"/>
      <c r="AF1445" s="5"/>
      <c r="AG1445" s="5"/>
      <c r="AH1445" s="5"/>
      <c r="AI1445" s="5"/>
      <c r="AJ1445" s="5"/>
      <c r="AK1445" s="5"/>
      <c r="AL1445" s="5"/>
      <c r="AM1445" s="5"/>
      <c r="AN1445" s="5"/>
      <c r="AO1445" s="5"/>
      <c r="AP1445" s="5"/>
      <c r="AQ1445" s="5"/>
      <c r="AR1445" s="5"/>
      <c r="AS1445" s="5"/>
      <c r="AT1445" s="5"/>
      <c r="AU1445" s="5"/>
      <c r="AV1445" s="5"/>
      <c r="AW1445" s="5"/>
      <c r="AX1445" s="5"/>
      <c r="AY1445" s="5"/>
      <c r="AZ1445" s="5"/>
      <c r="BA1445" s="5"/>
      <c r="BB1445" s="5"/>
    </row>
    <row r="1446" spans="1:54">
      <c r="A1446" s="4"/>
      <c r="B1446" s="25"/>
      <c r="C1446" s="32">
        <f t="shared" si="111"/>
        <v>1</v>
      </c>
      <c r="D1446" s="39" t="s">
        <v>2392</v>
      </c>
      <c r="E1446" s="39">
        <v>7597</v>
      </c>
      <c r="F1446" s="4"/>
      <c r="G1446" s="5"/>
      <c r="H1446" s="5"/>
      <c r="I1446" s="5"/>
      <c r="J1446" s="5"/>
      <c r="K1446" s="5"/>
      <c r="L1446" s="5"/>
      <c r="M1446" s="5"/>
      <c r="N1446" s="5"/>
      <c r="O1446" s="5"/>
      <c r="P1446" s="5"/>
      <c r="Q1446" s="5"/>
      <c r="R1446" s="5"/>
      <c r="S1446" s="5"/>
      <c r="T1446" s="5"/>
      <c r="U1446" s="5"/>
      <c r="V1446" s="5"/>
      <c r="W1446" s="5"/>
      <c r="X1446" s="5"/>
      <c r="Y1446" s="5"/>
      <c r="Z1446" s="5"/>
      <c r="AA1446" s="5"/>
      <c r="AB1446" s="5"/>
      <c r="AC1446" s="5"/>
      <c r="AD1446" s="5"/>
      <c r="AE1446" s="5"/>
      <c r="AF1446" s="5"/>
      <c r="AG1446" s="5"/>
      <c r="AH1446" s="5"/>
      <c r="AI1446" s="5"/>
      <c r="AJ1446" s="5"/>
      <c r="AK1446" s="5"/>
      <c r="AL1446" s="5"/>
      <c r="AM1446" s="5"/>
      <c r="AN1446" s="5"/>
      <c r="AO1446" s="5"/>
      <c r="AP1446" s="5"/>
      <c r="AQ1446" s="5"/>
      <c r="AR1446" s="5"/>
      <c r="AS1446" s="5"/>
      <c r="AT1446" s="5"/>
      <c r="AU1446" s="5"/>
      <c r="AV1446" s="5"/>
      <c r="AW1446" s="5"/>
      <c r="AX1446" s="5"/>
      <c r="AY1446" s="5"/>
      <c r="AZ1446" s="5"/>
      <c r="BA1446" s="5"/>
      <c r="BB1446" s="5"/>
    </row>
    <row r="1447" spans="1:54" ht="15">
      <c r="A1447" s="231" t="s">
        <v>2395</v>
      </c>
      <c r="B1447" s="231"/>
      <c r="C1447" s="231"/>
      <c r="D1447" s="44">
        <f>SUM(C1441:C1446)</f>
        <v>6</v>
      </c>
      <c r="E1447" s="159">
        <f t="shared" ref="E1447" si="112">SUM(E1441:E1446)</f>
        <v>84654</v>
      </c>
      <c r="F1447" s="4"/>
      <c r="G1447" s="5"/>
      <c r="H1447" s="5"/>
      <c r="I1447" s="5"/>
      <c r="J1447" s="5"/>
      <c r="K1447" s="5"/>
      <c r="L1447" s="5"/>
      <c r="M1447" s="5"/>
      <c r="N1447" s="5"/>
      <c r="O1447" s="5"/>
      <c r="P1447" s="5"/>
      <c r="Q1447" s="5"/>
      <c r="R1447" s="5"/>
      <c r="S1447" s="5"/>
      <c r="T1447" s="5"/>
      <c r="U1447" s="5"/>
      <c r="V1447" s="5"/>
      <c r="W1447" s="5"/>
      <c r="X1447" s="5"/>
      <c r="Y1447" s="5"/>
      <c r="Z1447" s="5"/>
      <c r="AA1447" s="5"/>
      <c r="AB1447" s="5"/>
      <c r="AC1447" s="5"/>
      <c r="AD1447" s="5"/>
      <c r="AE1447" s="5"/>
      <c r="AF1447" s="5"/>
      <c r="AG1447" s="5"/>
      <c r="AH1447" s="5"/>
      <c r="AI1447" s="5"/>
      <c r="AJ1447" s="5"/>
      <c r="AK1447" s="5"/>
      <c r="AL1447" s="5"/>
      <c r="AM1447" s="5"/>
      <c r="AN1447" s="5"/>
      <c r="AO1447" s="5"/>
      <c r="AP1447" s="5"/>
      <c r="AQ1447" s="5"/>
      <c r="AR1447" s="5"/>
      <c r="AS1447" s="5"/>
      <c r="AT1447" s="5"/>
      <c r="AU1447" s="5"/>
      <c r="AV1447" s="5"/>
      <c r="AW1447" s="5"/>
      <c r="AX1447" s="5"/>
      <c r="AY1447" s="5"/>
      <c r="AZ1447" s="5"/>
      <c r="BA1447" s="5"/>
      <c r="BB1447" s="5"/>
    </row>
    <row r="1448" spans="1:54" ht="15.75">
      <c r="A1448" s="28">
        <v>54</v>
      </c>
      <c r="B1448" s="225" t="s">
        <v>88</v>
      </c>
      <c r="C1448" s="225"/>
      <c r="D1448" s="29"/>
      <c r="E1448" s="156"/>
      <c r="F1448" s="4"/>
      <c r="G1448" s="5"/>
      <c r="H1448" s="5"/>
      <c r="I1448" s="5"/>
      <c r="J1448" s="5"/>
      <c r="K1448" s="5"/>
      <c r="L1448" s="5"/>
      <c r="M1448" s="5"/>
      <c r="N1448" s="5"/>
      <c r="O1448" s="5"/>
      <c r="P1448" s="5"/>
      <c r="Q1448" s="5"/>
      <c r="R1448" s="5"/>
      <c r="S1448" s="5"/>
      <c r="T1448" s="5"/>
      <c r="U1448" s="5"/>
      <c r="V1448" s="5"/>
      <c r="W1448" s="5"/>
      <c r="X1448" s="5"/>
      <c r="Y1448" s="5"/>
      <c r="Z1448" s="5"/>
      <c r="AA1448" s="5"/>
      <c r="AB1448" s="5"/>
      <c r="AC1448" s="5"/>
      <c r="AD1448" s="5"/>
      <c r="AE1448" s="5"/>
      <c r="AF1448" s="5"/>
      <c r="AG1448" s="5"/>
      <c r="AH1448" s="5"/>
      <c r="AI1448" s="5"/>
      <c r="AJ1448" s="5"/>
      <c r="AK1448" s="5"/>
      <c r="AL1448" s="5"/>
      <c r="AM1448" s="5"/>
      <c r="AN1448" s="5"/>
      <c r="AO1448" s="5"/>
      <c r="AP1448" s="5"/>
      <c r="AQ1448" s="5"/>
      <c r="AR1448" s="5"/>
      <c r="AS1448" s="5"/>
      <c r="AT1448" s="5"/>
      <c r="AU1448" s="5"/>
      <c r="AV1448" s="5"/>
      <c r="AW1448" s="5"/>
      <c r="AX1448" s="5"/>
      <c r="AY1448" s="5"/>
      <c r="AZ1448" s="5"/>
      <c r="BA1448" s="5"/>
      <c r="BB1448" s="5"/>
    </row>
    <row r="1449" spans="1:54">
      <c r="A1449" s="4"/>
      <c r="B1449" s="25"/>
      <c r="C1449" s="32">
        <f t="shared" ref="C1449:C1482" si="113">IF(D1449="",0,1)</f>
        <v>1</v>
      </c>
      <c r="D1449" s="34" t="s">
        <v>2396</v>
      </c>
      <c r="E1449" s="88">
        <v>2579</v>
      </c>
      <c r="F1449" s="4"/>
      <c r="G1449" s="5"/>
      <c r="H1449" s="5"/>
      <c r="I1449" s="5"/>
      <c r="J1449" s="5"/>
      <c r="K1449" s="5"/>
      <c r="L1449" s="5"/>
      <c r="M1449" s="5"/>
      <c r="N1449" s="5"/>
      <c r="O1449" s="5"/>
      <c r="P1449" s="5"/>
      <c r="Q1449" s="5"/>
      <c r="R1449" s="5"/>
      <c r="S1449" s="5"/>
      <c r="T1449" s="5"/>
      <c r="U1449" s="5"/>
      <c r="V1449" s="5"/>
      <c r="W1449" s="5"/>
      <c r="X1449" s="5"/>
      <c r="Y1449" s="5"/>
      <c r="Z1449" s="5"/>
      <c r="AA1449" s="5"/>
      <c r="AB1449" s="5"/>
      <c r="AC1449" s="5"/>
      <c r="AD1449" s="5"/>
      <c r="AE1449" s="5"/>
      <c r="AF1449" s="5"/>
      <c r="AG1449" s="5"/>
      <c r="AH1449" s="5"/>
      <c r="AI1449" s="5"/>
      <c r="AJ1449" s="5"/>
      <c r="AK1449" s="5"/>
      <c r="AL1449" s="5"/>
      <c r="AM1449" s="5"/>
      <c r="AN1449" s="5"/>
      <c r="AO1449" s="5"/>
      <c r="AP1449" s="5"/>
      <c r="AQ1449" s="5"/>
      <c r="AR1449" s="5"/>
      <c r="AS1449" s="5"/>
      <c r="AT1449" s="5"/>
      <c r="AU1449" s="5"/>
      <c r="AV1449" s="5"/>
      <c r="AW1449" s="5"/>
      <c r="AX1449" s="5"/>
      <c r="AY1449" s="5"/>
      <c r="AZ1449" s="5"/>
      <c r="BA1449" s="5"/>
      <c r="BB1449" s="5"/>
    </row>
    <row r="1450" spans="1:54">
      <c r="A1450" s="4"/>
      <c r="B1450" s="25"/>
      <c r="C1450" s="32">
        <f t="shared" si="113"/>
        <v>1</v>
      </c>
      <c r="D1450" s="36" t="s">
        <v>2397</v>
      </c>
      <c r="E1450" s="90">
        <v>4539</v>
      </c>
      <c r="F1450" s="4"/>
      <c r="G1450" s="5"/>
      <c r="H1450" s="5"/>
      <c r="I1450" s="5"/>
      <c r="J1450" s="5"/>
      <c r="K1450" s="5"/>
      <c r="L1450" s="5"/>
      <c r="M1450" s="5"/>
      <c r="N1450" s="5"/>
      <c r="O1450" s="5"/>
      <c r="P1450" s="5"/>
      <c r="Q1450" s="5"/>
      <c r="R1450" s="5"/>
      <c r="S1450" s="5"/>
      <c r="T1450" s="5"/>
      <c r="U1450" s="5"/>
      <c r="V1450" s="5"/>
      <c r="W1450" s="5"/>
      <c r="X1450" s="5"/>
      <c r="Y1450" s="5"/>
      <c r="Z1450" s="5"/>
      <c r="AA1450" s="5"/>
      <c r="AB1450" s="5"/>
      <c r="AC1450" s="5"/>
      <c r="AD1450" s="5"/>
      <c r="AE1450" s="5"/>
      <c r="AF1450" s="5"/>
      <c r="AG1450" s="5"/>
      <c r="AH1450" s="5"/>
      <c r="AI1450" s="5"/>
      <c r="AJ1450" s="5"/>
      <c r="AK1450" s="5"/>
      <c r="AL1450" s="5"/>
      <c r="AM1450" s="5"/>
      <c r="AN1450" s="5"/>
      <c r="AO1450" s="5"/>
      <c r="AP1450" s="5"/>
      <c r="AQ1450" s="5"/>
      <c r="AR1450" s="5"/>
      <c r="AS1450" s="5"/>
      <c r="AT1450" s="5"/>
      <c r="AU1450" s="5"/>
      <c r="AV1450" s="5"/>
      <c r="AW1450" s="5"/>
      <c r="AX1450" s="5"/>
      <c r="AY1450" s="5"/>
      <c r="AZ1450" s="5"/>
      <c r="BA1450" s="5"/>
      <c r="BB1450" s="5"/>
    </row>
    <row r="1451" spans="1:54">
      <c r="A1451" s="4"/>
      <c r="B1451" s="25"/>
      <c r="C1451" s="32">
        <f t="shared" si="113"/>
        <v>1</v>
      </c>
      <c r="D1451" s="36" t="s">
        <v>2402</v>
      </c>
      <c r="E1451" s="90">
        <v>4488</v>
      </c>
      <c r="F1451" s="4"/>
      <c r="G1451" s="5"/>
      <c r="H1451" s="5"/>
      <c r="I1451" s="5"/>
      <c r="J1451" s="5"/>
      <c r="K1451" s="5"/>
      <c r="L1451" s="5"/>
      <c r="M1451" s="5"/>
      <c r="N1451" s="5"/>
      <c r="O1451" s="5"/>
      <c r="P1451" s="5"/>
      <c r="Q1451" s="5"/>
      <c r="R1451" s="5"/>
      <c r="S1451" s="5"/>
      <c r="T1451" s="5"/>
      <c r="U1451" s="5"/>
      <c r="V1451" s="5"/>
      <c r="W1451" s="5"/>
      <c r="X1451" s="5"/>
      <c r="Y1451" s="5"/>
      <c r="Z1451" s="5"/>
      <c r="AA1451" s="5"/>
      <c r="AB1451" s="5"/>
      <c r="AC1451" s="5"/>
      <c r="AD1451" s="5"/>
      <c r="AE1451" s="5"/>
      <c r="AF1451" s="5"/>
      <c r="AG1451" s="5"/>
      <c r="AH1451" s="5"/>
      <c r="AI1451" s="5"/>
      <c r="AJ1451" s="5"/>
      <c r="AK1451" s="5"/>
      <c r="AL1451" s="5"/>
      <c r="AM1451" s="5"/>
      <c r="AN1451" s="5"/>
      <c r="AO1451" s="5"/>
      <c r="AP1451" s="5"/>
      <c r="AQ1451" s="5"/>
      <c r="AR1451" s="5"/>
      <c r="AS1451" s="5"/>
      <c r="AT1451" s="5"/>
      <c r="AU1451" s="5"/>
      <c r="AV1451" s="5"/>
      <c r="AW1451" s="5"/>
      <c r="AX1451" s="5"/>
      <c r="AY1451" s="5"/>
      <c r="AZ1451" s="5"/>
      <c r="BA1451" s="5"/>
      <c r="BB1451" s="5"/>
    </row>
    <row r="1452" spans="1:54">
      <c r="A1452" s="4"/>
      <c r="B1452" s="25"/>
      <c r="C1452" s="32">
        <f t="shared" si="113"/>
        <v>1</v>
      </c>
      <c r="D1452" s="36" t="s">
        <v>2403</v>
      </c>
      <c r="E1452" s="90">
        <v>8856</v>
      </c>
      <c r="F1452" s="4"/>
      <c r="G1452" s="5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5"/>
      <c r="S1452" s="5"/>
      <c r="T1452" s="5"/>
      <c r="U1452" s="5"/>
      <c r="V1452" s="5"/>
      <c r="W1452" s="5"/>
      <c r="X1452" s="5"/>
      <c r="Y1452" s="5"/>
      <c r="Z1452" s="5"/>
      <c r="AA1452" s="5"/>
      <c r="AB1452" s="5"/>
      <c r="AC1452" s="5"/>
      <c r="AD1452" s="5"/>
      <c r="AE1452" s="5"/>
      <c r="AF1452" s="5"/>
      <c r="AG1452" s="5"/>
      <c r="AH1452" s="5"/>
      <c r="AI1452" s="5"/>
      <c r="AJ1452" s="5"/>
      <c r="AK1452" s="5"/>
      <c r="AL1452" s="5"/>
      <c r="AM1452" s="5"/>
      <c r="AN1452" s="5"/>
      <c r="AO1452" s="5"/>
      <c r="AP1452" s="5"/>
      <c r="AQ1452" s="5"/>
      <c r="AR1452" s="5"/>
      <c r="AS1452" s="5"/>
      <c r="AT1452" s="5"/>
      <c r="AU1452" s="5"/>
      <c r="AV1452" s="5"/>
      <c r="AW1452" s="5"/>
      <c r="AX1452" s="5"/>
      <c r="AY1452" s="5"/>
      <c r="AZ1452" s="5"/>
      <c r="BA1452" s="5"/>
      <c r="BB1452" s="5"/>
    </row>
    <row r="1453" spans="1:54">
      <c r="A1453" s="4"/>
      <c r="B1453" s="25"/>
      <c r="C1453" s="32">
        <f t="shared" si="113"/>
        <v>1</v>
      </c>
      <c r="D1453" s="36" t="s">
        <v>2404</v>
      </c>
      <c r="E1453" s="90">
        <v>2355</v>
      </c>
      <c r="F1453" s="4"/>
      <c r="G1453" s="5"/>
      <c r="H1453" s="5"/>
      <c r="I1453" s="5"/>
      <c r="J1453" s="5"/>
      <c r="K1453" s="5"/>
      <c r="L1453" s="5"/>
      <c r="M1453" s="5"/>
      <c r="N1453" s="5"/>
      <c r="O1453" s="5"/>
      <c r="P1453" s="5"/>
      <c r="Q1453" s="5"/>
      <c r="R1453" s="5"/>
      <c r="S1453" s="5"/>
      <c r="T1453" s="5"/>
      <c r="U1453" s="5"/>
      <c r="V1453" s="5"/>
      <c r="W1453" s="5"/>
      <c r="X1453" s="5"/>
      <c r="Y1453" s="5"/>
      <c r="Z1453" s="5"/>
      <c r="AA1453" s="5"/>
      <c r="AB1453" s="5"/>
      <c r="AC1453" s="5"/>
      <c r="AD1453" s="5"/>
      <c r="AE1453" s="5"/>
      <c r="AF1453" s="5"/>
      <c r="AG1453" s="5"/>
      <c r="AH1453" s="5"/>
      <c r="AI1453" s="5"/>
      <c r="AJ1453" s="5"/>
      <c r="AK1453" s="5"/>
      <c r="AL1453" s="5"/>
      <c r="AM1453" s="5"/>
      <c r="AN1453" s="5"/>
      <c r="AO1453" s="5"/>
      <c r="AP1453" s="5"/>
      <c r="AQ1453" s="5"/>
      <c r="AR1453" s="5"/>
      <c r="AS1453" s="5"/>
      <c r="AT1453" s="5"/>
      <c r="AU1453" s="5"/>
      <c r="AV1453" s="5"/>
      <c r="AW1453" s="5"/>
      <c r="AX1453" s="5"/>
      <c r="AY1453" s="5"/>
      <c r="AZ1453" s="5"/>
      <c r="BA1453" s="5"/>
      <c r="BB1453" s="5"/>
    </row>
    <row r="1454" spans="1:54">
      <c r="A1454" s="4"/>
      <c r="B1454" s="25"/>
      <c r="C1454" s="32">
        <f t="shared" si="113"/>
        <v>1</v>
      </c>
      <c r="D1454" s="36" t="s">
        <v>2407</v>
      </c>
      <c r="E1454" s="90">
        <v>3076</v>
      </c>
      <c r="F1454" s="4"/>
      <c r="G1454" s="5"/>
      <c r="H1454" s="5"/>
      <c r="I1454" s="5"/>
      <c r="J1454" s="5"/>
      <c r="K1454" s="5"/>
      <c r="L1454" s="5"/>
      <c r="M1454" s="5"/>
      <c r="N1454" s="5"/>
      <c r="O1454" s="5"/>
      <c r="P1454" s="5"/>
      <c r="Q1454" s="5"/>
      <c r="R1454" s="5"/>
      <c r="S1454" s="5"/>
      <c r="T1454" s="5"/>
      <c r="U1454" s="5"/>
      <c r="V1454" s="5"/>
      <c r="W1454" s="5"/>
      <c r="X1454" s="5"/>
      <c r="Y1454" s="5"/>
      <c r="Z1454" s="5"/>
      <c r="AA1454" s="5"/>
      <c r="AB1454" s="5"/>
      <c r="AC1454" s="5"/>
      <c r="AD1454" s="5"/>
      <c r="AE1454" s="5"/>
      <c r="AF1454" s="5"/>
      <c r="AG1454" s="5"/>
      <c r="AH1454" s="5"/>
      <c r="AI1454" s="5"/>
      <c r="AJ1454" s="5"/>
      <c r="AK1454" s="5"/>
      <c r="AL1454" s="5"/>
      <c r="AM1454" s="5"/>
      <c r="AN1454" s="5"/>
      <c r="AO1454" s="5"/>
      <c r="AP1454" s="5"/>
      <c r="AQ1454" s="5"/>
      <c r="AR1454" s="5"/>
      <c r="AS1454" s="5"/>
      <c r="AT1454" s="5"/>
      <c r="AU1454" s="5"/>
      <c r="AV1454" s="5"/>
      <c r="AW1454" s="5"/>
      <c r="AX1454" s="5"/>
      <c r="AY1454" s="5"/>
      <c r="AZ1454" s="5"/>
      <c r="BA1454" s="5"/>
      <c r="BB1454" s="5"/>
    </row>
    <row r="1455" spans="1:54">
      <c r="A1455" s="4"/>
      <c r="B1455" s="25"/>
      <c r="C1455" s="32">
        <f t="shared" si="113"/>
        <v>1</v>
      </c>
      <c r="D1455" s="36" t="s">
        <v>2408</v>
      </c>
      <c r="E1455" s="90">
        <v>5756</v>
      </c>
      <c r="F1455" s="4"/>
      <c r="G1455" s="5"/>
      <c r="H1455" s="5"/>
      <c r="I1455" s="5"/>
      <c r="J1455" s="5"/>
      <c r="K1455" s="5"/>
      <c r="L1455" s="5"/>
      <c r="M1455" s="5"/>
      <c r="N1455" s="5"/>
      <c r="O1455" s="5"/>
      <c r="P1455" s="5"/>
      <c r="Q1455" s="5"/>
      <c r="R1455" s="5"/>
      <c r="S1455" s="5"/>
      <c r="T1455" s="5"/>
      <c r="U1455" s="5"/>
      <c r="V1455" s="5"/>
      <c r="W1455" s="5"/>
      <c r="X1455" s="5"/>
      <c r="Y1455" s="5"/>
      <c r="Z1455" s="5"/>
      <c r="AA1455" s="5"/>
      <c r="AB1455" s="5"/>
      <c r="AC1455" s="5"/>
      <c r="AD1455" s="5"/>
      <c r="AE1455" s="5"/>
      <c r="AF1455" s="5"/>
      <c r="AG1455" s="5"/>
      <c r="AH1455" s="5"/>
      <c r="AI1455" s="5"/>
      <c r="AJ1455" s="5"/>
      <c r="AK1455" s="5"/>
      <c r="AL1455" s="5"/>
      <c r="AM1455" s="5"/>
      <c r="AN1455" s="5"/>
      <c r="AO1455" s="5"/>
      <c r="AP1455" s="5"/>
      <c r="AQ1455" s="5"/>
      <c r="AR1455" s="5"/>
      <c r="AS1455" s="5"/>
      <c r="AT1455" s="5"/>
      <c r="AU1455" s="5"/>
      <c r="AV1455" s="5"/>
      <c r="AW1455" s="5"/>
      <c r="AX1455" s="5"/>
      <c r="AY1455" s="5"/>
      <c r="AZ1455" s="5"/>
      <c r="BA1455" s="5"/>
      <c r="BB1455" s="5"/>
    </row>
    <row r="1456" spans="1:54">
      <c r="A1456" s="4"/>
      <c r="B1456" s="25"/>
      <c r="C1456" s="32">
        <f t="shared" si="113"/>
        <v>1</v>
      </c>
      <c r="D1456" s="36" t="s">
        <v>2409</v>
      </c>
      <c r="E1456" s="90">
        <v>4399</v>
      </c>
      <c r="F1456" s="4"/>
      <c r="G1456" s="5"/>
      <c r="H1456" s="5"/>
      <c r="I1456" s="5"/>
      <c r="J1456" s="5"/>
      <c r="K1456" s="5"/>
      <c r="L1456" s="5"/>
      <c r="M1456" s="5"/>
      <c r="N1456" s="5"/>
      <c r="O1456" s="5"/>
      <c r="P1456" s="5"/>
      <c r="Q1456" s="5"/>
      <c r="R1456" s="5"/>
      <c r="S1456" s="5"/>
      <c r="T1456" s="5"/>
      <c r="U1456" s="5"/>
      <c r="V1456" s="5"/>
      <c r="W1456" s="5"/>
      <c r="X1456" s="5"/>
      <c r="Y1456" s="5"/>
      <c r="Z1456" s="5"/>
      <c r="AA1456" s="5"/>
      <c r="AB1456" s="5"/>
      <c r="AC1456" s="5"/>
      <c r="AD1456" s="5"/>
      <c r="AE1456" s="5"/>
      <c r="AF1456" s="5"/>
      <c r="AG1456" s="5"/>
      <c r="AH1456" s="5"/>
      <c r="AI1456" s="5"/>
      <c r="AJ1456" s="5"/>
      <c r="AK1456" s="5"/>
      <c r="AL1456" s="5"/>
      <c r="AM1456" s="5"/>
      <c r="AN1456" s="5"/>
      <c r="AO1456" s="5"/>
      <c r="AP1456" s="5"/>
      <c r="AQ1456" s="5"/>
      <c r="AR1456" s="5"/>
      <c r="AS1456" s="5"/>
      <c r="AT1456" s="5"/>
      <c r="AU1456" s="5"/>
      <c r="AV1456" s="5"/>
      <c r="AW1456" s="5"/>
      <c r="AX1456" s="5"/>
      <c r="AY1456" s="5"/>
      <c r="AZ1456" s="5"/>
      <c r="BA1456" s="5"/>
      <c r="BB1456" s="5"/>
    </row>
    <row r="1457" spans="1:54">
      <c r="A1457" s="4"/>
      <c r="B1457" s="25"/>
      <c r="C1457" s="32">
        <f t="shared" si="113"/>
        <v>1</v>
      </c>
      <c r="D1457" s="36" t="s">
        <v>2410</v>
      </c>
      <c r="E1457" s="90">
        <v>6157</v>
      </c>
      <c r="F1457" s="4"/>
      <c r="G1457" s="5"/>
      <c r="H1457" s="5"/>
      <c r="I1457" s="5"/>
      <c r="J1457" s="5"/>
      <c r="K1457" s="5"/>
      <c r="L1457" s="5"/>
      <c r="M1457" s="5"/>
      <c r="N1457" s="5"/>
      <c r="O1457" s="5"/>
      <c r="P1457" s="5"/>
      <c r="Q1457" s="5"/>
      <c r="R1457" s="5"/>
      <c r="S1457" s="5"/>
      <c r="T1457" s="5"/>
      <c r="U1457" s="5"/>
      <c r="V1457" s="5"/>
      <c r="W1457" s="5"/>
      <c r="X1457" s="5"/>
      <c r="Y1457" s="5"/>
      <c r="Z1457" s="5"/>
      <c r="AA1457" s="5"/>
      <c r="AB1457" s="5"/>
      <c r="AC1457" s="5"/>
      <c r="AD1457" s="5"/>
      <c r="AE1457" s="5"/>
      <c r="AF1457" s="5"/>
      <c r="AG1457" s="5"/>
      <c r="AH1457" s="5"/>
      <c r="AI1457" s="5"/>
      <c r="AJ1457" s="5"/>
      <c r="AK1457" s="5"/>
      <c r="AL1457" s="5"/>
      <c r="AM1457" s="5"/>
      <c r="AN1457" s="5"/>
      <c r="AO1457" s="5"/>
      <c r="AP1457" s="5"/>
      <c r="AQ1457" s="5"/>
      <c r="AR1457" s="5"/>
      <c r="AS1457" s="5"/>
      <c r="AT1457" s="5"/>
      <c r="AU1457" s="5"/>
      <c r="AV1457" s="5"/>
      <c r="AW1457" s="5"/>
      <c r="AX1457" s="5"/>
      <c r="AY1457" s="5"/>
      <c r="AZ1457" s="5"/>
      <c r="BA1457" s="5"/>
      <c r="BB1457" s="5"/>
    </row>
    <row r="1458" spans="1:54">
      <c r="A1458" s="4"/>
      <c r="B1458" s="25"/>
      <c r="C1458" s="32">
        <f t="shared" si="113"/>
        <v>1</v>
      </c>
      <c r="D1458" s="36" t="s">
        <v>2411</v>
      </c>
      <c r="E1458" s="90">
        <v>2289</v>
      </c>
      <c r="F1458" s="4"/>
      <c r="G1458" s="5"/>
      <c r="H1458" s="5"/>
      <c r="I1458" s="5"/>
      <c r="J1458" s="5"/>
      <c r="K1458" s="5"/>
      <c r="L1458" s="5"/>
      <c r="M1458" s="5"/>
      <c r="N1458" s="5"/>
      <c r="O1458" s="5"/>
      <c r="P1458" s="5"/>
      <c r="Q1458" s="5"/>
      <c r="R1458" s="5"/>
      <c r="S1458" s="5"/>
      <c r="T1458" s="5"/>
      <c r="U1458" s="5"/>
      <c r="V1458" s="5"/>
      <c r="W1458" s="5"/>
      <c r="X1458" s="5"/>
      <c r="Y1458" s="5"/>
      <c r="Z1458" s="5"/>
      <c r="AA1458" s="5"/>
      <c r="AB1458" s="5"/>
      <c r="AC1458" s="5"/>
      <c r="AD1458" s="5"/>
      <c r="AE1458" s="5"/>
      <c r="AF1458" s="5"/>
      <c r="AG1458" s="5"/>
      <c r="AH1458" s="5"/>
      <c r="AI1458" s="5"/>
      <c r="AJ1458" s="5"/>
      <c r="AK1458" s="5"/>
      <c r="AL1458" s="5"/>
      <c r="AM1458" s="5"/>
      <c r="AN1458" s="5"/>
      <c r="AO1458" s="5"/>
      <c r="AP1458" s="5"/>
      <c r="AQ1458" s="5"/>
      <c r="AR1458" s="5"/>
      <c r="AS1458" s="5"/>
      <c r="AT1458" s="5"/>
      <c r="AU1458" s="5"/>
      <c r="AV1458" s="5"/>
      <c r="AW1458" s="5"/>
      <c r="AX1458" s="5"/>
      <c r="AY1458" s="5"/>
      <c r="AZ1458" s="5"/>
      <c r="BA1458" s="5"/>
      <c r="BB1458" s="5"/>
    </row>
    <row r="1459" spans="1:54">
      <c r="A1459" s="4"/>
      <c r="B1459" s="25"/>
      <c r="C1459" s="32">
        <f t="shared" si="113"/>
        <v>1</v>
      </c>
      <c r="D1459" s="36" t="s">
        <v>2412</v>
      </c>
      <c r="E1459" s="90">
        <v>9595</v>
      </c>
      <c r="F1459" s="4"/>
      <c r="G1459" s="5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5"/>
      <c r="S1459" s="5"/>
      <c r="T1459" s="5"/>
      <c r="U1459" s="5"/>
      <c r="V1459" s="5"/>
      <c r="W1459" s="5"/>
      <c r="X1459" s="5"/>
      <c r="Y1459" s="5"/>
      <c r="Z1459" s="5"/>
      <c r="AA1459" s="5"/>
      <c r="AB1459" s="5"/>
      <c r="AC1459" s="5"/>
      <c r="AD1459" s="5"/>
      <c r="AE1459" s="5"/>
      <c r="AF1459" s="5"/>
      <c r="AG1459" s="5"/>
      <c r="AH1459" s="5"/>
      <c r="AI1459" s="5"/>
      <c r="AJ1459" s="5"/>
      <c r="AK1459" s="5"/>
      <c r="AL1459" s="5"/>
      <c r="AM1459" s="5"/>
      <c r="AN1459" s="5"/>
      <c r="AO1459" s="5"/>
      <c r="AP1459" s="5"/>
      <c r="AQ1459" s="5"/>
      <c r="AR1459" s="5"/>
      <c r="AS1459" s="5"/>
      <c r="AT1459" s="5"/>
      <c r="AU1459" s="5"/>
      <c r="AV1459" s="5"/>
      <c r="AW1459" s="5"/>
      <c r="AX1459" s="5"/>
      <c r="AY1459" s="5"/>
      <c r="AZ1459" s="5"/>
      <c r="BA1459" s="5"/>
      <c r="BB1459" s="5"/>
    </row>
    <row r="1460" spans="1:54">
      <c r="A1460" s="4"/>
      <c r="B1460" s="25"/>
      <c r="C1460" s="32">
        <f t="shared" si="113"/>
        <v>1</v>
      </c>
      <c r="D1460" s="36" t="s">
        <v>2413</v>
      </c>
      <c r="E1460" s="90">
        <v>6672</v>
      </c>
      <c r="F1460" s="4"/>
      <c r="G1460" s="5"/>
      <c r="H1460" s="5"/>
      <c r="I1460" s="5"/>
      <c r="J1460" s="5"/>
      <c r="K1460" s="5"/>
      <c r="L1460" s="5"/>
      <c r="M1460" s="5"/>
      <c r="N1460" s="5"/>
      <c r="O1460" s="5"/>
      <c r="P1460" s="5"/>
      <c r="Q1460" s="5"/>
      <c r="R1460" s="5"/>
      <c r="S1460" s="5"/>
      <c r="T1460" s="5"/>
      <c r="U1460" s="5"/>
      <c r="V1460" s="5"/>
      <c r="W1460" s="5"/>
      <c r="X1460" s="5"/>
      <c r="Y1460" s="5"/>
      <c r="Z1460" s="5"/>
      <c r="AA1460" s="5"/>
      <c r="AB1460" s="5"/>
      <c r="AC1460" s="5"/>
      <c r="AD1460" s="5"/>
      <c r="AE1460" s="5"/>
      <c r="AF1460" s="5"/>
      <c r="AG1460" s="5"/>
      <c r="AH1460" s="5"/>
      <c r="AI1460" s="5"/>
      <c r="AJ1460" s="5"/>
      <c r="AK1460" s="5"/>
      <c r="AL1460" s="5"/>
      <c r="AM1460" s="5"/>
      <c r="AN1460" s="5"/>
      <c r="AO1460" s="5"/>
      <c r="AP1460" s="5"/>
      <c r="AQ1460" s="5"/>
      <c r="AR1460" s="5"/>
      <c r="AS1460" s="5"/>
      <c r="AT1460" s="5"/>
      <c r="AU1460" s="5"/>
      <c r="AV1460" s="5"/>
      <c r="AW1460" s="5"/>
      <c r="AX1460" s="5"/>
      <c r="AY1460" s="5"/>
      <c r="AZ1460" s="5"/>
      <c r="BA1460" s="5"/>
      <c r="BB1460" s="5"/>
    </row>
    <row r="1461" spans="1:54">
      <c r="A1461" s="4"/>
      <c r="B1461" s="25"/>
      <c r="C1461" s="32">
        <f t="shared" si="113"/>
        <v>1</v>
      </c>
      <c r="D1461" s="36" t="s">
        <v>2414</v>
      </c>
      <c r="E1461" s="90">
        <v>6341</v>
      </c>
      <c r="F1461" s="4"/>
      <c r="G1461" s="5"/>
      <c r="H1461" s="5"/>
      <c r="I1461" s="5"/>
      <c r="J1461" s="5"/>
      <c r="K1461" s="5"/>
      <c r="L1461" s="5"/>
      <c r="M1461" s="5"/>
      <c r="N1461" s="5"/>
      <c r="O1461" s="5"/>
      <c r="P1461" s="5"/>
      <c r="Q1461" s="5"/>
      <c r="R1461" s="5"/>
      <c r="S1461" s="5"/>
      <c r="T1461" s="5"/>
      <c r="U1461" s="5"/>
      <c r="V1461" s="5"/>
      <c r="W1461" s="5"/>
      <c r="X1461" s="5"/>
      <c r="Y1461" s="5"/>
      <c r="Z1461" s="5"/>
      <c r="AA1461" s="5"/>
      <c r="AB1461" s="5"/>
      <c r="AC1461" s="5"/>
      <c r="AD1461" s="5"/>
      <c r="AE1461" s="5"/>
      <c r="AF1461" s="5"/>
      <c r="AG1461" s="5"/>
      <c r="AH1461" s="5"/>
      <c r="AI1461" s="5"/>
      <c r="AJ1461" s="5"/>
      <c r="AK1461" s="5"/>
      <c r="AL1461" s="5"/>
      <c r="AM1461" s="5"/>
      <c r="AN1461" s="5"/>
      <c r="AO1461" s="5"/>
      <c r="AP1461" s="5"/>
      <c r="AQ1461" s="5"/>
      <c r="AR1461" s="5"/>
      <c r="AS1461" s="5"/>
      <c r="AT1461" s="5"/>
      <c r="AU1461" s="5"/>
      <c r="AV1461" s="5"/>
      <c r="AW1461" s="5"/>
      <c r="AX1461" s="5"/>
      <c r="AY1461" s="5"/>
      <c r="AZ1461" s="5"/>
      <c r="BA1461" s="5"/>
      <c r="BB1461" s="5"/>
    </row>
    <row r="1462" spans="1:54">
      <c r="A1462" s="4"/>
      <c r="B1462" s="25"/>
      <c r="C1462" s="32">
        <f t="shared" si="113"/>
        <v>1</v>
      </c>
      <c r="D1462" s="36" t="s">
        <v>2415</v>
      </c>
      <c r="E1462" s="90">
        <v>14795</v>
      </c>
      <c r="F1462" s="4"/>
      <c r="G1462" s="5"/>
      <c r="H1462" s="5"/>
      <c r="I1462" s="5"/>
      <c r="J1462" s="5"/>
      <c r="K1462" s="5"/>
      <c r="L1462" s="5"/>
      <c r="M1462" s="5"/>
      <c r="N1462" s="5"/>
      <c r="O1462" s="5"/>
      <c r="P1462" s="5"/>
      <c r="Q1462" s="5"/>
      <c r="R1462" s="5"/>
      <c r="S1462" s="5"/>
      <c r="T1462" s="5"/>
      <c r="U1462" s="5"/>
      <c r="V1462" s="5"/>
      <c r="W1462" s="5"/>
      <c r="X1462" s="5"/>
      <c r="Y1462" s="5"/>
      <c r="Z1462" s="5"/>
      <c r="AA1462" s="5"/>
      <c r="AB1462" s="5"/>
      <c r="AC1462" s="5"/>
      <c r="AD1462" s="5"/>
      <c r="AE1462" s="5"/>
      <c r="AF1462" s="5"/>
      <c r="AG1462" s="5"/>
      <c r="AH1462" s="5"/>
      <c r="AI1462" s="5"/>
      <c r="AJ1462" s="5"/>
      <c r="AK1462" s="5"/>
      <c r="AL1462" s="5"/>
      <c r="AM1462" s="5"/>
      <c r="AN1462" s="5"/>
      <c r="AO1462" s="5"/>
      <c r="AP1462" s="5"/>
      <c r="AQ1462" s="5"/>
      <c r="AR1462" s="5"/>
      <c r="AS1462" s="5"/>
      <c r="AT1462" s="5"/>
      <c r="AU1462" s="5"/>
      <c r="AV1462" s="5"/>
      <c r="AW1462" s="5"/>
      <c r="AX1462" s="5"/>
      <c r="AY1462" s="5"/>
      <c r="AZ1462" s="5"/>
      <c r="BA1462" s="5"/>
      <c r="BB1462" s="5"/>
    </row>
    <row r="1463" spans="1:54">
      <c r="A1463" s="4"/>
      <c r="B1463" s="25"/>
      <c r="C1463" s="32">
        <f t="shared" si="113"/>
        <v>1</v>
      </c>
      <c r="D1463" s="36" t="s">
        <v>2417</v>
      </c>
      <c r="E1463" s="90">
        <v>14619</v>
      </c>
      <c r="F1463" s="4"/>
      <c r="G1463" s="5"/>
      <c r="H1463" s="5"/>
      <c r="I1463" s="5"/>
      <c r="J1463" s="5"/>
      <c r="K1463" s="5"/>
      <c r="L1463" s="5"/>
      <c r="M1463" s="5"/>
      <c r="N1463" s="5"/>
      <c r="O1463" s="5"/>
      <c r="P1463" s="5"/>
      <c r="Q1463" s="5"/>
      <c r="R1463" s="5"/>
      <c r="S1463" s="5"/>
      <c r="T1463" s="5"/>
      <c r="U1463" s="5"/>
      <c r="V1463" s="5"/>
      <c r="W1463" s="5"/>
      <c r="X1463" s="5"/>
      <c r="Y1463" s="5"/>
      <c r="Z1463" s="5"/>
      <c r="AA1463" s="5"/>
      <c r="AB1463" s="5"/>
      <c r="AC1463" s="5"/>
      <c r="AD1463" s="5"/>
      <c r="AE1463" s="5"/>
      <c r="AF1463" s="5"/>
      <c r="AG1463" s="5"/>
      <c r="AH1463" s="5"/>
      <c r="AI1463" s="5"/>
      <c r="AJ1463" s="5"/>
      <c r="AK1463" s="5"/>
      <c r="AL1463" s="5"/>
      <c r="AM1463" s="5"/>
      <c r="AN1463" s="5"/>
      <c r="AO1463" s="5"/>
      <c r="AP1463" s="5"/>
      <c r="AQ1463" s="5"/>
      <c r="AR1463" s="5"/>
      <c r="AS1463" s="5"/>
      <c r="AT1463" s="5"/>
      <c r="AU1463" s="5"/>
      <c r="AV1463" s="5"/>
      <c r="AW1463" s="5"/>
      <c r="AX1463" s="5"/>
      <c r="AY1463" s="5"/>
      <c r="AZ1463" s="5"/>
      <c r="BA1463" s="5"/>
      <c r="BB1463" s="5"/>
    </row>
    <row r="1464" spans="1:54">
      <c r="A1464" s="4"/>
      <c r="B1464" s="25"/>
      <c r="C1464" s="32">
        <f t="shared" si="113"/>
        <v>1</v>
      </c>
      <c r="D1464" s="36" t="s">
        <v>2418</v>
      </c>
      <c r="E1464" s="90">
        <v>6577</v>
      </c>
      <c r="F1464" s="4"/>
      <c r="G1464" s="5"/>
      <c r="H1464" s="5"/>
      <c r="I1464" s="5"/>
      <c r="J1464" s="5"/>
      <c r="K1464" s="5"/>
      <c r="L1464" s="5"/>
      <c r="M1464" s="5"/>
      <c r="N1464" s="5"/>
      <c r="O1464" s="5"/>
      <c r="P1464" s="5"/>
      <c r="Q1464" s="5"/>
      <c r="R1464" s="5"/>
      <c r="S1464" s="5"/>
      <c r="T1464" s="5"/>
      <c r="U1464" s="5"/>
      <c r="V1464" s="5"/>
      <c r="W1464" s="5"/>
      <c r="X1464" s="5"/>
      <c r="Y1464" s="5"/>
      <c r="Z1464" s="5"/>
      <c r="AA1464" s="5"/>
      <c r="AB1464" s="5"/>
      <c r="AC1464" s="5"/>
      <c r="AD1464" s="5"/>
      <c r="AE1464" s="5"/>
      <c r="AF1464" s="5"/>
      <c r="AG1464" s="5"/>
      <c r="AH1464" s="5"/>
      <c r="AI1464" s="5"/>
      <c r="AJ1464" s="5"/>
      <c r="AK1464" s="5"/>
      <c r="AL1464" s="5"/>
      <c r="AM1464" s="5"/>
      <c r="AN1464" s="5"/>
      <c r="AO1464" s="5"/>
      <c r="AP1464" s="5"/>
      <c r="AQ1464" s="5"/>
      <c r="AR1464" s="5"/>
      <c r="AS1464" s="5"/>
      <c r="AT1464" s="5"/>
      <c r="AU1464" s="5"/>
      <c r="AV1464" s="5"/>
      <c r="AW1464" s="5"/>
      <c r="AX1464" s="5"/>
      <c r="AY1464" s="5"/>
      <c r="AZ1464" s="5"/>
      <c r="BA1464" s="5"/>
      <c r="BB1464" s="5"/>
    </row>
    <row r="1465" spans="1:54">
      <c r="A1465" s="4"/>
      <c r="B1465" s="25"/>
      <c r="C1465" s="32">
        <f t="shared" si="113"/>
        <v>1</v>
      </c>
      <c r="D1465" s="36" t="s">
        <v>2419</v>
      </c>
      <c r="E1465" s="90">
        <v>19881</v>
      </c>
      <c r="F1465" s="4"/>
      <c r="G1465" s="5"/>
      <c r="H1465" s="5"/>
      <c r="I1465" s="5"/>
      <c r="J1465" s="5"/>
      <c r="K1465" s="5"/>
      <c r="L1465" s="5"/>
      <c r="M1465" s="5"/>
      <c r="N1465" s="5"/>
      <c r="O1465" s="5"/>
      <c r="P1465" s="5"/>
      <c r="Q1465" s="5"/>
      <c r="R1465" s="5"/>
      <c r="S1465" s="5"/>
      <c r="T1465" s="5"/>
      <c r="U1465" s="5"/>
      <c r="V1465" s="5"/>
      <c r="W1465" s="5"/>
      <c r="X1465" s="5"/>
      <c r="Y1465" s="5"/>
      <c r="Z1465" s="5"/>
      <c r="AA1465" s="5"/>
      <c r="AB1465" s="5"/>
      <c r="AC1465" s="5"/>
      <c r="AD1465" s="5"/>
      <c r="AE1465" s="5"/>
      <c r="AF1465" s="5"/>
      <c r="AG1465" s="5"/>
      <c r="AH1465" s="5"/>
      <c r="AI1465" s="5"/>
      <c r="AJ1465" s="5"/>
      <c r="AK1465" s="5"/>
      <c r="AL1465" s="5"/>
      <c r="AM1465" s="5"/>
      <c r="AN1465" s="5"/>
      <c r="AO1465" s="5"/>
      <c r="AP1465" s="5"/>
      <c r="AQ1465" s="5"/>
      <c r="AR1465" s="5"/>
      <c r="AS1465" s="5"/>
      <c r="AT1465" s="5"/>
      <c r="AU1465" s="5"/>
      <c r="AV1465" s="5"/>
      <c r="AW1465" s="5"/>
      <c r="AX1465" s="5"/>
      <c r="AY1465" s="5"/>
      <c r="AZ1465" s="5"/>
      <c r="BA1465" s="5"/>
      <c r="BB1465" s="5"/>
    </row>
    <row r="1466" spans="1:54">
      <c r="A1466" s="4"/>
      <c r="B1466" s="25"/>
      <c r="C1466" s="32">
        <f t="shared" si="113"/>
        <v>1</v>
      </c>
      <c r="D1466" s="36" t="s">
        <v>2420</v>
      </c>
      <c r="E1466" s="90">
        <v>8226</v>
      </c>
      <c r="F1466" s="4"/>
      <c r="G1466" s="5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5"/>
      <c r="S1466" s="5"/>
      <c r="T1466" s="5"/>
      <c r="U1466" s="5"/>
      <c r="V1466" s="5"/>
      <c r="W1466" s="5"/>
      <c r="X1466" s="5"/>
      <c r="Y1466" s="5"/>
      <c r="Z1466" s="5"/>
      <c r="AA1466" s="5"/>
      <c r="AB1466" s="5"/>
      <c r="AC1466" s="5"/>
      <c r="AD1466" s="5"/>
      <c r="AE1466" s="5"/>
      <c r="AF1466" s="5"/>
      <c r="AG1466" s="5"/>
      <c r="AH1466" s="5"/>
      <c r="AI1466" s="5"/>
      <c r="AJ1466" s="5"/>
      <c r="AK1466" s="5"/>
      <c r="AL1466" s="5"/>
      <c r="AM1466" s="5"/>
      <c r="AN1466" s="5"/>
      <c r="AO1466" s="5"/>
      <c r="AP1466" s="5"/>
      <c r="AQ1466" s="5"/>
      <c r="AR1466" s="5"/>
      <c r="AS1466" s="5"/>
      <c r="AT1466" s="5"/>
      <c r="AU1466" s="5"/>
      <c r="AV1466" s="5"/>
      <c r="AW1466" s="5"/>
      <c r="AX1466" s="5"/>
      <c r="AY1466" s="5"/>
      <c r="AZ1466" s="5"/>
      <c r="BA1466" s="5"/>
      <c r="BB1466" s="5"/>
    </row>
    <row r="1467" spans="1:54">
      <c r="A1467" s="4"/>
      <c r="B1467" s="25"/>
      <c r="C1467" s="32">
        <f t="shared" si="113"/>
        <v>1</v>
      </c>
      <c r="D1467" s="36" t="s">
        <v>2421</v>
      </c>
      <c r="E1467" s="90">
        <v>10074</v>
      </c>
      <c r="F1467" s="4"/>
      <c r="G1467" s="5"/>
      <c r="H1467" s="5"/>
      <c r="I1467" s="5"/>
      <c r="J1467" s="5"/>
      <c r="K1467" s="5"/>
      <c r="L1467" s="5"/>
      <c r="M1467" s="5"/>
      <c r="N1467" s="5"/>
      <c r="O1467" s="5"/>
      <c r="P1467" s="5"/>
      <c r="Q1467" s="5"/>
      <c r="R1467" s="5"/>
      <c r="S1467" s="5"/>
      <c r="T1467" s="5"/>
      <c r="U1467" s="5"/>
      <c r="V1467" s="5"/>
      <c r="W1467" s="5"/>
      <c r="X1467" s="5"/>
      <c r="Y1467" s="5"/>
      <c r="Z1467" s="5"/>
      <c r="AA1467" s="5"/>
      <c r="AB1467" s="5"/>
      <c r="AC1467" s="5"/>
      <c r="AD1467" s="5"/>
      <c r="AE1467" s="5"/>
      <c r="AF1467" s="5"/>
      <c r="AG1467" s="5"/>
      <c r="AH1467" s="5"/>
      <c r="AI1467" s="5"/>
      <c r="AJ1467" s="5"/>
      <c r="AK1467" s="5"/>
      <c r="AL1467" s="5"/>
      <c r="AM1467" s="5"/>
      <c r="AN1467" s="5"/>
      <c r="AO1467" s="5"/>
      <c r="AP1467" s="5"/>
      <c r="AQ1467" s="5"/>
      <c r="AR1467" s="5"/>
      <c r="AS1467" s="5"/>
      <c r="AT1467" s="5"/>
      <c r="AU1467" s="5"/>
      <c r="AV1467" s="5"/>
      <c r="AW1467" s="5"/>
      <c r="AX1467" s="5"/>
      <c r="AY1467" s="5"/>
      <c r="AZ1467" s="5"/>
      <c r="BA1467" s="5"/>
      <c r="BB1467" s="5"/>
    </row>
    <row r="1468" spans="1:54">
      <c r="A1468" s="4"/>
      <c r="B1468" s="25"/>
      <c r="C1468" s="32">
        <f t="shared" si="113"/>
        <v>1</v>
      </c>
      <c r="D1468" s="42" t="s">
        <v>2422</v>
      </c>
      <c r="E1468" s="90">
        <v>106860</v>
      </c>
      <c r="F1468" s="4"/>
      <c r="G1468" s="5"/>
      <c r="H1468" s="5"/>
      <c r="I1468" s="5"/>
      <c r="J1468" s="5"/>
      <c r="K1468" s="5"/>
      <c r="L1468" s="5"/>
      <c r="M1468" s="5"/>
      <c r="N1468" s="5"/>
      <c r="O1468" s="5"/>
      <c r="P1468" s="5"/>
      <c r="Q1468" s="5"/>
      <c r="R1468" s="5"/>
      <c r="S1468" s="5"/>
      <c r="T1468" s="5"/>
      <c r="U1468" s="5"/>
      <c r="V1468" s="5"/>
      <c r="W1468" s="5"/>
      <c r="X1468" s="5"/>
      <c r="Y1468" s="5"/>
      <c r="Z1468" s="5"/>
      <c r="AA1468" s="5"/>
      <c r="AB1468" s="5"/>
      <c r="AC1468" s="5"/>
      <c r="AD1468" s="5"/>
      <c r="AE1468" s="5"/>
      <c r="AF1468" s="5"/>
      <c r="AG1468" s="5"/>
      <c r="AH1468" s="5"/>
      <c r="AI1468" s="5"/>
      <c r="AJ1468" s="5"/>
      <c r="AK1468" s="5"/>
      <c r="AL1468" s="5"/>
      <c r="AM1468" s="5"/>
      <c r="AN1468" s="5"/>
      <c r="AO1468" s="5"/>
      <c r="AP1468" s="5"/>
      <c r="AQ1468" s="5"/>
      <c r="AR1468" s="5"/>
      <c r="AS1468" s="5"/>
      <c r="AT1468" s="5"/>
      <c r="AU1468" s="5"/>
      <c r="AV1468" s="5"/>
      <c r="AW1468" s="5"/>
      <c r="AX1468" s="5"/>
      <c r="AY1468" s="5"/>
      <c r="AZ1468" s="5"/>
      <c r="BA1468" s="5"/>
      <c r="BB1468" s="5"/>
    </row>
    <row r="1469" spans="1:54">
      <c r="A1469" s="4"/>
      <c r="B1469" s="25"/>
      <c r="C1469" s="32">
        <f t="shared" si="113"/>
        <v>1</v>
      </c>
      <c r="D1469" s="36" t="s">
        <v>2423</v>
      </c>
      <c r="E1469" s="90">
        <v>7126</v>
      </c>
      <c r="F1469" s="4"/>
      <c r="G1469" s="5"/>
      <c r="H1469" s="5"/>
      <c r="I1469" s="5"/>
      <c r="J1469" s="5"/>
      <c r="K1469" s="5"/>
      <c r="L1469" s="5"/>
      <c r="M1469" s="5"/>
      <c r="N1469" s="5"/>
      <c r="O1469" s="5"/>
      <c r="P1469" s="5"/>
      <c r="Q1469" s="5"/>
      <c r="R1469" s="5"/>
      <c r="S1469" s="5"/>
      <c r="T1469" s="5"/>
      <c r="U1469" s="5"/>
      <c r="V1469" s="5"/>
      <c r="W1469" s="5"/>
      <c r="X1469" s="5"/>
      <c r="Y1469" s="5"/>
      <c r="Z1469" s="5"/>
      <c r="AA1469" s="5"/>
      <c r="AB1469" s="5"/>
      <c r="AC1469" s="5"/>
      <c r="AD1469" s="5"/>
      <c r="AE1469" s="5"/>
      <c r="AF1469" s="5"/>
      <c r="AG1469" s="5"/>
      <c r="AH1469" s="5"/>
      <c r="AI1469" s="5"/>
      <c r="AJ1469" s="5"/>
      <c r="AK1469" s="5"/>
      <c r="AL1469" s="5"/>
      <c r="AM1469" s="5"/>
      <c r="AN1469" s="5"/>
      <c r="AO1469" s="5"/>
      <c r="AP1469" s="5"/>
      <c r="AQ1469" s="5"/>
      <c r="AR1469" s="5"/>
      <c r="AS1469" s="5"/>
      <c r="AT1469" s="5"/>
      <c r="AU1469" s="5"/>
      <c r="AV1469" s="5"/>
      <c r="AW1469" s="5"/>
      <c r="AX1469" s="5"/>
      <c r="AY1469" s="5"/>
      <c r="AZ1469" s="5"/>
      <c r="BA1469" s="5"/>
      <c r="BB1469" s="5"/>
    </row>
    <row r="1470" spans="1:54">
      <c r="A1470" s="4"/>
      <c r="B1470" s="25"/>
      <c r="C1470" s="32">
        <f t="shared" si="113"/>
        <v>1</v>
      </c>
      <c r="D1470" s="36" t="s">
        <v>2425</v>
      </c>
      <c r="E1470" s="90">
        <v>15201</v>
      </c>
      <c r="F1470" s="4"/>
      <c r="G1470" s="5"/>
      <c r="H1470" s="5"/>
      <c r="I1470" s="5"/>
      <c r="J1470" s="5"/>
      <c r="K1470" s="5"/>
      <c r="L1470" s="5"/>
      <c r="M1470" s="5"/>
      <c r="N1470" s="5"/>
      <c r="O1470" s="5"/>
      <c r="P1470" s="5"/>
      <c r="Q1470" s="5"/>
      <c r="R1470" s="5"/>
      <c r="S1470" s="5"/>
      <c r="T1470" s="5"/>
      <c r="U1470" s="5"/>
      <c r="V1470" s="5"/>
      <c r="W1470" s="5"/>
      <c r="X1470" s="5"/>
      <c r="Y1470" s="5"/>
      <c r="Z1470" s="5"/>
      <c r="AA1470" s="5"/>
      <c r="AB1470" s="5"/>
      <c r="AC1470" s="5"/>
      <c r="AD1470" s="5"/>
      <c r="AE1470" s="5"/>
      <c r="AF1470" s="5"/>
      <c r="AG1470" s="5"/>
      <c r="AH1470" s="5"/>
      <c r="AI1470" s="5"/>
      <c r="AJ1470" s="5"/>
      <c r="AK1470" s="5"/>
      <c r="AL1470" s="5"/>
      <c r="AM1470" s="5"/>
      <c r="AN1470" s="5"/>
      <c r="AO1470" s="5"/>
      <c r="AP1470" s="5"/>
      <c r="AQ1470" s="5"/>
      <c r="AR1470" s="5"/>
      <c r="AS1470" s="5"/>
      <c r="AT1470" s="5"/>
      <c r="AU1470" s="5"/>
      <c r="AV1470" s="5"/>
      <c r="AW1470" s="5"/>
      <c r="AX1470" s="5"/>
      <c r="AY1470" s="5"/>
      <c r="AZ1470" s="5"/>
      <c r="BA1470" s="5"/>
      <c r="BB1470" s="5"/>
    </row>
    <row r="1471" spans="1:54">
      <c r="A1471" s="4"/>
      <c r="B1471" s="25"/>
      <c r="C1471" s="32">
        <f t="shared" si="113"/>
        <v>1</v>
      </c>
      <c r="D1471" s="36" t="s">
        <v>2427</v>
      </c>
      <c r="E1471" s="90">
        <v>4488</v>
      </c>
      <c r="F1471" s="4"/>
      <c r="G1471" s="5"/>
      <c r="H1471" s="5"/>
      <c r="I1471" s="5"/>
      <c r="J1471" s="5"/>
      <c r="K1471" s="5"/>
      <c r="L1471" s="5"/>
      <c r="M1471" s="5"/>
      <c r="N1471" s="5"/>
      <c r="O1471" s="5"/>
      <c r="P1471" s="5"/>
      <c r="Q1471" s="5"/>
      <c r="R1471" s="5"/>
      <c r="S1471" s="5"/>
      <c r="T1471" s="5"/>
      <c r="U1471" s="5"/>
      <c r="V1471" s="5"/>
      <c r="W1471" s="5"/>
      <c r="X1471" s="5"/>
      <c r="Y1471" s="5"/>
      <c r="Z1471" s="5"/>
      <c r="AA1471" s="5"/>
      <c r="AB1471" s="5"/>
      <c r="AC1471" s="5"/>
      <c r="AD1471" s="5"/>
      <c r="AE1471" s="5"/>
      <c r="AF1471" s="5"/>
      <c r="AG1471" s="5"/>
      <c r="AH1471" s="5"/>
      <c r="AI1471" s="5"/>
      <c r="AJ1471" s="5"/>
      <c r="AK1471" s="5"/>
      <c r="AL1471" s="5"/>
      <c r="AM1471" s="5"/>
      <c r="AN1471" s="5"/>
      <c r="AO1471" s="5"/>
      <c r="AP1471" s="5"/>
      <c r="AQ1471" s="5"/>
      <c r="AR1471" s="5"/>
      <c r="AS1471" s="5"/>
      <c r="AT1471" s="5"/>
      <c r="AU1471" s="5"/>
      <c r="AV1471" s="5"/>
      <c r="AW1471" s="5"/>
      <c r="AX1471" s="5"/>
      <c r="AY1471" s="5"/>
      <c r="AZ1471" s="5"/>
      <c r="BA1471" s="5"/>
      <c r="BB1471" s="5"/>
    </row>
    <row r="1472" spans="1:54">
      <c r="A1472" s="4"/>
      <c r="B1472" s="25"/>
      <c r="C1472" s="32">
        <f t="shared" si="113"/>
        <v>1</v>
      </c>
      <c r="D1472" s="36" t="s">
        <v>2428</v>
      </c>
      <c r="E1472" s="90">
        <v>2861</v>
      </c>
      <c r="F1472" s="4"/>
      <c r="G1472" s="5"/>
      <c r="H1472" s="5"/>
      <c r="I1472" s="5"/>
      <c r="J1472" s="5"/>
      <c r="K1472" s="5"/>
      <c r="L1472" s="5"/>
      <c r="M1472" s="5"/>
      <c r="N1472" s="5"/>
      <c r="O1472" s="5"/>
      <c r="P1472" s="5"/>
      <c r="Q1472" s="5"/>
      <c r="R1472" s="5"/>
      <c r="S1472" s="5"/>
      <c r="T1472" s="5"/>
      <c r="U1472" s="5"/>
      <c r="V1472" s="5"/>
      <c r="W1472" s="5"/>
      <c r="X1472" s="5"/>
      <c r="Y1472" s="5"/>
      <c r="Z1472" s="5"/>
      <c r="AA1472" s="5"/>
      <c r="AB1472" s="5"/>
      <c r="AC1472" s="5"/>
      <c r="AD1472" s="5"/>
      <c r="AE1472" s="5"/>
      <c r="AF1472" s="5"/>
      <c r="AG1472" s="5"/>
      <c r="AH1472" s="5"/>
      <c r="AI1472" s="5"/>
      <c r="AJ1472" s="5"/>
      <c r="AK1472" s="5"/>
      <c r="AL1472" s="5"/>
      <c r="AM1472" s="5"/>
      <c r="AN1472" s="5"/>
      <c r="AO1472" s="5"/>
      <c r="AP1472" s="5"/>
      <c r="AQ1472" s="5"/>
      <c r="AR1472" s="5"/>
      <c r="AS1472" s="5"/>
      <c r="AT1472" s="5"/>
      <c r="AU1472" s="5"/>
      <c r="AV1472" s="5"/>
      <c r="AW1472" s="5"/>
      <c r="AX1472" s="5"/>
      <c r="AY1472" s="5"/>
      <c r="AZ1472" s="5"/>
      <c r="BA1472" s="5"/>
      <c r="BB1472" s="5"/>
    </row>
    <row r="1473" spans="1:54">
      <c r="A1473" s="4"/>
      <c r="B1473" s="25"/>
      <c r="C1473" s="32">
        <f t="shared" si="113"/>
        <v>1</v>
      </c>
      <c r="D1473" s="36" t="s">
        <v>2430</v>
      </c>
      <c r="E1473" s="90">
        <v>7642</v>
      </c>
      <c r="F1473" s="4"/>
      <c r="G1473" s="5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5"/>
      <c r="S1473" s="5"/>
      <c r="T1473" s="5"/>
      <c r="U1473" s="5"/>
      <c r="V1473" s="5"/>
      <c r="W1473" s="5"/>
      <c r="X1473" s="5"/>
      <c r="Y1473" s="5"/>
      <c r="Z1473" s="5"/>
      <c r="AA1473" s="5"/>
      <c r="AB1473" s="5"/>
      <c r="AC1473" s="5"/>
      <c r="AD1473" s="5"/>
      <c r="AE1473" s="5"/>
      <c r="AF1473" s="5"/>
      <c r="AG1473" s="5"/>
      <c r="AH1473" s="5"/>
      <c r="AI1473" s="5"/>
      <c r="AJ1473" s="5"/>
      <c r="AK1473" s="5"/>
      <c r="AL1473" s="5"/>
      <c r="AM1473" s="5"/>
      <c r="AN1473" s="5"/>
      <c r="AO1473" s="5"/>
      <c r="AP1473" s="5"/>
      <c r="AQ1473" s="5"/>
      <c r="AR1473" s="5"/>
      <c r="AS1473" s="5"/>
      <c r="AT1473" s="5"/>
      <c r="AU1473" s="5"/>
      <c r="AV1473" s="5"/>
      <c r="AW1473" s="5"/>
      <c r="AX1473" s="5"/>
      <c r="AY1473" s="5"/>
      <c r="AZ1473" s="5"/>
      <c r="BA1473" s="5"/>
      <c r="BB1473" s="5"/>
    </row>
    <row r="1474" spans="1:54">
      <c r="A1474" s="4"/>
      <c r="B1474" s="25"/>
      <c r="C1474" s="32">
        <f t="shared" si="113"/>
        <v>1</v>
      </c>
      <c r="D1474" s="36" t="s">
        <v>2431</v>
      </c>
      <c r="E1474" s="91">
        <v>4101</v>
      </c>
      <c r="F1474" s="4"/>
      <c r="G1474" s="5"/>
      <c r="H1474" s="5"/>
      <c r="I1474" s="5"/>
      <c r="J1474" s="5"/>
      <c r="K1474" s="5"/>
      <c r="L1474" s="5"/>
      <c r="M1474" s="5"/>
      <c r="N1474" s="5"/>
      <c r="O1474" s="5"/>
      <c r="P1474" s="5"/>
      <c r="Q1474" s="5"/>
      <c r="R1474" s="5"/>
      <c r="S1474" s="5"/>
      <c r="T1474" s="5"/>
      <c r="U1474" s="5"/>
      <c r="V1474" s="5"/>
      <c r="W1474" s="5"/>
      <c r="X1474" s="5"/>
      <c r="Y1474" s="5"/>
      <c r="Z1474" s="5"/>
      <c r="AA1474" s="5"/>
      <c r="AB1474" s="5"/>
      <c r="AC1474" s="5"/>
      <c r="AD1474" s="5"/>
      <c r="AE1474" s="5"/>
      <c r="AF1474" s="5"/>
      <c r="AG1474" s="5"/>
      <c r="AH1474" s="5"/>
      <c r="AI1474" s="5"/>
      <c r="AJ1474" s="5"/>
      <c r="AK1474" s="5"/>
      <c r="AL1474" s="5"/>
      <c r="AM1474" s="5"/>
      <c r="AN1474" s="5"/>
      <c r="AO1474" s="5"/>
      <c r="AP1474" s="5"/>
      <c r="AQ1474" s="5"/>
      <c r="AR1474" s="5"/>
      <c r="AS1474" s="5"/>
      <c r="AT1474" s="5"/>
      <c r="AU1474" s="5"/>
      <c r="AV1474" s="5"/>
      <c r="AW1474" s="5"/>
      <c r="AX1474" s="5"/>
      <c r="AY1474" s="5"/>
      <c r="AZ1474" s="5"/>
      <c r="BA1474" s="5"/>
      <c r="BB1474" s="5"/>
    </row>
    <row r="1475" spans="1:54">
      <c r="A1475" s="4"/>
      <c r="B1475" s="25"/>
      <c r="C1475" s="32">
        <f t="shared" si="113"/>
        <v>1</v>
      </c>
      <c r="D1475" s="36" t="s">
        <v>2432</v>
      </c>
      <c r="E1475" s="91">
        <v>4919</v>
      </c>
      <c r="F1475" s="4"/>
      <c r="G1475" s="5"/>
      <c r="H1475" s="5"/>
      <c r="I1475" s="5"/>
      <c r="J1475" s="5"/>
      <c r="K1475" s="5"/>
      <c r="L1475" s="5"/>
      <c r="M1475" s="5"/>
      <c r="N1475" s="5"/>
      <c r="O1475" s="5"/>
      <c r="P1475" s="5"/>
      <c r="Q1475" s="5"/>
      <c r="R1475" s="5"/>
      <c r="S1475" s="5"/>
      <c r="T1475" s="5"/>
      <c r="U1475" s="5"/>
      <c r="V1475" s="5"/>
      <c r="W1475" s="5"/>
      <c r="X1475" s="5"/>
      <c r="Y1475" s="5"/>
      <c r="Z1475" s="5"/>
      <c r="AA1475" s="5"/>
      <c r="AB1475" s="5"/>
      <c r="AC1475" s="5"/>
      <c r="AD1475" s="5"/>
      <c r="AE1475" s="5"/>
      <c r="AF1475" s="5"/>
      <c r="AG1475" s="5"/>
      <c r="AH1475" s="5"/>
      <c r="AI1475" s="5"/>
      <c r="AJ1475" s="5"/>
      <c r="AK1475" s="5"/>
      <c r="AL1475" s="5"/>
      <c r="AM1475" s="5"/>
      <c r="AN1475" s="5"/>
      <c r="AO1475" s="5"/>
      <c r="AP1475" s="5"/>
      <c r="AQ1475" s="5"/>
      <c r="AR1475" s="5"/>
      <c r="AS1475" s="5"/>
      <c r="AT1475" s="5"/>
      <c r="AU1475" s="5"/>
      <c r="AV1475" s="5"/>
      <c r="AW1475" s="5"/>
      <c r="AX1475" s="5"/>
      <c r="AY1475" s="5"/>
      <c r="AZ1475" s="5"/>
      <c r="BA1475" s="5"/>
      <c r="BB1475" s="5"/>
    </row>
    <row r="1476" spans="1:54">
      <c r="A1476" s="4"/>
      <c r="B1476" s="25"/>
      <c r="C1476" s="32">
        <f t="shared" si="113"/>
        <v>1</v>
      </c>
      <c r="D1476" s="36" t="s">
        <v>2433</v>
      </c>
      <c r="E1476" s="91">
        <v>16355</v>
      </c>
      <c r="F1476" s="4"/>
      <c r="G1476" s="5"/>
      <c r="H1476" s="5"/>
      <c r="I1476" s="5"/>
      <c r="J1476" s="5"/>
      <c r="K1476" s="5"/>
      <c r="L1476" s="5"/>
      <c r="M1476" s="5"/>
      <c r="N1476" s="5"/>
      <c r="O1476" s="5"/>
      <c r="P1476" s="5"/>
      <c r="Q1476" s="5"/>
      <c r="R1476" s="5"/>
      <c r="S1476" s="5"/>
      <c r="T1476" s="5"/>
      <c r="U1476" s="5"/>
      <c r="V1476" s="5"/>
      <c r="W1476" s="5"/>
      <c r="X1476" s="5"/>
      <c r="Y1476" s="5"/>
      <c r="Z1476" s="5"/>
      <c r="AA1476" s="5"/>
      <c r="AB1476" s="5"/>
      <c r="AC1476" s="5"/>
      <c r="AD1476" s="5"/>
      <c r="AE1476" s="5"/>
      <c r="AF1476" s="5"/>
      <c r="AG1476" s="5"/>
      <c r="AH1476" s="5"/>
      <c r="AI1476" s="5"/>
      <c r="AJ1476" s="5"/>
      <c r="AK1476" s="5"/>
      <c r="AL1476" s="5"/>
      <c r="AM1476" s="5"/>
      <c r="AN1476" s="5"/>
      <c r="AO1476" s="5"/>
      <c r="AP1476" s="5"/>
      <c r="AQ1476" s="5"/>
      <c r="AR1476" s="5"/>
      <c r="AS1476" s="5"/>
      <c r="AT1476" s="5"/>
      <c r="AU1476" s="5"/>
      <c r="AV1476" s="5"/>
      <c r="AW1476" s="5"/>
      <c r="AX1476" s="5"/>
      <c r="AY1476" s="5"/>
      <c r="AZ1476" s="5"/>
      <c r="BA1476" s="5"/>
      <c r="BB1476" s="5"/>
    </row>
    <row r="1477" spans="1:54">
      <c r="A1477" s="4"/>
      <c r="B1477" s="25"/>
      <c r="C1477" s="32">
        <f t="shared" si="113"/>
        <v>1</v>
      </c>
      <c r="D1477" s="36" t="s">
        <v>2434</v>
      </c>
      <c r="E1477" s="91">
        <v>8445</v>
      </c>
      <c r="F1477" s="4"/>
      <c r="G1477" s="5"/>
      <c r="H1477" s="5"/>
      <c r="I1477" s="5"/>
      <c r="J1477" s="5"/>
      <c r="K1477" s="5"/>
      <c r="L1477" s="5"/>
      <c r="M1477" s="5"/>
      <c r="N1477" s="5"/>
      <c r="O1477" s="5"/>
      <c r="P1477" s="5"/>
      <c r="Q1477" s="5"/>
      <c r="R1477" s="5"/>
      <c r="S1477" s="5"/>
      <c r="T1477" s="5"/>
      <c r="U1477" s="5"/>
      <c r="V1477" s="5"/>
      <c r="W1477" s="5"/>
      <c r="X1477" s="5"/>
      <c r="Y1477" s="5"/>
      <c r="Z1477" s="5"/>
      <c r="AA1477" s="5"/>
      <c r="AB1477" s="5"/>
      <c r="AC1477" s="5"/>
      <c r="AD1477" s="5"/>
      <c r="AE1477" s="5"/>
      <c r="AF1477" s="5"/>
      <c r="AG1477" s="5"/>
      <c r="AH1477" s="5"/>
      <c r="AI1477" s="5"/>
      <c r="AJ1477" s="5"/>
      <c r="AK1477" s="5"/>
      <c r="AL1477" s="5"/>
      <c r="AM1477" s="5"/>
      <c r="AN1477" s="5"/>
      <c r="AO1477" s="5"/>
      <c r="AP1477" s="5"/>
      <c r="AQ1477" s="5"/>
      <c r="AR1477" s="5"/>
      <c r="AS1477" s="5"/>
      <c r="AT1477" s="5"/>
      <c r="AU1477" s="5"/>
      <c r="AV1477" s="5"/>
      <c r="AW1477" s="5"/>
      <c r="AX1477" s="5"/>
      <c r="AY1477" s="5"/>
      <c r="AZ1477" s="5"/>
      <c r="BA1477" s="5"/>
      <c r="BB1477" s="5"/>
    </row>
    <row r="1478" spans="1:54">
      <c r="A1478" s="4"/>
      <c r="B1478" s="25"/>
      <c r="C1478" s="32">
        <f t="shared" si="113"/>
        <v>1</v>
      </c>
      <c r="D1478" s="36" t="s">
        <v>2435</v>
      </c>
      <c r="E1478" s="91">
        <v>30100</v>
      </c>
      <c r="F1478" s="4"/>
      <c r="G1478" s="5"/>
      <c r="H1478" s="5"/>
      <c r="I1478" s="5"/>
      <c r="J1478" s="5"/>
      <c r="K1478" s="5"/>
      <c r="L1478" s="5"/>
      <c r="M1478" s="5"/>
      <c r="N1478" s="5"/>
      <c r="O1478" s="5"/>
      <c r="P1478" s="5"/>
      <c r="Q1478" s="5"/>
      <c r="R1478" s="5"/>
      <c r="S1478" s="5"/>
      <c r="T1478" s="5"/>
      <c r="U1478" s="5"/>
      <c r="V1478" s="5"/>
      <c r="W1478" s="5"/>
      <c r="X1478" s="5"/>
      <c r="Y1478" s="5"/>
      <c r="Z1478" s="5"/>
      <c r="AA1478" s="5"/>
      <c r="AB1478" s="5"/>
      <c r="AC1478" s="5"/>
      <c r="AD1478" s="5"/>
      <c r="AE1478" s="5"/>
      <c r="AF1478" s="5"/>
      <c r="AG1478" s="5"/>
      <c r="AH1478" s="5"/>
      <c r="AI1478" s="5"/>
      <c r="AJ1478" s="5"/>
      <c r="AK1478" s="5"/>
      <c r="AL1478" s="5"/>
      <c r="AM1478" s="5"/>
      <c r="AN1478" s="5"/>
      <c r="AO1478" s="5"/>
      <c r="AP1478" s="5"/>
      <c r="AQ1478" s="5"/>
      <c r="AR1478" s="5"/>
      <c r="AS1478" s="5"/>
      <c r="AT1478" s="5"/>
      <c r="AU1478" s="5"/>
      <c r="AV1478" s="5"/>
      <c r="AW1478" s="5"/>
      <c r="AX1478" s="5"/>
      <c r="AY1478" s="5"/>
      <c r="AZ1478" s="5"/>
      <c r="BA1478" s="5"/>
      <c r="BB1478" s="5"/>
    </row>
    <row r="1479" spans="1:54">
      <c r="A1479" s="4"/>
      <c r="B1479" s="25"/>
      <c r="C1479" s="32">
        <f t="shared" si="113"/>
        <v>1</v>
      </c>
      <c r="D1479" s="36" t="s">
        <v>2436</v>
      </c>
      <c r="E1479" s="91">
        <v>3815</v>
      </c>
      <c r="F1479" s="4"/>
      <c r="G1479" s="5"/>
      <c r="H1479" s="5"/>
      <c r="I1479" s="5"/>
      <c r="J1479" s="5"/>
      <c r="K1479" s="5"/>
      <c r="L1479" s="5"/>
      <c r="M1479" s="5"/>
      <c r="N1479" s="5"/>
      <c r="O1479" s="5"/>
      <c r="P1479" s="5"/>
      <c r="Q1479" s="5"/>
      <c r="R1479" s="5"/>
      <c r="S1479" s="5"/>
      <c r="T1479" s="5"/>
      <c r="U1479" s="5"/>
      <c r="V1479" s="5"/>
      <c r="W1479" s="5"/>
      <c r="X1479" s="5"/>
      <c r="Y1479" s="5"/>
      <c r="Z1479" s="5"/>
      <c r="AA1479" s="5"/>
      <c r="AB1479" s="5"/>
      <c r="AC1479" s="5"/>
      <c r="AD1479" s="5"/>
      <c r="AE1479" s="5"/>
      <c r="AF1479" s="5"/>
      <c r="AG1479" s="5"/>
      <c r="AH1479" s="5"/>
      <c r="AI1479" s="5"/>
      <c r="AJ1479" s="5"/>
      <c r="AK1479" s="5"/>
      <c r="AL1479" s="5"/>
      <c r="AM1479" s="5"/>
      <c r="AN1479" s="5"/>
      <c r="AO1479" s="5"/>
      <c r="AP1479" s="5"/>
      <c r="AQ1479" s="5"/>
      <c r="AR1479" s="5"/>
      <c r="AS1479" s="5"/>
      <c r="AT1479" s="5"/>
      <c r="AU1479" s="5"/>
      <c r="AV1479" s="5"/>
      <c r="AW1479" s="5"/>
      <c r="AX1479" s="5"/>
      <c r="AY1479" s="5"/>
      <c r="AZ1479" s="5"/>
      <c r="BA1479" s="5"/>
      <c r="BB1479" s="5"/>
    </row>
    <row r="1480" spans="1:54">
      <c r="A1480" s="4"/>
      <c r="B1480" s="25"/>
      <c r="C1480" s="32">
        <f t="shared" si="113"/>
        <v>1</v>
      </c>
      <c r="D1480" s="36" t="s">
        <v>2437</v>
      </c>
      <c r="E1480" s="91">
        <v>14625</v>
      </c>
      <c r="F1480" s="4"/>
      <c r="G1480" s="5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5"/>
      <c r="S1480" s="5"/>
      <c r="T1480" s="5"/>
      <c r="U1480" s="5"/>
      <c r="V1480" s="5"/>
      <c r="W1480" s="5"/>
      <c r="X1480" s="5"/>
      <c r="Y1480" s="5"/>
      <c r="Z1480" s="5"/>
      <c r="AA1480" s="5"/>
      <c r="AB1480" s="5"/>
      <c r="AC1480" s="5"/>
      <c r="AD1480" s="5"/>
      <c r="AE1480" s="5"/>
      <c r="AF1480" s="5"/>
      <c r="AG1480" s="5"/>
      <c r="AH1480" s="5"/>
      <c r="AI1480" s="5"/>
      <c r="AJ1480" s="5"/>
      <c r="AK1480" s="5"/>
      <c r="AL1480" s="5"/>
      <c r="AM1480" s="5"/>
      <c r="AN1480" s="5"/>
      <c r="AO1480" s="5"/>
      <c r="AP1480" s="5"/>
      <c r="AQ1480" s="5"/>
      <c r="AR1480" s="5"/>
      <c r="AS1480" s="5"/>
      <c r="AT1480" s="5"/>
      <c r="AU1480" s="5"/>
      <c r="AV1480" s="5"/>
      <c r="AW1480" s="5"/>
      <c r="AX1480" s="5"/>
      <c r="AY1480" s="5"/>
      <c r="AZ1480" s="5"/>
      <c r="BA1480" s="5"/>
      <c r="BB1480" s="5"/>
    </row>
    <row r="1481" spans="1:54">
      <c r="A1481" s="4"/>
      <c r="B1481" s="25"/>
      <c r="C1481" s="32">
        <f t="shared" si="113"/>
        <v>1</v>
      </c>
      <c r="D1481" s="36" t="s">
        <v>2438</v>
      </c>
      <c r="E1481" s="91">
        <v>9578</v>
      </c>
      <c r="F1481" s="4"/>
      <c r="G1481" s="5"/>
      <c r="H1481" s="5"/>
      <c r="I1481" s="5"/>
      <c r="J1481" s="5"/>
      <c r="K1481" s="5"/>
      <c r="L1481" s="5"/>
      <c r="M1481" s="5"/>
      <c r="N1481" s="5"/>
      <c r="O1481" s="5"/>
      <c r="P1481" s="5"/>
      <c r="Q1481" s="5"/>
      <c r="R1481" s="5"/>
      <c r="S1481" s="5"/>
      <c r="T1481" s="5"/>
      <c r="U1481" s="5"/>
      <c r="V1481" s="5"/>
      <c r="W1481" s="5"/>
      <c r="X1481" s="5"/>
      <c r="Y1481" s="5"/>
      <c r="Z1481" s="5"/>
      <c r="AA1481" s="5"/>
      <c r="AB1481" s="5"/>
      <c r="AC1481" s="5"/>
      <c r="AD1481" s="5"/>
      <c r="AE1481" s="5"/>
      <c r="AF1481" s="5"/>
      <c r="AG1481" s="5"/>
      <c r="AH1481" s="5"/>
      <c r="AI1481" s="5"/>
      <c r="AJ1481" s="5"/>
      <c r="AK1481" s="5"/>
      <c r="AL1481" s="5"/>
      <c r="AM1481" s="5"/>
      <c r="AN1481" s="5"/>
      <c r="AO1481" s="5"/>
      <c r="AP1481" s="5"/>
      <c r="AQ1481" s="5"/>
      <c r="AR1481" s="5"/>
      <c r="AS1481" s="5"/>
      <c r="AT1481" s="5"/>
      <c r="AU1481" s="5"/>
      <c r="AV1481" s="5"/>
      <c r="AW1481" s="5"/>
      <c r="AX1481" s="5"/>
      <c r="AY1481" s="5"/>
      <c r="AZ1481" s="5"/>
      <c r="BA1481" s="5"/>
      <c r="BB1481" s="5"/>
    </row>
    <row r="1482" spans="1:54">
      <c r="A1482" s="4"/>
      <c r="B1482" s="25"/>
      <c r="C1482" s="32">
        <f t="shared" si="113"/>
        <v>1</v>
      </c>
      <c r="D1482" s="36" t="s">
        <v>2439</v>
      </c>
      <c r="E1482" s="42">
        <v>41208</v>
      </c>
      <c r="F1482" s="4"/>
      <c r="G1482" s="5"/>
      <c r="H1482" s="5"/>
      <c r="I1482" s="5"/>
      <c r="J1482" s="5"/>
      <c r="K1482" s="5"/>
      <c r="L1482" s="5"/>
      <c r="M1482" s="5"/>
      <c r="N1482" s="5"/>
      <c r="O1482" s="5"/>
      <c r="P1482" s="5"/>
      <c r="Q1482" s="5"/>
      <c r="R1482" s="5"/>
      <c r="S1482" s="5"/>
      <c r="T1482" s="5"/>
      <c r="U1482" s="5"/>
      <c r="V1482" s="5"/>
      <c r="W1482" s="5"/>
      <c r="X1482" s="5"/>
      <c r="Y1482" s="5"/>
      <c r="Z1482" s="5"/>
      <c r="AA1482" s="5"/>
      <c r="AB1482" s="5"/>
      <c r="AC1482" s="5"/>
      <c r="AD1482" s="5"/>
      <c r="AE1482" s="5"/>
      <c r="AF1482" s="5"/>
      <c r="AG1482" s="5"/>
      <c r="AH1482" s="5"/>
      <c r="AI1482" s="5"/>
      <c r="AJ1482" s="5"/>
      <c r="AK1482" s="5"/>
      <c r="AL1482" s="5"/>
      <c r="AM1482" s="5"/>
      <c r="AN1482" s="5"/>
      <c r="AO1482" s="5"/>
      <c r="AP1482" s="5"/>
      <c r="AQ1482" s="5"/>
      <c r="AR1482" s="5"/>
      <c r="AS1482" s="5"/>
      <c r="AT1482" s="5"/>
      <c r="AU1482" s="5"/>
      <c r="AV1482" s="5"/>
      <c r="AW1482" s="5"/>
      <c r="AX1482" s="5"/>
      <c r="AY1482" s="5"/>
      <c r="AZ1482" s="5"/>
      <c r="BA1482" s="5"/>
      <c r="BB1482" s="5"/>
    </row>
    <row r="1483" spans="1:54" ht="15">
      <c r="A1483" s="231" t="s">
        <v>2441</v>
      </c>
      <c r="B1483" s="231"/>
      <c r="C1483" s="231"/>
      <c r="D1483" s="44">
        <f>SUM(C1449:C1482)</f>
        <v>34</v>
      </c>
      <c r="E1483" s="159">
        <f t="shared" ref="E1483" si="114">SUM(E1449:E1482)</f>
        <v>418598</v>
      </c>
      <c r="F1483" s="4"/>
      <c r="G1483" s="5"/>
      <c r="H1483" s="5"/>
      <c r="I1483" s="5"/>
      <c r="J1483" s="5"/>
      <c r="K1483" s="5"/>
      <c r="L1483" s="5"/>
      <c r="M1483" s="5"/>
      <c r="N1483" s="5"/>
      <c r="O1483" s="5"/>
      <c r="P1483" s="5"/>
      <c r="Q1483" s="5"/>
      <c r="R1483" s="5"/>
      <c r="S1483" s="5"/>
      <c r="T1483" s="5"/>
      <c r="U1483" s="5"/>
      <c r="V1483" s="5"/>
      <c r="W1483" s="5"/>
      <c r="X1483" s="5"/>
      <c r="Y1483" s="5"/>
      <c r="Z1483" s="5"/>
      <c r="AA1483" s="5"/>
      <c r="AB1483" s="5"/>
      <c r="AC1483" s="5"/>
      <c r="AD1483" s="5"/>
      <c r="AE1483" s="5"/>
      <c r="AF1483" s="5"/>
      <c r="AG1483" s="5"/>
      <c r="AH1483" s="5"/>
      <c r="AI1483" s="5"/>
      <c r="AJ1483" s="5"/>
      <c r="AK1483" s="5"/>
      <c r="AL1483" s="5"/>
      <c r="AM1483" s="5"/>
      <c r="AN1483" s="5"/>
      <c r="AO1483" s="5"/>
      <c r="AP1483" s="5"/>
      <c r="AQ1483" s="5"/>
      <c r="AR1483" s="5"/>
      <c r="AS1483" s="5"/>
      <c r="AT1483" s="5"/>
      <c r="AU1483" s="5"/>
      <c r="AV1483" s="5"/>
      <c r="AW1483" s="5"/>
      <c r="AX1483" s="5"/>
      <c r="AY1483" s="5"/>
      <c r="AZ1483" s="5"/>
      <c r="BA1483" s="5"/>
      <c r="BB1483" s="5"/>
    </row>
    <row r="1484" spans="1:54" ht="15.75">
      <c r="A1484" s="28">
        <v>55</v>
      </c>
      <c r="B1484" s="225" t="s">
        <v>89</v>
      </c>
      <c r="C1484" s="225"/>
      <c r="D1484" s="29"/>
      <c r="E1484" s="156"/>
      <c r="F1484" s="4"/>
      <c r="G1484" s="5"/>
      <c r="H1484" s="5"/>
      <c r="I1484" s="5"/>
      <c r="J1484" s="5"/>
      <c r="K1484" s="5"/>
      <c r="L1484" s="5"/>
      <c r="M1484" s="5"/>
      <c r="N1484" s="5"/>
      <c r="O1484" s="5"/>
      <c r="P1484" s="5"/>
      <c r="Q1484" s="5"/>
      <c r="R1484" s="5"/>
      <c r="S1484" s="5"/>
      <c r="T1484" s="5"/>
      <c r="U1484" s="5"/>
      <c r="V1484" s="5"/>
      <c r="W1484" s="5"/>
      <c r="X1484" s="5"/>
      <c r="Y1484" s="5"/>
      <c r="Z1484" s="5"/>
      <c r="AA1484" s="5"/>
      <c r="AB1484" s="5"/>
      <c r="AC1484" s="5"/>
      <c r="AD1484" s="5"/>
      <c r="AE1484" s="5"/>
      <c r="AF1484" s="5"/>
      <c r="AG1484" s="5"/>
      <c r="AH1484" s="5"/>
      <c r="AI1484" s="5"/>
      <c r="AJ1484" s="5"/>
      <c r="AK1484" s="5"/>
      <c r="AL1484" s="5"/>
      <c r="AM1484" s="5"/>
      <c r="AN1484" s="5"/>
      <c r="AO1484" s="5"/>
      <c r="AP1484" s="5"/>
      <c r="AQ1484" s="5"/>
      <c r="AR1484" s="5"/>
      <c r="AS1484" s="5"/>
      <c r="AT1484" s="5"/>
      <c r="AU1484" s="5"/>
      <c r="AV1484" s="5"/>
      <c r="AW1484" s="5"/>
      <c r="AX1484" s="5"/>
      <c r="AY1484" s="5"/>
      <c r="AZ1484" s="5"/>
      <c r="BA1484" s="5"/>
      <c r="BB1484" s="5"/>
    </row>
    <row r="1485" spans="1:54">
      <c r="A1485" s="4"/>
      <c r="B1485" s="25"/>
      <c r="C1485" s="32">
        <f>IF(D1485="",0,1)</f>
        <v>1</v>
      </c>
      <c r="D1485" s="34" t="s">
        <v>2442</v>
      </c>
      <c r="E1485" s="34">
        <v>14733</v>
      </c>
      <c r="F1485" s="4"/>
      <c r="G1485" s="5"/>
      <c r="H1485" s="5"/>
      <c r="I1485" s="5"/>
      <c r="J1485" s="5"/>
      <c r="K1485" s="5"/>
      <c r="L1485" s="5"/>
      <c r="M1485" s="5"/>
      <c r="N1485" s="5"/>
      <c r="O1485" s="5"/>
      <c r="P1485" s="5"/>
      <c r="Q1485" s="5"/>
      <c r="R1485" s="5"/>
      <c r="S1485" s="5"/>
      <c r="T1485" s="5"/>
      <c r="U1485" s="5"/>
      <c r="V1485" s="5"/>
      <c r="W1485" s="5"/>
      <c r="X1485" s="5"/>
      <c r="Y1485" s="5"/>
      <c r="Z1485" s="5"/>
      <c r="AA1485" s="5"/>
      <c r="AB1485" s="5"/>
      <c r="AC1485" s="5"/>
      <c r="AD1485" s="5"/>
      <c r="AE1485" s="5"/>
      <c r="AF1485" s="5"/>
      <c r="AG1485" s="5"/>
      <c r="AH1485" s="5"/>
      <c r="AI1485" s="5"/>
      <c r="AJ1485" s="5"/>
      <c r="AK1485" s="5"/>
      <c r="AL1485" s="5"/>
      <c r="AM1485" s="5"/>
      <c r="AN1485" s="5"/>
      <c r="AO1485" s="5"/>
      <c r="AP1485" s="5"/>
      <c r="AQ1485" s="5"/>
      <c r="AR1485" s="5"/>
      <c r="AS1485" s="5"/>
      <c r="AT1485" s="5"/>
      <c r="AU1485" s="5"/>
      <c r="AV1485" s="5"/>
      <c r="AW1485" s="5"/>
      <c r="AX1485" s="5"/>
      <c r="AY1485" s="5"/>
      <c r="AZ1485" s="5"/>
      <c r="BA1485" s="5"/>
      <c r="BB1485" s="5"/>
    </row>
    <row r="1486" spans="1:54">
      <c r="A1486" s="4"/>
      <c r="B1486" s="25"/>
      <c r="C1486" s="32">
        <f>IF(D1486="",0,1)</f>
        <v>1</v>
      </c>
      <c r="D1486" s="40" t="s">
        <v>2444</v>
      </c>
      <c r="E1486" s="40">
        <v>5399</v>
      </c>
      <c r="F1486" s="4"/>
      <c r="G1486" s="5"/>
      <c r="H1486" s="5"/>
      <c r="I1486" s="5"/>
      <c r="J1486" s="5"/>
      <c r="K1486" s="5"/>
      <c r="L1486" s="5"/>
      <c r="M1486" s="5"/>
      <c r="N1486" s="5"/>
      <c r="O1486" s="5"/>
      <c r="P1486" s="5"/>
      <c r="Q1486" s="5"/>
      <c r="R1486" s="5"/>
      <c r="S1486" s="5"/>
      <c r="T1486" s="5"/>
      <c r="U1486" s="5"/>
      <c r="V1486" s="5"/>
      <c r="W1486" s="5"/>
      <c r="X1486" s="5"/>
      <c r="Y1486" s="5"/>
      <c r="Z1486" s="5"/>
      <c r="AA1486" s="5"/>
      <c r="AB1486" s="5"/>
      <c r="AC1486" s="5"/>
      <c r="AD1486" s="5"/>
      <c r="AE1486" s="5"/>
      <c r="AF1486" s="5"/>
      <c r="AG1486" s="5"/>
      <c r="AH1486" s="5"/>
      <c r="AI1486" s="5"/>
      <c r="AJ1486" s="5"/>
      <c r="AK1486" s="5"/>
      <c r="AL1486" s="5"/>
      <c r="AM1486" s="5"/>
      <c r="AN1486" s="5"/>
      <c r="AO1486" s="5"/>
      <c r="AP1486" s="5"/>
      <c r="AQ1486" s="5"/>
      <c r="AR1486" s="5"/>
      <c r="AS1486" s="5"/>
      <c r="AT1486" s="5"/>
      <c r="AU1486" s="5"/>
      <c r="AV1486" s="5"/>
      <c r="AW1486" s="5"/>
      <c r="AX1486" s="5"/>
      <c r="AY1486" s="5"/>
      <c r="AZ1486" s="5"/>
      <c r="BA1486" s="5"/>
      <c r="BB1486" s="5"/>
    </row>
    <row r="1487" spans="1:54">
      <c r="A1487" s="4"/>
      <c r="B1487" s="25"/>
      <c r="C1487" s="32">
        <f>IF(D1487="",0,1)</f>
        <v>1</v>
      </c>
      <c r="D1487" s="40" t="s">
        <v>2447</v>
      </c>
      <c r="E1487" s="40">
        <v>4043</v>
      </c>
      <c r="F1487" s="4"/>
      <c r="G1487" s="5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5"/>
      <c r="S1487" s="5"/>
      <c r="T1487" s="5"/>
      <c r="U1487" s="5"/>
      <c r="V1487" s="5"/>
      <c r="W1487" s="5"/>
      <c r="X1487" s="5"/>
      <c r="Y1487" s="5"/>
      <c r="Z1487" s="5"/>
      <c r="AA1487" s="5"/>
      <c r="AB1487" s="5"/>
      <c r="AC1487" s="5"/>
      <c r="AD1487" s="5"/>
      <c r="AE1487" s="5"/>
      <c r="AF1487" s="5"/>
      <c r="AG1487" s="5"/>
      <c r="AH1487" s="5"/>
      <c r="AI1487" s="5"/>
      <c r="AJ1487" s="5"/>
      <c r="AK1487" s="5"/>
      <c r="AL1487" s="5"/>
      <c r="AM1487" s="5"/>
      <c r="AN1487" s="5"/>
      <c r="AO1487" s="5"/>
      <c r="AP1487" s="5"/>
      <c r="AQ1487" s="5"/>
      <c r="AR1487" s="5"/>
      <c r="AS1487" s="5"/>
      <c r="AT1487" s="5"/>
      <c r="AU1487" s="5"/>
      <c r="AV1487" s="5"/>
      <c r="AW1487" s="5"/>
      <c r="AX1487" s="5"/>
      <c r="AY1487" s="5"/>
      <c r="AZ1487" s="5"/>
      <c r="BA1487" s="5"/>
      <c r="BB1487" s="5"/>
    </row>
    <row r="1488" spans="1:54">
      <c r="A1488" s="4"/>
      <c r="B1488" s="25"/>
      <c r="C1488" s="32">
        <f>IF(D1488="",0,1)</f>
        <v>1</v>
      </c>
      <c r="D1488" s="34" t="s">
        <v>2449</v>
      </c>
      <c r="E1488" s="34">
        <v>4074</v>
      </c>
      <c r="F1488" s="4"/>
      <c r="G1488" s="5"/>
      <c r="H1488" s="5"/>
      <c r="I1488" s="5"/>
      <c r="J1488" s="5"/>
      <c r="K1488" s="5"/>
      <c r="L1488" s="5"/>
      <c r="M1488" s="5"/>
      <c r="N1488" s="5"/>
      <c r="O1488" s="5"/>
      <c r="P1488" s="5"/>
      <c r="Q1488" s="5"/>
      <c r="R1488" s="5"/>
      <c r="S1488" s="5"/>
      <c r="T1488" s="5"/>
      <c r="U1488" s="5"/>
      <c r="V1488" s="5"/>
      <c r="W1488" s="5"/>
      <c r="X1488" s="5"/>
      <c r="Y1488" s="5"/>
      <c r="Z1488" s="5"/>
      <c r="AA1488" s="5"/>
      <c r="AB1488" s="5"/>
      <c r="AC1488" s="5"/>
      <c r="AD1488" s="5"/>
      <c r="AE1488" s="5"/>
      <c r="AF1488" s="5"/>
      <c r="AG1488" s="5"/>
      <c r="AH1488" s="5"/>
      <c r="AI1488" s="5"/>
      <c r="AJ1488" s="5"/>
      <c r="AK1488" s="5"/>
      <c r="AL1488" s="5"/>
      <c r="AM1488" s="5"/>
      <c r="AN1488" s="5"/>
      <c r="AO1488" s="5"/>
      <c r="AP1488" s="5"/>
      <c r="AQ1488" s="5"/>
      <c r="AR1488" s="5"/>
      <c r="AS1488" s="5"/>
      <c r="AT1488" s="5"/>
      <c r="AU1488" s="5"/>
      <c r="AV1488" s="5"/>
      <c r="AW1488" s="5"/>
      <c r="AX1488" s="5"/>
      <c r="AY1488" s="5"/>
      <c r="AZ1488" s="5"/>
      <c r="BA1488" s="5"/>
      <c r="BB1488" s="5"/>
    </row>
    <row r="1489" spans="1:54">
      <c r="A1489" s="4"/>
      <c r="B1489" s="25"/>
      <c r="C1489" s="32">
        <f>IF(D1489="",0,1)</f>
        <v>1</v>
      </c>
      <c r="D1489" s="34" t="s">
        <v>2451</v>
      </c>
      <c r="E1489" s="34">
        <v>17161</v>
      </c>
      <c r="F1489" s="4"/>
      <c r="G1489" s="5"/>
      <c r="H1489" s="5"/>
      <c r="I1489" s="5"/>
      <c r="J1489" s="5"/>
      <c r="K1489" s="5"/>
      <c r="L1489" s="5"/>
      <c r="M1489" s="5"/>
      <c r="N1489" s="5"/>
      <c r="O1489" s="5"/>
      <c r="P1489" s="5"/>
      <c r="Q1489" s="5"/>
      <c r="R1489" s="5"/>
      <c r="S1489" s="5"/>
      <c r="T1489" s="5"/>
      <c r="U1489" s="5"/>
      <c r="V1489" s="5"/>
      <c r="W1489" s="5"/>
      <c r="X1489" s="5"/>
      <c r="Y1489" s="5"/>
      <c r="Z1489" s="5"/>
      <c r="AA1489" s="5"/>
      <c r="AB1489" s="5"/>
      <c r="AC1489" s="5"/>
      <c r="AD1489" s="5"/>
      <c r="AE1489" s="5"/>
      <c r="AF1489" s="5"/>
      <c r="AG1489" s="5"/>
      <c r="AH1489" s="5"/>
      <c r="AI1489" s="5"/>
      <c r="AJ1489" s="5"/>
      <c r="AK1489" s="5"/>
      <c r="AL1489" s="5"/>
      <c r="AM1489" s="5"/>
      <c r="AN1489" s="5"/>
      <c r="AO1489" s="5"/>
      <c r="AP1489" s="5"/>
      <c r="AQ1489" s="5"/>
      <c r="AR1489" s="5"/>
      <c r="AS1489" s="5"/>
      <c r="AT1489" s="5"/>
      <c r="AU1489" s="5"/>
      <c r="AV1489" s="5"/>
      <c r="AW1489" s="5"/>
      <c r="AX1489" s="5"/>
      <c r="AY1489" s="5"/>
      <c r="AZ1489" s="5"/>
      <c r="BA1489" s="5"/>
      <c r="BB1489" s="5"/>
    </row>
    <row r="1490" spans="1:54" ht="15">
      <c r="A1490" s="231" t="s">
        <v>2453</v>
      </c>
      <c r="B1490" s="231"/>
      <c r="C1490" s="231"/>
      <c r="D1490" s="44">
        <f>SUM(C1485:C1489)</f>
        <v>5</v>
      </c>
      <c r="E1490" s="159">
        <f t="shared" ref="E1490" si="115">SUM(E1485:E1489)</f>
        <v>45410</v>
      </c>
      <c r="F1490" s="4"/>
      <c r="G1490" s="5"/>
      <c r="H1490" s="5"/>
      <c r="I1490" s="5"/>
      <c r="J1490" s="5"/>
      <c r="K1490" s="5"/>
      <c r="L1490" s="5"/>
      <c r="M1490" s="5"/>
      <c r="N1490" s="5"/>
      <c r="O1490" s="5"/>
      <c r="P1490" s="5"/>
      <c r="Q1490" s="5"/>
      <c r="R1490" s="5"/>
      <c r="S1490" s="5"/>
      <c r="T1490" s="5"/>
      <c r="U1490" s="5"/>
      <c r="V1490" s="5"/>
      <c r="W1490" s="5"/>
      <c r="X1490" s="5"/>
      <c r="Y1490" s="5"/>
      <c r="Z1490" s="5"/>
      <c r="AA1490" s="5"/>
      <c r="AB1490" s="5"/>
      <c r="AC1490" s="5"/>
      <c r="AD1490" s="5"/>
      <c r="AE1490" s="5"/>
      <c r="AF1490" s="5"/>
      <c r="AG1490" s="5"/>
      <c r="AH1490" s="5"/>
      <c r="AI1490" s="5"/>
      <c r="AJ1490" s="5"/>
      <c r="AK1490" s="5"/>
      <c r="AL1490" s="5"/>
      <c r="AM1490" s="5"/>
      <c r="AN1490" s="5"/>
      <c r="AO1490" s="5"/>
      <c r="AP1490" s="5"/>
      <c r="AQ1490" s="5"/>
      <c r="AR1490" s="5"/>
      <c r="AS1490" s="5"/>
      <c r="AT1490" s="5"/>
      <c r="AU1490" s="5"/>
      <c r="AV1490" s="5"/>
      <c r="AW1490" s="5"/>
      <c r="AX1490" s="5"/>
      <c r="AY1490" s="5"/>
      <c r="AZ1490" s="5"/>
      <c r="BA1490" s="5"/>
      <c r="BB1490" s="5"/>
    </row>
    <row r="1491" spans="1:54" ht="15.75">
      <c r="A1491" s="28">
        <v>56</v>
      </c>
      <c r="B1491" s="225" t="s">
        <v>90</v>
      </c>
      <c r="C1491" s="225"/>
      <c r="D1491" s="29"/>
      <c r="E1491" s="156"/>
      <c r="F1491" s="4"/>
      <c r="G1491" s="5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5"/>
      <c r="S1491" s="5"/>
      <c r="T1491" s="5"/>
      <c r="U1491" s="5"/>
      <c r="V1491" s="5"/>
      <c r="W1491" s="5"/>
      <c r="X1491" s="5"/>
      <c r="Y1491" s="5"/>
      <c r="Z1491" s="5"/>
      <c r="AA1491" s="5"/>
      <c r="AB1491" s="5"/>
      <c r="AC1491" s="5"/>
      <c r="AD1491" s="5"/>
      <c r="AE1491" s="5"/>
      <c r="AF1491" s="5"/>
      <c r="AG1491" s="5"/>
      <c r="AH1491" s="5"/>
      <c r="AI1491" s="5"/>
      <c r="AJ1491" s="5"/>
      <c r="AK1491" s="5"/>
      <c r="AL1491" s="5"/>
      <c r="AM1491" s="5"/>
      <c r="AN1491" s="5"/>
      <c r="AO1491" s="5"/>
      <c r="AP1491" s="5"/>
      <c r="AQ1491" s="5"/>
      <c r="AR1491" s="5"/>
      <c r="AS1491" s="5"/>
      <c r="AT1491" s="5"/>
      <c r="AU1491" s="5"/>
      <c r="AV1491" s="5"/>
      <c r="AW1491" s="5"/>
      <c r="AX1491" s="5"/>
      <c r="AY1491" s="5"/>
      <c r="AZ1491" s="5"/>
      <c r="BA1491" s="5"/>
      <c r="BB1491" s="5"/>
    </row>
    <row r="1492" spans="1:54">
      <c r="A1492" s="4"/>
      <c r="B1492" s="25"/>
      <c r="C1492" s="32">
        <f t="shared" ref="C1492:C1535" si="116">IF(D1492="",0,1)</f>
        <v>1</v>
      </c>
      <c r="D1492" s="52" t="s">
        <v>2454</v>
      </c>
      <c r="E1492" s="52">
        <v>5200</v>
      </c>
      <c r="F1492" s="4"/>
      <c r="G1492" s="5"/>
      <c r="H1492" s="5"/>
      <c r="I1492" s="5"/>
      <c r="J1492" s="5"/>
      <c r="K1492" s="5"/>
      <c r="L1492" s="5"/>
      <c r="M1492" s="5"/>
      <c r="N1492" s="5"/>
      <c r="O1492" s="5"/>
      <c r="P1492" s="5"/>
      <c r="Q1492" s="5"/>
      <c r="R1492" s="5"/>
      <c r="S1492" s="5"/>
      <c r="T1492" s="5"/>
      <c r="U1492" s="5"/>
      <c r="V1492" s="5"/>
      <c r="W1492" s="5"/>
      <c r="X1492" s="5"/>
      <c r="Y1492" s="5"/>
      <c r="Z1492" s="5"/>
      <c r="AA1492" s="5"/>
      <c r="AB1492" s="5"/>
      <c r="AC1492" s="5"/>
      <c r="AD1492" s="5"/>
      <c r="AE1492" s="5"/>
      <c r="AF1492" s="5"/>
      <c r="AG1492" s="5"/>
      <c r="AH1492" s="5"/>
      <c r="AI1492" s="5"/>
      <c r="AJ1492" s="5"/>
      <c r="AK1492" s="5"/>
      <c r="AL1492" s="5"/>
      <c r="AM1492" s="5"/>
      <c r="AN1492" s="5"/>
      <c r="AO1492" s="5"/>
      <c r="AP1492" s="5"/>
      <c r="AQ1492" s="5"/>
      <c r="AR1492" s="5"/>
      <c r="AS1492" s="5"/>
      <c r="AT1492" s="5"/>
      <c r="AU1492" s="5"/>
      <c r="AV1492" s="5"/>
      <c r="AW1492" s="5"/>
      <c r="AX1492" s="5"/>
      <c r="AY1492" s="5"/>
      <c r="AZ1492" s="5"/>
      <c r="BA1492" s="5"/>
      <c r="BB1492" s="5"/>
    </row>
    <row r="1493" spans="1:54">
      <c r="A1493" s="4"/>
      <c r="B1493" s="25"/>
      <c r="C1493" s="32">
        <f t="shared" si="116"/>
        <v>1</v>
      </c>
      <c r="D1493" s="52" t="s">
        <v>2455</v>
      </c>
      <c r="E1493" s="52">
        <v>2198</v>
      </c>
      <c r="F1493" s="4"/>
      <c r="G1493" s="5"/>
      <c r="H1493" s="5"/>
      <c r="I1493" s="5"/>
      <c r="J1493" s="5"/>
      <c r="K1493" s="5"/>
      <c r="L1493" s="5"/>
      <c r="M1493" s="5"/>
      <c r="N1493" s="5"/>
      <c r="O1493" s="5"/>
      <c r="P1493" s="5"/>
      <c r="Q1493" s="5"/>
      <c r="R1493" s="5"/>
      <c r="S1493" s="5"/>
      <c r="T1493" s="5"/>
      <c r="U1493" s="5"/>
      <c r="V1493" s="5"/>
      <c r="W1493" s="5"/>
      <c r="X1493" s="5"/>
      <c r="Y1493" s="5"/>
      <c r="Z1493" s="5"/>
      <c r="AA1493" s="5"/>
      <c r="AB1493" s="5"/>
      <c r="AC1493" s="5"/>
      <c r="AD1493" s="5"/>
      <c r="AE1493" s="5"/>
      <c r="AF1493" s="5"/>
      <c r="AG1493" s="5"/>
      <c r="AH1493" s="5"/>
      <c r="AI1493" s="5"/>
      <c r="AJ1493" s="5"/>
      <c r="AK1493" s="5"/>
      <c r="AL1493" s="5"/>
      <c r="AM1493" s="5"/>
      <c r="AN1493" s="5"/>
      <c r="AO1493" s="5"/>
      <c r="AP1493" s="5"/>
      <c r="AQ1493" s="5"/>
      <c r="AR1493" s="5"/>
      <c r="AS1493" s="5"/>
      <c r="AT1493" s="5"/>
      <c r="AU1493" s="5"/>
      <c r="AV1493" s="5"/>
      <c r="AW1493" s="5"/>
      <c r="AX1493" s="5"/>
      <c r="AY1493" s="5"/>
      <c r="AZ1493" s="5"/>
      <c r="BA1493" s="5"/>
      <c r="BB1493" s="5"/>
    </row>
    <row r="1494" spans="1:54">
      <c r="A1494" s="4"/>
      <c r="B1494" s="25"/>
      <c r="C1494" s="32">
        <f t="shared" si="116"/>
        <v>1</v>
      </c>
      <c r="D1494" s="52" t="s">
        <v>2456</v>
      </c>
      <c r="E1494" s="52">
        <v>14564</v>
      </c>
      <c r="F1494" s="4"/>
      <c r="G1494" s="5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5"/>
      <c r="S1494" s="5"/>
      <c r="T1494" s="5"/>
      <c r="U1494" s="5"/>
      <c r="V1494" s="5"/>
      <c r="W1494" s="5"/>
      <c r="X1494" s="5"/>
      <c r="Y1494" s="5"/>
      <c r="Z1494" s="5"/>
      <c r="AA1494" s="5"/>
      <c r="AB1494" s="5"/>
      <c r="AC1494" s="5"/>
      <c r="AD1494" s="5"/>
      <c r="AE1494" s="5"/>
      <c r="AF1494" s="5"/>
      <c r="AG1494" s="5"/>
      <c r="AH1494" s="5"/>
      <c r="AI1494" s="5"/>
      <c r="AJ1494" s="5"/>
      <c r="AK1494" s="5"/>
      <c r="AL1494" s="5"/>
      <c r="AM1494" s="5"/>
      <c r="AN1494" s="5"/>
      <c r="AO1494" s="5"/>
      <c r="AP1494" s="5"/>
      <c r="AQ1494" s="5"/>
      <c r="AR1494" s="5"/>
      <c r="AS1494" s="5"/>
      <c r="AT1494" s="5"/>
      <c r="AU1494" s="5"/>
      <c r="AV1494" s="5"/>
      <c r="AW1494" s="5"/>
      <c r="AX1494" s="5"/>
      <c r="AY1494" s="5"/>
      <c r="AZ1494" s="5"/>
      <c r="BA1494" s="5"/>
      <c r="BB1494" s="5"/>
    </row>
    <row r="1495" spans="1:54">
      <c r="A1495" s="4"/>
      <c r="B1495" s="25"/>
      <c r="C1495" s="32">
        <f t="shared" si="116"/>
        <v>1</v>
      </c>
      <c r="D1495" s="52" t="s">
        <v>2457</v>
      </c>
      <c r="E1495" s="52">
        <v>4481</v>
      </c>
      <c r="F1495" s="4"/>
      <c r="G1495" s="5"/>
      <c r="H1495" s="5"/>
      <c r="I1495" s="5"/>
      <c r="J1495" s="5"/>
      <c r="K1495" s="5"/>
      <c r="L1495" s="5"/>
      <c r="M1495" s="5"/>
      <c r="N1495" s="5"/>
      <c r="O1495" s="5"/>
      <c r="P1495" s="5"/>
      <c r="Q1495" s="5"/>
      <c r="R1495" s="5"/>
      <c r="S1495" s="5"/>
      <c r="T1495" s="5"/>
      <c r="U1495" s="5"/>
      <c r="V1495" s="5"/>
      <c r="W1495" s="5"/>
      <c r="X1495" s="5"/>
      <c r="Y1495" s="5"/>
      <c r="Z1495" s="5"/>
      <c r="AA1495" s="5"/>
      <c r="AB1495" s="5"/>
      <c r="AC1495" s="5"/>
      <c r="AD1495" s="5"/>
      <c r="AE1495" s="5"/>
      <c r="AF1495" s="5"/>
      <c r="AG1495" s="5"/>
      <c r="AH1495" s="5"/>
      <c r="AI1495" s="5"/>
      <c r="AJ1495" s="5"/>
      <c r="AK1495" s="5"/>
      <c r="AL1495" s="5"/>
      <c r="AM1495" s="5"/>
      <c r="AN1495" s="5"/>
      <c r="AO1495" s="5"/>
      <c r="AP1495" s="5"/>
      <c r="AQ1495" s="5"/>
      <c r="AR1495" s="5"/>
      <c r="AS1495" s="5"/>
      <c r="AT1495" s="5"/>
      <c r="AU1495" s="5"/>
      <c r="AV1495" s="5"/>
      <c r="AW1495" s="5"/>
      <c r="AX1495" s="5"/>
      <c r="AY1495" s="5"/>
      <c r="AZ1495" s="5"/>
      <c r="BA1495" s="5"/>
      <c r="BB1495" s="5"/>
    </row>
    <row r="1496" spans="1:54">
      <c r="A1496" s="4"/>
      <c r="B1496" s="25"/>
      <c r="C1496" s="32">
        <f t="shared" si="116"/>
        <v>1</v>
      </c>
      <c r="D1496" s="52" t="s">
        <v>2459</v>
      </c>
      <c r="E1496" s="52">
        <v>3732</v>
      </c>
      <c r="F1496" s="4"/>
      <c r="G1496" s="5"/>
      <c r="H1496" s="5"/>
      <c r="I1496" s="5"/>
      <c r="J1496" s="5"/>
      <c r="K1496" s="5"/>
      <c r="L1496" s="5"/>
      <c r="M1496" s="5"/>
      <c r="N1496" s="5"/>
      <c r="O1496" s="5"/>
      <c r="P1496" s="5"/>
      <c r="Q1496" s="5"/>
      <c r="R1496" s="5"/>
      <c r="S1496" s="5"/>
      <c r="T1496" s="5"/>
      <c r="U1496" s="5"/>
      <c r="V1496" s="5"/>
      <c r="W1496" s="5"/>
      <c r="X1496" s="5"/>
      <c r="Y1496" s="5"/>
      <c r="Z1496" s="5"/>
      <c r="AA1496" s="5"/>
      <c r="AB1496" s="5"/>
      <c r="AC1496" s="5"/>
      <c r="AD1496" s="5"/>
      <c r="AE1496" s="5"/>
      <c r="AF1496" s="5"/>
      <c r="AG1496" s="5"/>
      <c r="AH1496" s="5"/>
      <c r="AI1496" s="5"/>
      <c r="AJ1496" s="5"/>
      <c r="AK1496" s="5"/>
      <c r="AL1496" s="5"/>
      <c r="AM1496" s="5"/>
      <c r="AN1496" s="5"/>
      <c r="AO1496" s="5"/>
      <c r="AP1496" s="5"/>
      <c r="AQ1496" s="5"/>
      <c r="AR1496" s="5"/>
      <c r="AS1496" s="5"/>
      <c r="AT1496" s="5"/>
      <c r="AU1496" s="5"/>
      <c r="AV1496" s="5"/>
      <c r="AW1496" s="5"/>
      <c r="AX1496" s="5"/>
      <c r="AY1496" s="5"/>
      <c r="AZ1496" s="5"/>
      <c r="BA1496" s="5"/>
      <c r="BB1496" s="5"/>
    </row>
    <row r="1497" spans="1:54">
      <c r="A1497" s="4"/>
      <c r="B1497" s="25"/>
      <c r="C1497" s="32">
        <f t="shared" si="116"/>
        <v>1</v>
      </c>
      <c r="D1497" s="52" t="s">
        <v>2460</v>
      </c>
      <c r="E1497" s="52">
        <v>7000</v>
      </c>
      <c r="F1497" s="4"/>
      <c r="G1497" s="5"/>
      <c r="H1497" s="5"/>
      <c r="I1497" s="5"/>
      <c r="J1497" s="5"/>
      <c r="K1497" s="5"/>
      <c r="L1497" s="5"/>
      <c r="M1497" s="5"/>
      <c r="N1497" s="5"/>
      <c r="O1497" s="5"/>
      <c r="P1497" s="5"/>
      <c r="Q1497" s="5"/>
      <c r="R1497" s="5"/>
      <c r="S1497" s="5"/>
      <c r="T1497" s="5"/>
      <c r="U1497" s="5"/>
      <c r="V1497" s="5"/>
      <c r="W1497" s="5"/>
      <c r="X1497" s="5"/>
      <c r="Y1497" s="5"/>
      <c r="Z1497" s="5"/>
      <c r="AA1497" s="5"/>
      <c r="AB1497" s="5"/>
      <c r="AC1497" s="5"/>
      <c r="AD1497" s="5"/>
      <c r="AE1497" s="5"/>
      <c r="AF1497" s="5"/>
      <c r="AG1497" s="5"/>
      <c r="AH1497" s="5"/>
      <c r="AI1497" s="5"/>
      <c r="AJ1497" s="5"/>
      <c r="AK1497" s="5"/>
      <c r="AL1497" s="5"/>
      <c r="AM1497" s="5"/>
      <c r="AN1497" s="5"/>
      <c r="AO1497" s="5"/>
      <c r="AP1497" s="5"/>
      <c r="AQ1497" s="5"/>
      <c r="AR1497" s="5"/>
      <c r="AS1497" s="5"/>
      <c r="AT1497" s="5"/>
      <c r="AU1497" s="5"/>
      <c r="AV1497" s="5"/>
      <c r="AW1497" s="5"/>
      <c r="AX1497" s="5"/>
      <c r="AY1497" s="5"/>
      <c r="AZ1497" s="5"/>
      <c r="BA1497" s="5"/>
      <c r="BB1497" s="5"/>
    </row>
    <row r="1498" spans="1:54">
      <c r="A1498" s="4"/>
      <c r="B1498" s="25"/>
      <c r="C1498" s="32">
        <f t="shared" si="116"/>
        <v>1</v>
      </c>
      <c r="D1498" s="52" t="s">
        <v>2461</v>
      </c>
      <c r="E1498" s="52">
        <v>4500</v>
      </c>
      <c r="F1498" s="4"/>
      <c r="G1498" s="5"/>
      <c r="H1498" s="5"/>
      <c r="I1498" s="5"/>
      <c r="J1498" s="5"/>
      <c r="K1498" s="5"/>
      <c r="L1498" s="5"/>
      <c r="M1498" s="5"/>
      <c r="N1498" s="5"/>
      <c r="O1498" s="5"/>
      <c r="P1498" s="5"/>
      <c r="Q1498" s="5"/>
      <c r="R1498" s="5"/>
      <c r="S1498" s="5"/>
      <c r="T1498" s="5"/>
      <c r="U1498" s="5"/>
      <c r="V1498" s="5"/>
      <c r="W1498" s="5"/>
      <c r="X1498" s="5"/>
      <c r="Y1498" s="5"/>
      <c r="Z1498" s="5"/>
      <c r="AA1498" s="5"/>
      <c r="AB1498" s="5"/>
      <c r="AC1498" s="5"/>
      <c r="AD1498" s="5"/>
      <c r="AE1498" s="5"/>
      <c r="AF1498" s="5"/>
      <c r="AG1498" s="5"/>
      <c r="AH1498" s="5"/>
      <c r="AI1498" s="5"/>
      <c r="AJ1498" s="5"/>
      <c r="AK1498" s="5"/>
      <c r="AL1498" s="5"/>
      <c r="AM1498" s="5"/>
      <c r="AN1498" s="5"/>
      <c r="AO1498" s="5"/>
      <c r="AP1498" s="5"/>
      <c r="AQ1498" s="5"/>
      <c r="AR1498" s="5"/>
      <c r="AS1498" s="5"/>
      <c r="AT1498" s="5"/>
      <c r="AU1498" s="5"/>
      <c r="AV1498" s="5"/>
      <c r="AW1498" s="5"/>
      <c r="AX1498" s="5"/>
      <c r="AY1498" s="5"/>
      <c r="AZ1498" s="5"/>
      <c r="BA1498" s="5"/>
      <c r="BB1498" s="5"/>
    </row>
    <row r="1499" spans="1:54">
      <c r="A1499" s="4"/>
      <c r="B1499" s="25"/>
      <c r="C1499" s="32">
        <f t="shared" si="116"/>
        <v>1</v>
      </c>
      <c r="D1499" s="52" t="s">
        <v>2463</v>
      </c>
      <c r="E1499" s="52">
        <v>3000</v>
      </c>
      <c r="F1499" s="4"/>
      <c r="G1499" s="5"/>
      <c r="H1499" s="5"/>
      <c r="I1499" s="5"/>
      <c r="J1499" s="5"/>
      <c r="K1499" s="5"/>
      <c r="L1499" s="5"/>
      <c r="M1499" s="5"/>
      <c r="N1499" s="5"/>
      <c r="O1499" s="5"/>
      <c r="P1499" s="5"/>
      <c r="Q1499" s="5"/>
      <c r="R1499" s="5"/>
      <c r="S1499" s="5"/>
      <c r="T1499" s="5"/>
      <c r="U1499" s="5"/>
      <c r="V1499" s="5"/>
      <c r="W1499" s="5"/>
      <c r="X1499" s="5"/>
      <c r="Y1499" s="5"/>
      <c r="Z1499" s="5"/>
      <c r="AA1499" s="5"/>
      <c r="AB1499" s="5"/>
      <c r="AC1499" s="5"/>
      <c r="AD1499" s="5"/>
      <c r="AE1499" s="5"/>
      <c r="AF1499" s="5"/>
      <c r="AG1499" s="5"/>
      <c r="AH1499" s="5"/>
      <c r="AI1499" s="5"/>
      <c r="AJ1499" s="5"/>
      <c r="AK1499" s="5"/>
      <c r="AL1499" s="5"/>
      <c r="AM1499" s="5"/>
      <c r="AN1499" s="5"/>
      <c r="AO1499" s="5"/>
      <c r="AP1499" s="5"/>
      <c r="AQ1499" s="5"/>
      <c r="AR1499" s="5"/>
      <c r="AS1499" s="5"/>
      <c r="AT1499" s="5"/>
      <c r="AU1499" s="5"/>
      <c r="AV1499" s="5"/>
      <c r="AW1499" s="5"/>
      <c r="AX1499" s="5"/>
      <c r="AY1499" s="5"/>
      <c r="AZ1499" s="5"/>
      <c r="BA1499" s="5"/>
      <c r="BB1499" s="5"/>
    </row>
    <row r="1500" spans="1:54">
      <c r="A1500" s="4"/>
      <c r="B1500" s="25"/>
      <c r="C1500" s="32">
        <f t="shared" si="116"/>
        <v>1</v>
      </c>
      <c r="D1500" s="52" t="s">
        <v>4863</v>
      </c>
      <c r="E1500" s="52">
        <v>19000</v>
      </c>
      <c r="F1500" s="4"/>
      <c r="G1500" s="5"/>
      <c r="H1500" s="5"/>
      <c r="I1500" s="5"/>
      <c r="J1500" s="5"/>
      <c r="K1500" s="5"/>
      <c r="L1500" s="5"/>
      <c r="M1500" s="5"/>
      <c r="N1500" s="5"/>
      <c r="O1500" s="5"/>
      <c r="P1500" s="5"/>
      <c r="Q1500" s="5"/>
      <c r="R1500" s="5"/>
      <c r="S1500" s="5"/>
      <c r="T1500" s="5"/>
      <c r="U1500" s="5"/>
      <c r="V1500" s="5"/>
      <c r="W1500" s="5"/>
      <c r="X1500" s="5"/>
      <c r="Y1500" s="5"/>
      <c r="Z1500" s="5"/>
      <c r="AA1500" s="5"/>
      <c r="AB1500" s="5"/>
      <c r="AC1500" s="5"/>
      <c r="AD1500" s="5"/>
      <c r="AE1500" s="5"/>
      <c r="AF1500" s="5"/>
      <c r="AG1500" s="5"/>
      <c r="AH1500" s="5"/>
      <c r="AI1500" s="5"/>
      <c r="AJ1500" s="5"/>
      <c r="AK1500" s="5"/>
      <c r="AL1500" s="5"/>
      <c r="AM1500" s="5"/>
      <c r="AN1500" s="5"/>
      <c r="AO1500" s="5"/>
      <c r="AP1500" s="5"/>
      <c r="AQ1500" s="5"/>
      <c r="AR1500" s="5"/>
      <c r="AS1500" s="5"/>
      <c r="AT1500" s="5"/>
      <c r="AU1500" s="5"/>
      <c r="AV1500" s="5"/>
      <c r="AW1500" s="5"/>
      <c r="AX1500" s="5"/>
      <c r="AY1500" s="5"/>
      <c r="AZ1500" s="5"/>
      <c r="BA1500" s="5"/>
      <c r="BB1500" s="5"/>
    </row>
    <row r="1501" spans="1:54">
      <c r="A1501" s="4"/>
      <c r="B1501" s="25"/>
      <c r="C1501" s="32">
        <f t="shared" si="116"/>
        <v>1</v>
      </c>
      <c r="D1501" s="52" t="s">
        <v>2465</v>
      </c>
      <c r="E1501" s="52">
        <v>3400</v>
      </c>
      <c r="F1501" s="4"/>
      <c r="G1501" s="5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5"/>
      <c r="S1501" s="5"/>
      <c r="T1501" s="5"/>
      <c r="U1501" s="5"/>
      <c r="V1501" s="5"/>
      <c r="W1501" s="5"/>
      <c r="X1501" s="5"/>
      <c r="Y1501" s="5"/>
      <c r="Z1501" s="5"/>
      <c r="AA1501" s="5"/>
      <c r="AB1501" s="5"/>
      <c r="AC1501" s="5"/>
      <c r="AD1501" s="5"/>
      <c r="AE1501" s="5"/>
      <c r="AF1501" s="5"/>
      <c r="AG1501" s="5"/>
      <c r="AH1501" s="5"/>
      <c r="AI1501" s="5"/>
      <c r="AJ1501" s="5"/>
      <c r="AK1501" s="5"/>
      <c r="AL1501" s="5"/>
      <c r="AM1501" s="5"/>
      <c r="AN1501" s="5"/>
      <c r="AO1501" s="5"/>
      <c r="AP1501" s="5"/>
      <c r="AQ1501" s="5"/>
      <c r="AR1501" s="5"/>
      <c r="AS1501" s="5"/>
      <c r="AT1501" s="5"/>
      <c r="AU1501" s="5"/>
      <c r="AV1501" s="5"/>
      <c r="AW1501" s="5"/>
      <c r="AX1501" s="5"/>
      <c r="AY1501" s="5"/>
      <c r="AZ1501" s="5"/>
      <c r="BA1501" s="5"/>
      <c r="BB1501" s="5"/>
    </row>
    <row r="1502" spans="1:54">
      <c r="A1502" s="4"/>
      <c r="B1502" s="25"/>
      <c r="C1502" s="32">
        <f t="shared" si="116"/>
        <v>1</v>
      </c>
      <c r="D1502" s="52" t="s">
        <v>2466</v>
      </c>
      <c r="E1502" s="52">
        <v>1800</v>
      </c>
      <c r="F1502" s="4"/>
      <c r="G1502" s="5"/>
      <c r="H1502" s="5"/>
      <c r="I1502" s="5"/>
      <c r="J1502" s="5"/>
      <c r="K1502" s="5"/>
      <c r="L1502" s="5"/>
      <c r="M1502" s="5"/>
      <c r="N1502" s="5"/>
      <c r="O1502" s="5"/>
      <c r="P1502" s="5"/>
      <c r="Q1502" s="5"/>
      <c r="R1502" s="5"/>
      <c r="S1502" s="5"/>
      <c r="T1502" s="5"/>
      <c r="U1502" s="5"/>
      <c r="V1502" s="5"/>
      <c r="W1502" s="5"/>
      <c r="X1502" s="5"/>
      <c r="Y1502" s="5"/>
      <c r="Z1502" s="5"/>
      <c r="AA1502" s="5"/>
      <c r="AB1502" s="5"/>
      <c r="AC1502" s="5"/>
      <c r="AD1502" s="5"/>
      <c r="AE1502" s="5"/>
      <c r="AF1502" s="5"/>
      <c r="AG1502" s="5"/>
      <c r="AH1502" s="5"/>
      <c r="AI1502" s="5"/>
      <c r="AJ1502" s="5"/>
      <c r="AK1502" s="5"/>
      <c r="AL1502" s="5"/>
      <c r="AM1502" s="5"/>
      <c r="AN1502" s="5"/>
      <c r="AO1502" s="5"/>
      <c r="AP1502" s="5"/>
      <c r="AQ1502" s="5"/>
      <c r="AR1502" s="5"/>
      <c r="AS1502" s="5"/>
      <c r="AT1502" s="5"/>
      <c r="AU1502" s="5"/>
      <c r="AV1502" s="5"/>
      <c r="AW1502" s="5"/>
      <c r="AX1502" s="5"/>
      <c r="AY1502" s="5"/>
      <c r="AZ1502" s="5"/>
      <c r="BA1502" s="5"/>
      <c r="BB1502" s="5"/>
    </row>
    <row r="1503" spans="1:54">
      <c r="A1503" s="4"/>
      <c r="B1503" s="25"/>
      <c r="C1503" s="32">
        <f t="shared" si="116"/>
        <v>1</v>
      </c>
      <c r="D1503" s="52" t="s">
        <v>2470</v>
      </c>
      <c r="E1503" s="52">
        <v>3331</v>
      </c>
      <c r="F1503" s="4"/>
      <c r="G1503" s="5"/>
      <c r="H1503" s="5"/>
      <c r="I1503" s="5"/>
      <c r="J1503" s="5"/>
      <c r="K1503" s="5"/>
      <c r="L1503" s="5"/>
      <c r="M1503" s="5"/>
      <c r="N1503" s="5"/>
      <c r="O1503" s="5"/>
      <c r="P1503" s="5"/>
      <c r="Q1503" s="5"/>
      <c r="R1503" s="5"/>
      <c r="S1503" s="5"/>
      <c r="T1503" s="5"/>
      <c r="U1503" s="5"/>
      <c r="V1503" s="5"/>
      <c r="W1503" s="5"/>
      <c r="X1503" s="5"/>
      <c r="Y1503" s="5"/>
      <c r="Z1503" s="5"/>
      <c r="AA1503" s="5"/>
      <c r="AB1503" s="5"/>
      <c r="AC1503" s="5"/>
      <c r="AD1503" s="5"/>
      <c r="AE1503" s="5"/>
      <c r="AF1503" s="5"/>
      <c r="AG1503" s="5"/>
      <c r="AH1503" s="5"/>
      <c r="AI1503" s="5"/>
      <c r="AJ1503" s="5"/>
      <c r="AK1503" s="5"/>
      <c r="AL1503" s="5"/>
      <c r="AM1503" s="5"/>
      <c r="AN1503" s="5"/>
      <c r="AO1503" s="5"/>
      <c r="AP1503" s="5"/>
      <c r="AQ1503" s="5"/>
      <c r="AR1503" s="5"/>
      <c r="AS1503" s="5"/>
      <c r="AT1503" s="5"/>
      <c r="AU1503" s="5"/>
      <c r="AV1503" s="5"/>
      <c r="AW1503" s="5"/>
      <c r="AX1503" s="5"/>
      <c r="AY1503" s="5"/>
      <c r="AZ1503" s="5"/>
      <c r="BA1503" s="5"/>
      <c r="BB1503" s="5"/>
    </row>
    <row r="1504" spans="1:54">
      <c r="A1504" s="4"/>
      <c r="B1504" s="25"/>
      <c r="C1504" s="32">
        <f t="shared" si="116"/>
        <v>1</v>
      </c>
      <c r="D1504" s="52" t="s">
        <v>2475</v>
      </c>
      <c r="E1504" s="52">
        <v>12000</v>
      </c>
      <c r="F1504" s="4"/>
      <c r="G1504" s="5"/>
      <c r="H1504" s="5"/>
      <c r="I1504" s="5"/>
      <c r="J1504" s="5"/>
      <c r="K1504" s="5"/>
      <c r="L1504" s="5"/>
      <c r="M1504" s="5"/>
      <c r="N1504" s="5"/>
      <c r="O1504" s="5"/>
      <c r="P1504" s="5"/>
      <c r="Q1504" s="5"/>
      <c r="R1504" s="5"/>
      <c r="S1504" s="5"/>
      <c r="T1504" s="5"/>
      <c r="U1504" s="5"/>
      <c r="V1504" s="5"/>
      <c r="W1504" s="5"/>
      <c r="X1504" s="5"/>
      <c r="Y1504" s="5"/>
      <c r="Z1504" s="5"/>
      <c r="AA1504" s="5"/>
      <c r="AB1504" s="5"/>
      <c r="AC1504" s="5"/>
      <c r="AD1504" s="5"/>
      <c r="AE1504" s="5"/>
      <c r="AF1504" s="5"/>
      <c r="AG1504" s="5"/>
      <c r="AH1504" s="5"/>
      <c r="AI1504" s="5"/>
      <c r="AJ1504" s="5"/>
      <c r="AK1504" s="5"/>
      <c r="AL1504" s="5"/>
      <c r="AM1504" s="5"/>
      <c r="AN1504" s="5"/>
      <c r="AO1504" s="5"/>
      <c r="AP1504" s="5"/>
      <c r="AQ1504" s="5"/>
      <c r="AR1504" s="5"/>
      <c r="AS1504" s="5"/>
      <c r="AT1504" s="5"/>
      <c r="AU1504" s="5"/>
      <c r="AV1504" s="5"/>
      <c r="AW1504" s="5"/>
      <c r="AX1504" s="5"/>
      <c r="AY1504" s="5"/>
      <c r="AZ1504" s="5"/>
      <c r="BA1504" s="5"/>
      <c r="BB1504" s="5"/>
    </row>
    <row r="1505" spans="1:54">
      <c r="A1505" s="4"/>
      <c r="B1505" s="25"/>
      <c r="C1505" s="32">
        <f t="shared" si="116"/>
        <v>1</v>
      </c>
      <c r="D1505" s="52" t="s">
        <v>2476</v>
      </c>
      <c r="E1505" s="52">
        <v>16250</v>
      </c>
      <c r="F1505" s="4"/>
      <c r="G1505" s="5"/>
      <c r="H1505" s="5"/>
      <c r="I1505" s="5"/>
      <c r="J1505" s="5"/>
      <c r="K1505" s="5"/>
      <c r="L1505" s="5"/>
      <c r="M1505" s="5"/>
      <c r="N1505" s="5"/>
      <c r="O1505" s="5"/>
      <c r="P1505" s="5"/>
      <c r="Q1505" s="5"/>
      <c r="R1505" s="5"/>
      <c r="S1505" s="5"/>
      <c r="T1505" s="5"/>
      <c r="U1505" s="5"/>
      <c r="V1505" s="5"/>
      <c r="W1505" s="5"/>
      <c r="X1505" s="5"/>
      <c r="Y1505" s="5"/>
      <c r="Z1505" s="5"/>
      <c r="AA1505" s="5"/>
      <c r="AB1505" s="5"/>
      <c r="AC1505" s="5"/>
      <c r="AD1505" s="5"/>
      <c r="AE1505" s="5"/>
      <c r="AF1505" s="5"/>
      <c r="AG1505" s="5"/>
      <c r="AH1505" s="5"/>
      <c r="AI1505" s="5"/>
      <c r="AJ1505" s="5"/>
      <c r="AK1505" s="5"/>
      <c r="AL1505" s="5"/>
      <c r="AM1505" s="5"/>
      <c r="AN1505" s="5"/>
      <c r="AO1505" s="5"/>
      <c r="AP1505" s="5"/>
      <c r="AQ1505" s="5"/>
      <c r="AR1505" s="5"/>
      <c r="AS1505" s="5"/>
      <c r="AT1505" s="5"/>
      <c r="AU1505" s="5"/>
      <c r="AV1505" s="5"/>
      <c r="AW1505" s="5"/>
      <c r="AX1505" s="5"/>
      <c r="AY1505" s="5"/>
      <c r="AZ1505" s="5"/>
      <c r="BA1505" s="5"/>
      <c r="BB1505" s="5"/>
    </row>
    <row r="1506" spans="1:54">
      <c r="A1506" s="4"/>
      <c r="B1506" s="25"/>
      <c r="C1506" s="32">
        <f t="shared" si="116"/>
        <v>1</v>
      </c>
      <c r="D1506" s="52" t="s">
        <v>2478</v>
      </c>
      <c r="E1506" s="52">
        <v>6526</v>
      </c>
      <c r="F1506" s="4"/>
      <c r="G1506" s="5"/>
      <c r="H1506" s="5"/>
      <c r="I1506" s="5"/>
      <c r="J1506" s="5"/>
      <c r="K1506" s="5"/>
      <c r="L1506" s="5"/>
      <c r="M1506" s="5"/>
      <c r="N1506" s="5"/>
      <c r="O1506" s="5"/>
      <c r="P1506" s="5"/>
      <c r="Q1506" s="5"/>
      <c r="R1506" s="5"/>
      <c r="S1506" s="5"/>
      <c r="T1506" s="5"/>
      <c r="U1506" s="5"/>
      <c r="V1506" s="5"/>
      <c r="W1506" s="5"/>
      <c r="X1506" s="5"/>
      <c r="Y1506" s="5"/>
      <c r="Z1506" s="5"/>
      <c r="AA1506" s="5"/>
      <c r="AB1506" s="5"/>
      <c r="AC1506" s="5"/>
      <c r="AD1506" s="5"/>
      <c r="AE1506" s="5"/>
      <c r="AF1506" s="5"/>
      <c r="AG1506" s="5"/>
      <c r="AH1506" s="5"/>
      <c r="AI1506" s="5"/>
      <c r="AJ1506" s="5"/>
      <c r="AK1506" s="5"/>
      <c r="AL1506" s="5"/>
      <c r="AM1506" s="5"/>
      <c r="AN1506" s="5"/>
      <c r="AO1506" s="5"/>
      <c r="AP1506" s="5"/>
      <c r="AQ1506" s="5"/>
      <c r="AR1506" s="5"/>
      <c r="AS1506" s="5"/>
      <c r="AT1506" s="5"/>
      <c r="AU1506" s="5"/>
      <c r="AV1506" s="5"/>
      <c r="AW1506" s="5"/>
      <c r="AX1506" s="5"/>
      <c r="AY1506" s="5"/>
      <c r="AZ1506" s="5"/>
      <c r="BA1506" s="5"/>
      <c r="BB1506" s="5"/>
    </row>
    <row r="1507" spans="1:54">
      <c r="A1507" s="4"/>
      <c r="B1507" s="25"/>
      <c r="C1507" s="32">
        <f t="shared" si="116"/>
        <v>1</v>
      </c>
      <c r="D1507" s="52" t="s">
        <v>2479</v>
      </c>
      <c r="E1507" s="52">
        <v>2500</v>
      </c>
      <c r="F1507" s="4"/>
      <c r="G1507" s="5"/>
      <c r="H1507" s="5"/>
      <c r="I1507" s="5"/>
      <c r="J1507" s="5"/>
      <c r="K1507" s="5"/>
      <c r="L1507" s="5"/>
      <c r="M1507" s="5"/>
      <c r="N1507" s="5"/>
      <c r="O1507" s="5"/>
      <c r="P1507" s="5"/>
      <c r="Q1507" s="5"/>
      <c r="R1507" s="5"/>
      <c r="S1507" s="5"/>
      <c r="T1507" s="5"/>
      <c r="U1507" s="5"/>
      <c r="V1507" s="5"/>
      <c r="W1507" s="5"/>
      <c r="X1507" s="5"/>
      <c r="Y1507" s="5"/>
      <c r="Z1507" s="5"/>
      <c r="AA1507" s="5"/>
      <c r="AB1507" s="5"/>
      <c r="AC1507" s="5"/>
      <c r="AD1507" s="5"/>
      <c r="AE1507" s="5"/>
      <c r="AF1507" s="5"/>
      <c r="AG1507" s="5"/>
      <c r="AH1507" s="5"/>
      <c r="AI1507" s="5"/>
      <c r="AJ1507" s="5"/>
      <c r="AK1507" s="5"/>
      <c r="AL1507" s="5"/>
      <c r="AM1507" s="5"/>
      <c r="AN1507" s="5"/>
      <c r="AO1507" s="5"/>
      <c r="AP1507" s="5"/>
      <c r="AQ1507" s="5"/>
      <c r="AR1507" s="5"/>
      <c r="AS1507" s="5"/>
      <c r="AT1507" s="5"/>
      <c r="AU1507" s="5"/>
      <c r="AV1507" s="5"/>
      <c r="AW1507" s="5"/>
      <c r="AX1507" s="5"/>
      <c r="AY1507" s="5"/>
      <c r="AZ1507" s="5"/>
      <c r="BA1507" s="5"/>
      <c r="BB1507" s="5"/>
    </row>
    <row r="1508" spans="1:54">
      <c r="A1508" s="4"/>
      <c r="B1508" s="25"/>
      <c r="C1508" s="32">
        <f t="shared" si="116"/>
        <v>1</v>
      </c>
      <c r="D1508" s="52" t="s">
        <v>2482</v>
      </c>
      <c r="E1508" s="52">
        <v>1600</v>
      </c>
      <c r="F1508" s="4"/>
      <c r="G1508" s="5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5"/>
      <c r="S1508" s="5"/>
      <c r="T1508" s="5"/>
      <c r="U1508" s="5"/>
      <c r="V1508" s="5"/>
      <c r="W1508" s="5"/>
      <c r="X1508" s="5"/>
      <c r="Y1508" s="5"/>
      <c r="Z1508" s="5"/>
      <c r="AA1508" s="5"/>
      <c r="AB1508" s="5"/>
      <c r="AC1508" s="5"/>
      <c r="AD1508" s="5"/>
      <c r="AE1508" s="5"/>
      <c r="AF1508" s="5"/>
      <c r="AG1508" s="5"/>
      <c r="AH1508" s="5"/>
      <c r="AI1508" s="5"/>
      <c r="AJ1508" s="5"/>
      <c r="AK1508" s="5"/>
      <c r="AL1508" s="5"/>
      <c r="AM1508" s="5"/>
      <c r="AN1508" s="5"/>
      <c r="AO1508" s="5"/>
      <c r="AP1508" s="5"/>
      <c r="AQ1508" s="5"/>
      <c r="AR1508" s="5"/>
      <c r="AS1508" s="5"/>
      <c r="AT1508" s="5"/>
      <c r="AU1508" s="5"/>
      <c r="AV1508" s="5"/>
      <c r="AW1508" s="5"/>
      <c r="AX1508" s="5"/>
      <c r="AY1508" s="5"/>
      <c r="AZ1508" s="5"/>
      <c r="BA1508" s="5"/>
      <c r="BB1508" s="5"/>
    </row>
    <row r="1509" spans="1:54">
      <c r="A1509" s="4"/>
      <c r="B1509" s="25"/>
      <c r="C1509" s="32">
        <f t="shared" si="116"/>
        <v>1</v>
      </c>
      <c r="D1509" s="33" t="s">
        <v>2483</v>
      </c>
      <c r="E1509" s="33">
        <v>22095</v>
      </c>
      <c r="F1509" s="4"/>
      <c r="G1509" s="5"/>
      <c r="H1509" s="5"/>
      <c r="I1509" s="5"/>
      <c r="J1509" s="5"/>
      <c r="K1509" s="5"/>
      <c r="L1509" s="5"/>
      <c r="M1509" s="5"/>
      <c r="N1509" s="5"/>
      <c r="O1509" s="5"/>
      <c r="P1509" s="5"/>
      <c r="Q1509" s="5"/>
      <c r="R1509" s="5"/>
      <c r="S1509" s="5"/>
      <c r="T1509" s="5"/>
      <c r="U1509" s="5"/>
      <c r="V1509" s="5"/>
      <c r="W1509" s="5"/>
      <c r="X1509" s="5"/>
      <c r="Y1509" s="5"/>
      <c r="Z1509" s="5"/>
      <c r="AA1509" s="5"/>
      <c r="AB1509" s="5"/>
      <c r="AC1509" s="5"/>
      <c r="AD1509" s="5"/>
      <c r="AE1509" s="5"/>
      <c r="AF1509" s="5"/>
      <c r="AG1509" s="5"/>
      <c r="AH1509" s="5"/>
      <c r="AI1509" s="5"/>
      <c r="AJ1509" s="5"/>
      <c r="AK1509" s="5"/>
      <c r="AL1509" s="5"/>
      <c r="AM1509" s="5"/>
      <c r="AN1509" s="5"/>
      <c r="AO1509" s="5"/>
      <c r="AP1509" s="5"/>
      <c r="AQ1509" s="5"/>
      <c r="AR1509" s="5"/>
      <c r="AS1509" s="5"/>
      <c r="AT1509" s="5"/>
      <c r="AU1509" s="5"/>
      <c r="AV1509" s="5"/>
      <c r="AW1509" s="5"/>
      <c r="AX1509" s="5"/>
      <c r="AY1509" s="5"/>
      <c r="AZ1509" s="5"/>
      <c r="BA1509" s="5"/>
      <c r="BB1509" s="5"/>
    </row>
    <row r="1510" spans="1:54">
      <c r="A1510" s="4"/>
      <c r="B1510" s="25"/>
      <c r="C1510" s="32">
        <f t="shared" si="116"/>
        <v>1</v>
      </c>
      <c r="D1510" s="52" t="s">
        <v>2484</v>
      </c>
      <c r="E1510" s="52">
        <v>8100</v>
      </c>
      <c r="F1510" s="4"/>
      <c r="G1510" s="5"/>
      <c r="H1510" s="5"/>
      <c r="I1510" s="5"/>
      <c r="J1510" s="5"/>
      <c r="K1510" s="5"/>
      <c r="L1510" s="5"/>
      <c r="M1510" s="5"/>
      <c r="N1510" s="5"/>
      <c r="O1510" s="5"/>
      <c r="P1510" s="5"/>
      <c r="Q1510" s="5"/>
      <c r="R1510" s="5"/>
      <c r="S1510" s="5"/>
      <c r="T1510" s="5"/>
      <c r="U1510" s="5"/>
      <c r="V1510" s="5"/>
      <c r="W1510" s="5"/>
      <c r="X1510" s="5"/>
      <c r="Y1510" s="5"/>
      <c r="Z1510" s="5"/>
      <c r="AA1510" s="5"/>
      <c r="AB1510" s="5"/>
      <c r="AC1510" s="5"/>
      <c r="AD1510" s="5"/>
      <c r="AE1510" s="5"/>
      <c r="AF1510" s="5"/>
      <c r="AG1510" s="5"/>
      <c r="AH1510" s="5"/>
      <c r="AI1510" s="5"/>
      <c r="AJ1510" s="5"/>
      <c r="AK1510" s="5"/>
      <c r="AL1510" s="5"/>
      <c r="AM1510" s="5"/>
      <c r="AN1510" s="5"/>
      <c r="AO1510" s="5"/>
      <c r="AP1510" s="5"/>
      <c r="AQ1510" s="5"/>
      <c r="AR1510" s="5"/>
      <c r="AS1510" s="5"/>
      <c r="AT1510" s="5"/>
      <c r="AU1510" s="5"/>
      <c r="AV1510" s="5"/>
      <c r="AW1510" s="5"/>
      <c r="AX1510" s="5"/>
      <c r="AY1510" s="5"/>
      <c r="AZ1510" s="5"/>
      <c r="BA1510" s="5"/>
      <c r="BB1510" s="5"/>
    </row>
    <row r="1511" spans="1:54">
      <c r="A1511" s="4"/>
      <c r="B1511" s="25"/>
      <c r="C1511" s="32">
        <f t="shared" si="116"/>
        <v>1</v>
      </c>
      <c r="D1511" s="52" t="s">
        <v>2486</v>
      </c>
      <c r="E1511" s="52">
        <v>8500</v>
      </c>
      <c r="F1511" s="4"/>
      <c r="G1511" s="5"/>
      <c r="H1511" s="5"/>
      <c r="I1511" s="5"/>
      <c r="J1511" s="5"/>
      <c r="K1511" s="5"/>
      <c r="L1511" s="5"/>
      <c r="M1511" s="5"/>
      <c r="N1511" s="5"/>
      <c r="O1511" s="5"/>
      <c r="P1511" s="5"/>
      <c r="Q1511" s="5"/>
      <c r="R1511" s="5"/>
      <c r="S1511" s="5"/>
      <c r="T1511" s="5"/>
      <c r="U1511" s="5"/>
      <c r="V1511" s="5"/>
      <c r="W1511" s="5"/>
      <c r="X1511" s="5"/>
      <c r="Y1511" s="5"/>
      <c r="Z1511" s="5"/>
      <c r="AA1511" s="5"/>
      <c r="AB1511" s="5"/>
      <c r="AC1511" s="5"/>
      <c r="AD1511" s="5"/>
      <c r="AE1511" s="5"/>
      <c r="AF1511" s="5"/>
      <c r="AG1511" s="5"/>
      <c r="AH1511" s="5"/>
      <c r="AI1511" s="5"/>
      <c r="AJ1511" s="5"/>
      <c r="AK1511" s="5"/>
      <c r="AL1511" s="5"/>
      <c r="AM1511" s="5"/>
      <c r="AN1511" s="5"/>
      <c r="AO1511" s="5"/>
      <c r="AP1511" s="5"/>
      <c r="AQ1511" s="5"/>
      <c r="AR1511" s="5"/>
      <c r="AS1511" s="5"/>
      <c r="AT1511" s="5"/>
      <c r="AU1511" s="5"/>
      <c r="AV1511" s="5"/>
      <c r="AW1511" s="5"/>
      <c r="AX1511" s="5"/>
      <c r="AY1511" s="5"/>
      <c r="AZ1511" s="5"/>
      <c r="BA1511" s="5"/>
      <c r="BB1511" s="5"/>
    </row>
    <row r="1512" spans="1:54">
      <c r="A1512" s="4"/>
      <c r="B1512" s="25"/>
      <c r="C1512" s="32">
        <f t="shared" si="116"/>
        <v>1</v>
      </c>
      <c r="D1512" s="52" t="s">
        <v>2493</v>
      </c>
      <c r="E1512" s="52">
        <v>4500</v>
      </c>
      <c r="F1512" s="4"/>
      <c r="G1512" s="5"/>
      <c r="H1512" s="5"/>
      <c r="I1512" s="5"/>
      <c r="J1512" s="5"/>
      <c r="K1512" s="5"/>
      <c r="L1512" s="5"/>
      <c r="M1512" s="5"/>
      <c r="N1512" s="5"/>
      <c r="O1512" s="5"/>
      <c r="P1512" s="5"/>
      <c r="Q1512" s="5"/>
      <c r="R1512" s="5"/>
      <c r="S1512" s="5"/>
      <c r="T1512" s="5"/>
      <c r="U1512" s="5"/>
      <c r="V1512" s="5"/>
      <c r="W1512" s="5"/>
      <c r="X1512" s="5"/>
      <c r="Y1512" s="5"/>
      <c r="Z1512" s="5"/>
      <c r="AA1512" s="5"/>
      <c r="AB1512" s="5"/>
      <c r="AC1512" s="5"/>
      <c r="AD1512" s="5"/>
      <c r="AE1512" s="5"/>
      <c r="AF1512" s="5"/>
      <c r="AG1512" s="5"/>
      <c r="AH1512" s="5"/>
      <c r="AI1512" s="5"/>
      <c r="AJ1512" s="5"/>
      <c r="AK1512" s="5"/>
      <c r="AL1512" s="5"/>
      <c r="AM1512" s="5"/>
      <c r="AN1512" s="5"/>
      <c r="AO1512" s="5"/>
      <c r="AP1512" s="5"/>
      <c r="AQ1512" s="5"/>
      <c r="AR1512" s="5"/>
      <c r="AS1512" s="5"/>
      <c r="AT1512" s="5"/>
      <c r="AU1512" s="5"/>
      <c r="AV1512" s="5"/>
      <c r="AW1512" s="5"/>
      <c r="AX1512" s="5"/>
      <c r="AY1512" s="5"/>
      <c r="AZ1512" s="5"/>
      <c r="BA1512" s="5"/>
      <c r="BB1512" s="5"/>
    </row>
    <row r="1513" spans="1:54">
      <c r="A1513" s="4"/>
      <c r="B1513" s="25"/>
      <c r="C1513" s="32">
        <f t="shared" si="116"/>
        <v>1</v>
      </c>
      <c r="D1513" s="52" t="s">
        <v>2494</v>
      </c>
      <c r="E1513" s="52">
        <v>1300</v>
      </c>
      <c r="F1513" s="4"/>
      <c r="G1513" s="5"/>
      <c r="H1513" s="5"/>
      <c r="I1513" s="5"/>
      <c r="J1513" s="5"/>
      <c r="K1513" s="5"/>
      <c r="L1513" s="5"/>
      <c r="M1513" s="5"/>
      <c r="N1513" s="5"/>
      <c r="O1513" s="5"/>
      <c r="P1513" s="5"/>
      <c r="Q1513" s="5"/>
      <c r="R1513" s="5"/>
      <c r="S1513" s="5"/>
      <c r="T1513" s="5"/>
      <c r="U1513" s="5"/>
      <c r="V1513" s="5"/>
      <c r="W1513" s="5"/>
      <c r="X1513" s="5"/>
      <c r="Y1513" s="5"/>
      <c r="Z1513" s="5"/>
      <c r="AA1513" s="5"/>
      <c r="AB1513" s="5"/>
      <c r="AC1513" s="5"/>
      <c r="AD1513" s="5"/>
      <c r="AE1513" s="5"/>
      <c r="AF1513" s="5"/>
      <c r="AG1513" s="5"/>
      <c r="AH1513" s="5"/>
      <c r="AI1513" s="5"/>
      <c r="AJ1513" s="5"/>
      <c r="AK1513" s="5"/>
      <c r="AL1513" s="5"/>
      <c r="AM1513" s="5"/>
      <c r="AN1513" s="5"/>
      <c r="AO1513" s="5"/>
      <c r="AP1513" s="5"/>
      <c r="AQ1513" s="5"/>
      <c r="AR1513" s="5"/>
      <c r="AS1513" s="5"/>
      <c r="AT1513" s="5"/>
      <c r="AU1513" s="5"/>
      <c r="AV1513" s="5"/>
      <c r="AW1513" s="5"/>
      <c r="AX1513" s="5"/>
      <c r="AY1513" s="5"/>
      <c r="AZ1513" s="5"/>
      <c r="BA1513" s="5"/>
      <c r="BB1513" s="5"/>
    </row>
    <row r="1514" spans="1:54">
      <c r="A1514" s="4"/>
      <c r="B1514" s="25"/>
      <c r="C1514" s="32">
        <f t="shared" si="116"/>
        <v>1</v>
      </c>
      <c r="D1514" s="52" t="s">
        <v>2495</v>
      </c>
      <c r="E1514" s="52">
        <v>57149</v>
      </c>
      <c r="F1514" s="4"/>
      <c r="G1514" s="5"/>
      <c r="H1514" s="5"/>
      <c r="I1514" s="5"/>
      <c r="J1514" s="5"/>
      <c r="K1514" s="5"/>
      <c r="L1514" s="5"/>
      <c r="M1514" s="5"/>
      <c r="N1514" s="5"/>
      <c r="O1514" s="5"/>
      <c r="P1514" s="5"/>
      <c r="Q1514" s="5"/>
      <c r="R1514" s="5"/>
      <c r="S1514" s="5"/>
      <c r="T1514" s="5"/>
      <c r="U1514" s="5"/>
      <c r="V1514" s="5"/>
      <c r="W1514" s="5"/>
      <c r="X1514" s="5"/>
      <c r="Y1514" s="5"/>
      <c r="Z1514" s="5"/>
      <c r="AA1514" s="5"/>
      <c r="AB1514" s="5"/>
      <c r="AC1514" s="5"/>
      <c r="AD1514" s="5"/>
      <c r="AE1514" s="5"/>
      <c r="AF1514" s="5"/>
      <c r="AG1514" s="5"/>
      <c r="AH1514" s="5"/>
      <c r="AI1514" s="5"/>
      <c r="AJ1514" s="5"/>
      <c r="AK1514" s="5"/>
      <c r="AL1514" s="5"/>
      <c r="AM1514" s="5"/>
      <c r="AN1514" s="5"/>
      <c r="AO1514" s="5"/>
      <c r="AP1514" s="5"/>
      <c r="AQ1514" s="5"/>
      <c r="AR1514" s="5"/>
      <c r="AS1514" s="5"/>
      <c r="AT1514" s="5"/>
      <c r="AU1514" s="5"/>
      <c r="AV1514" s="5"/>
      <c r="AW1514" s="5"/>
      <c r="AX1514" s="5"/>
      <c r="AY1514" s="5"/>
      <c r="AZ1514" s="5"/>
      <c r="BA1514" s="5"/>
      <c r="BB1514" s="5"/>
    </row>
    <row r="1515" spans="1:54">
      <c r="A1515" s="4"/>
      <c r="B1515" s="25"/>
      <c r="C1515" s="32">
        <f t="shared" si="116"/>
        <v>1</v>
      </c>
      <c r="D1515" s="52" t="s">
        <v>2498</v>
      </c>
      <c r="E1515" s="52">
        <v>5200</v>
      </c>
      <c r="F1515" s="4"/>
      <c r="G1515" s="5"/>
      <c r="H1515" s="5"/>
      <c r="I1515" s="5"/>
      <c r="J1515" s="5"/>
      <c r="K1515" s="5"/>
      <c r="L1515" s="5"/>
      <c r="M1515" s="5"/>
      <c r="N1515" s="5"/>
      <c r="O1515" s="5"/>
      <c r="P1515" s="5"/>
      <c r="Q1515" s="5"/>
      <c r="R1515" s="5"/>
      <c r="S1515" s="5"/>
      <c r="T1515" s="5"/>
      <c r="U1515" s="5"/>
      <c r="V1515" s="5"/>
      <c r="W1515" s="5"/>
      <c r="X1515" s="5"/>
      <c r="Y1515" s="5"/>
      <c r="Z1515" s="5"/>
      <c r="AA1515" s="5"/>
      <c r="AB1515" s="5"/>
      <c r="AC1515" s="5"/>
      <c r="AD1515" s="5"/>
      <c r="AE1515" s="5"/>
      <c r="AF1515" s="5"/>
      <c r="AG1515" s="5"/>
      <c r="AH1515" s="5"/>
      <c r="AI1515" s="5"/>
      <c r="AJ1515" s="5"/>
      <c r="AK1515" s="5"/>
      <c r="AL1515" s="5"/>
      <c r="AM1515" s="5"/>
      <c r="AN1515" s="5"/>
      <c r="AO1515" s="5"/>
      <c r="AP1515" s="5"/>
      <c r="AQ1515" s="5"/>
      <c r="AR1515" s="5"/>
      <c r="AS1515" s="5"/>
      <c r="AT1515" s="5"/>
      <c r="AU1515" s="5"/>
      <c r="AV1515" s="5"/>
      <c r="AW1515" s="5"/>
      <c r="AX1515" s="5"/>
      <c r="AY1515" s="5"/>
      <c r="AZ1515" s="5"/>
      <c r="BA1515" s="5"/>
      <c r="BB1515" s="5"/>
    </row>
    <row r="1516" spans="1:54">
      <c r="A1516" s="4"/>
      <c r="B1516" s="25"/>
      <c r="C1516" s="32">
        <f t="shared" si="116"/>
        <v>1</v>
      </c>
      <c r="D1516" s="52" t="s">
        <v>2500</v>
      </c>
      <c r="E1516" s="52">
        <v>8500</v>
      </c>
      <c r="F1516" s="4"/>
      <c r="G1516" s="5"/>
      <c r="H1516" s="5"/>
      <c r="I1516" s="5"/>
      <c r="J1516" s="5"/>
      <c r="K1516" s="5"/>
      <c r="L1516" s="5"/>
      <c r="M1516" s="5"/>
      <c r="N1516" s="5"/>
      <c r="O1516" s="5"/>
      <c r="P1516" s="5"/>
      <c r="Q1516" s="5"/>
      <c r="R1516" s="5"/>
      <c r="S1516" s="5"/>
      <c r="T1516" s="5"/>
      <c r="U1516" s="5"/>
      <c r="V1516" s="5"/>
      <c r="W1516" s="5"/>
      <c r="X1516" s="5"/>
      <c r="Y1516" s="5"/>
      <c r="Z1516" s="5"/>
      <c r="AA1516" s="5"/>
      <c r="AB1516" s="5"/>
      <c r="AC1516" s="5"/>
      <c r="AD1516" s="5"/>
      <c r="AE1516" s="5"/>
      <c r="AF1516" s="5"/>
      <c r="AG1516" s="5"/>
      <c r="AH1516" s="5"/>
      <c r="AI1516" s="5"/>
      <c r="AJ1516" s="5"/>
      <c r="AK1516" s="5"/>
      <c r="AL1516" s="5"/>
      <c r="AM1516" s="5"/>
      <c r="AN1516" s="5"/>
      <c r="AO1516" s="5"/>
      <c r="AP1516" s="5"/>
      <c r="AQ1516" s="5"/>
      <c r="AR1516" s="5"/>
      <c r="AS1516" s="5"/>
      <c r="AT1516" s="5"/>
      <c r="AU1516" s="5"/>
      <c r="AV1516" s="5"/>
      <c r="AW1516" s="5"/>
      <c r="AX1516" s="5"/>
      <c r="AY1516" s="5"/>
      <c r="AZ1516" s="5"/>
      <c r="BA1516" s="5"/>
      <c r="BB1516" s="5"/>
    </row>
    <row r="1517" spans="1:54">
      <c r="A1517" s="4"/>
      <c r="B1517" s="25"/>
      <c r="C1517" s="32">
        <f t="shared" si="116"/>
        <v>1</v>
      </c>
      <c r="D1517" s="52" t="s">
        <v>2503</v>
      </c>
      <c r="E1517" s="52">
        <v>6000</v>
      </c>
      <c r="F1517" s="4"/>
      <c r="G1517" s="5"/>
      <c r="H1517" s="5"/>
      <c r="I1517" s="5"/>
      <c r="J1517" s="5"/>
      <c r="K1517" s="5"/>
      <c r="L1517" s="5"/>
      <c r="M1517" s="5"/>
      <c r="N1517" s="5"/>
      <c r="O1517" s="5"/>
      <c r="P1517" s="5"/>
      <c r="Q1517" s="5"/>
      <c r="R1517" s="5"/>
      <c r="S1517" s="5"/>
      <c r="T1517" s="5"/>
      <c r="U1517" s="5"/>
      <c r="V1517" s="5"/>
      <c r="W1517" s="5"/>
      <c r="X1517" s="5"/>
      <c r="Y1517" s="5"/>
      <c r="Z1517" s="5"/>
      <c r="AA1517" s="5"/>
      <c r="AB1517" s="5"/>
      <c r="AC1517" s="5"/>
      <c r="AD1517" s="5"/>
      <c r="AE1517" s="5"/>
      <c r="AF1517" s="5"/>
      <c r="AG1517" s="5"/>
      <c r="AH1517" s="5"/>
      <c r="AI1517" s="5"/>
      <c r="AJ1517" s="5"/>
      <c r="AK1517" s="5"/>
      <c r="AL1517" s="5"/>
      <c r="AM1517" s="5"/>
      <c r="AN1517" s="5"/>
      <c r="AO1517" s="5"/>
      <c r="AP1517" s="5"/>
      <c r="AQ1517" s="5"/>
      <c r="AR1517" s="5"/>
      <c r="AS1517" s="5"/>
      <c r="AT1517" s="5"/>
      <c r="AU1517" s="5"/>
      <c r="AV1517" s="5"/>
      <c r="AW1517" s="5"/>
      <c r="AX1517" s="5"/>
      <c r="AY1517" s="5"/>
      <c r="AZ1517" s="5"/>
      <c r="BA1517" s="5"/>
      <c r="BB1517" s="5"/>
    </row>
    <row r="1518" spans="1:54">
      <c r="A1518" s="4"/>
      <c r="B1518" s="25"/>
      <c r="C1518" s="32">
        <f t="shared" si="116"/>
        <v>1</v>
      </c>
      <c r="D1518" s="52" t="s">
        <v>2504</v>
      </c>
      <c r="E1518" s="52">
        <v>3026</v>
      </c>
      <c r="F1518" s="4"/>
      <c r="G1518" s="5"/>
      <c r="H1518" s="5"/>
      <c r="I1518" s="5"/>
      <c r="J1518" s="5"/>
      <c r="K1518" s="5"/>
      <c r="L1518" s="5"/>
      <c r="M1518" s="5"/>
      <c r="N1518" s="5"/>
      <c r="O1518" s="5"/>
      <c r="P1518" s="5"/>
      <c r="Q1518" s="5"/>
      <c r="R1518" s="5"/>
      <c r="S1518" s="5"/>
      <c r="T1518" s="5"/>
      <c r="U1518" s="5"/>
      <c r="V1518" s="5"/>
      <c r="W1518" s="5"/>
      <c r="X1518" s="5"/>
      <c r="Y1518" s="5"/>
      <c r="Z1518" s="5"/>
      <c r="AA1518" s="5"/>
      <c r="AB1518" s="5"/>
      <c r="AC1518" s="5"/>
      <c r="AD1518" s="5"/>
      <c r="AE1518" s="5"/>
      <c r="AF1518" s="5"/>
      <c r="AG1518" s="5"/>
      <c r="AH1518" s="5"/>
      <c r="AI1518" s="5"/>
      <c r="AJ1518" s="5"/>
      <c r="AK1518" s="5"/>
      <c r="AL1518" s="5"/>
      <c r="AM1518" s="5"/>
      <c r="AN1518" s="5"/>
      <c r="AO1518" s="5"/>
      <c r="AP1518" s="5"/>
      <c r="AQ1518" s="5"/>
      <c r="AR1518" s="5"/>
      <c r="AS1518" s="5"/>
      <c r="AT1518" s="5"/>
      <c r="AU1518" s="5"/>
      <c r="AV1518" s="5"/>
      <c r="AW1518" s="5"/>
      <c r="AX1518" s="5"/>
      <c r="AY1518" s="5"/>
      <c r="AZ1518" s="5"/>
      <c r="BA1518" s="5"/>
      <c r="BB1518" s="5"/>
    </row>
    <row r="1519" spans="1:54">
      <c r="A1519" s="4"/>
      <c r="B1519" s="25"/>
      <c r="C1519" s="32">
        <f t="shared" si="116"/>
        <v>1</v>
      </c>
      <c r="D1519" s="52" t="s">
        <v>2505</v>
      </c>
      <c r="E1519" s="52">
        <v>17778</v>
      </c>
      <c r="F1519" s="4"/>
      <c r="G1519" s="5"/>
      <c r="H1519" s="5"/>
      <c r="I1519" s="5"/>
      <c r="J1519" s="5"/>
      <c r="K1519" s="5"/>
      <c r="L1519" s="5"/>
      <c r="M1519" s="5"/>
      <c r="N1519" s="5"/>
      <c r="O1519" s="5"/>
      <c r="P1519" s="5"/>
      <c r="Q1519" s="5"/>
      <c r="R1519" s="5"/>
      <c r="S1519" s="5"/>
      <c r="T1519" s="5"/>
      <c r="U1519" s="5"/>
      <c r="V1519" s="5"/>
      <c r="W1519" s="5"/>
      <c r="X1519" s="5"/>
      <c r="Y1519" s="5"/>
      <c r="Z1519" s="5"/>
      <c r="AA1519" s="5"/>
      <c r="AB1519" s="5"/>
      <c r="AC1519" s="5"/>
      <c r="AD1519" s="5"/>
      <c r="AE1519" s="5"/>
      <c r="AF1519" s="5"/>
      <c r="AG1519" s="5"/>
      <c r="AH1519" s="5"/>
      <c r="AI1519" s="5"/>
      <c r="AJ1519" s="5"/>
      <c r="AK1519" s="5"/>
      <c r="AL1519" s="5"/>
      <c r="AM1519" s="5"/>
      <c r="AN1519" s="5"/>
      <c r="AO1519" s="5"/>
      <c r="AP1519" s="5"/>
      <c r="AQ1519" s="5"/>
      <c r="AR1519" s="5"/>
      <c r="AS1519" s="5"/>
      <c r="AT1519" s="5"/>
      <c r="AU1519" s="5"/>
      <c r="AV1519" s="5"/>
      <c r="AW1519" s="5"/>
      <c r="AX1519" s="5"/>
      <c r="AY1519" s="5"/>
      <c r="AZ1519" s="5"/>
      <c r="BA1519" s="5"/>
      <c r="BB1519" s="5"/>
    </row>
    <row r="1520" spans="1:54">
      <c r="A1520" s="4"/>
      <c r="B1520" s="25"/>
      <c r="C1520" s="32">
        <f t="shared" si="116"/>
        <v>1</v>
      </c>
      <c r="D1520" s="52" t="s">
        <v>2506</v>
      </c>
      <c r="E1520" s="52">
        <v>6857</v>
      </c>
      <c r="F1520" s="4"/>
      <c r="G1520" s="5"/>
      <c r="H1520" s="5"/>
      <c r="I1520" s="5"/>
      <c r="J1520" s="5"/>
      <c r="K1520" s="5"/>
      <c r="L1520" s="5"/>
      <c r="M1520" s="5"/>
      <c r="N1520" s="5"/>
      <c r="O1520" s="5"/>
      <c r="P1520" s="5"/>
      <c r="Q1520" s="5"/>
      <c r="R1520" s="5"/>
      <c r="S1520" s="5"/>
      <c r="T1520" s="5"/>
      <c r="U1520" s="5"/>
      <c r="V1520" s="5"/>
      <c r="W1520" s="5"/>
      <c r="X1520" s="5"/>
      <c r="Y1520" s="5"/>
      <c r="Z1520" s="5"/>
      <c r="AA1520" s="5"/>
      <c r="AB1520" s="5"/>
      <c r="AC1520" s="5"/>
      <c r="AD1520" s="5"/>
      <c r="AE1520" s="5"/>
      <c r="AF1520" s="5"/>
      <c r="AG1520" s="5"/>
      <c r="AH1520" s="5"/>
      <c r="AI1520" s="5"/>
      <c r="AJ1520" s="5"/>
      <c r="AK1520" s="5"/>
      <c r="AL1520" s="5"/>
      <c r="AM1520" s="5"/>
      <c r="AN1520" s="5"/>
      <c r="AO1520" s="5"/>
      <c r="AP1520" s="5"/>
      <c r="AQ1520" s="5"/>
      <c r="AR1520" s="5"/>
      <c r="AS1520" s="5"/>
      <c r="AT1520" s="5"/>
      <c r="AU1520" s="5"/>
      <c r="AV1520" s="5"/>
      <c r="AW1520" s="5"/>
      <c r="AX1520" s="5"/>
      <c r="AY1520" s="5"/>
      <c r="AZ1520" s="5"/>
      <c r="BA1520" s="5"/>
      <c r="BB1520" s="5"/>
    </row>
    <row r="1521" spans="1:54">
      <c r="A1521" s="4"/>
      <c r="B1521" s="25"/>
      <c r="C1521" s="32">
        <f t="shared" si="116"/>
        <v>1</v>
      </c>
      <c r="D1521" s="33" t="s">
        <v>2507</v>
      </c>
      <c r="E1521" s="33">
        <v>10300</v>
      </c>
      <c r="F1521" s="4"/>
      <c r="G1521" s="5"/>
      <c r="H1521" s="5"/>
      <c r="I1521" s="5"/>
      <c r="J1521" s="5"/>
      <c r="K1521" s="5"/>
      <c r="L1521" s="5"/>
      <c r="M1521" s="5"/>
      <c r="N1521" s="5"/>
      <c r="O1521" s="5"/>
      <c r="P1521" s="5"/>
      <c r="Q1521" s="5"/>
      <c r="R1521" s="5"/>
      <c r="S1521" s="5"/>
      <c r="T1521" s="5"/>
      <c r="U1521" s="5"/>
      <c r="V1521" s="5"/>
      <c r="W1521" s="5"/>
      <c r="X1521" s="5"/>
      <c r="Y1521" s="5"/>
      <c r="Z1521" s="5"/>
      <c r="AA1521" s="5"/>
      <c r="AB1521" s="5"/>
      <c r="AC1521" s="5"/>
      <c r="AD1521" s="5"/>
      <c r="AE1521" s="5"/>
      <c r="AF1521" s="5"/>
      <c r="AG1521" s="5"/>
      <c r="AH1521" s="5"/>
      <c r="AI1521" s="5"/>
      <c r="AJ1521" s="5"/>
      <c r="AK1521" s="5"/>
      <c r="AL1521" s="5"/>
      <c r="AM1521" s="5"/>
      <c r="AN1521" s="5"/>
      <c r="AO1521" s="5"/>
      <c r="AP1521" s="5"/>
      <c r="AQ1521" s="5"/>
      <c r="AR1521" s="5"/>
      <c r="AS1521" s="5"/>
      <c r="AT1521" s="5"/>
      <c r="AU1521" s="5"/>
      <c r="AV1521" s="5"/>
      <c r="AW1521" s="5"/>
      <c r="AX1521" s="5"/>
      <c r="AY1521" s="5"/>
      <c r="AZ1521" s="5"/>
      <c r="BA1521" s="5"/>
      <c r="BB1521" s="5"/>
    </row>
    <row r="1522" spans="1:54">
      <c r="A1522" s="4"/>
      <c r="B1522" s="25"/>
      <c r="C1522" s="32">
        <f t="shared" si="116"/>
        <v>1</v>
      </c>
      <c r="D1522" s="52" t="s">
        <v>2509</v>
      </c>
      <c r="E1522" s="52">
        <v>2262</v>
      </c>
      <c r="F1522" s="4"/>
      <c r="G1522" s="5"/>
      <c r="H1522" s="5"/>
      <c r="I1522" s="5"/>
      <c r="J1522" s="5"/>
      <c r="K1522" s="5"/>
      <c r="L1522" s="5"/>
      <c r="M1522" s="5"/>
      <c r="N1522" s="5"/>
      <c r="O1522" s="5"/>
      <c r="P1522" s="5"/>
      <c r="Q1522" s="5"/>
      <c r="R1522" s="5"/>
      <c r="S1522" s="5"/>
      <c r="T1522" s="5"/>
      <c r="U1522" s="5"/>
      <c r="V1522" s="5"/>
      <c r="W1522" s="5"/>
      <c r="X1522" s="5"/>
      <c r="Y1522" s="5"/>
      <c r="Z1522" s="5"/>
      <c r="AA1522" s="5"/>
      <c r="AB1522" s="5"/>
      <c r="AC1522" s="5"/>
      <c r="AD1522" s="5"/>
      <c r="AE1522" s="5"/>
      <c r="AF1522" s="5"/>
      <c r="AG1522" s="5"/>
      <c r="AH1522" s="5"/>
      <c r="AI1522" s="5"/>
      <c r="AJ1522" s="5"/>
      <c r="AK1522" s="5"/>
      <c r="AL1522" s="5"/>
      <c r="AM1522" s="5"/>
      <c r="AN1522" s="5"/>
      <c r="AO1522" s="5"/>
      <c r="AP1522" s="5"/>
      <c r="AQ1522" s="5"/>
      <c r="AR1522" s="5"/>
      <c r="AS1522" s="5"/>
      <c r="AT1522" s="5"/>
      <c r="AU1522" s="5"/>
      <c r="AV1522" s="5"/>
      <c r="AW1522" s="5"/>
      <c r="AX1522" s="5"/>
      <c r="AY1522" s="5"/>
      <c r="AZ1522" s="5"/>
      <c r="BA1522" s="5"/>
      <c r="BB1522" s="5"/>
    </row>
    <row r="1523" spans="1:54">
      <c r="A1523" s="4"/>
      <c r="B1523" s="25"/>
      <c r="C1523" s="32">
        <f t="shared" si="116"/>
        <v>1</v>
      </c>
      <c r="D1523" s="52" t="s">
        <v>2510</v>
      </c>
      <c r="E1523" s="52">
        <v>5712</v>
      </c>
      <c r="F1523" s="4"/>
      <c r="G1523" s="5"/>
      <c r="H1523" s="5"/>
      <c r="I1523" s="5"/>
      <c r="J1523" s="5"/>
      <c r="K1523" s="5"/>
      <c r="L1523" s="5"/>
      <c r="M1523" s="5"/>
      <c r="N1523" s="5"/>
      <c r="O1523" s="5"/>
      <c r="P1523" s="5"/>
      <c r="Q1523" s="5"/>
      <c r="R1523" s="5"/>
      <c r="S1523" s="5"/>
      <c r="T1523" s="5"/>
      <c r="U1523" s="5"/>
      <c r="V1523" s="5"/>
      <c r="W1523" s="5"/>
      <c r="X1523" s="5"/>
      <c r="Y1523" s="5"/>
      <c r="Z1523" s="5"/>
      <c r="AA1523" s="5"/>
      <c r="AB1523" s="5"/>
      <c r="AC1523" s="5"/>
      <c r="AD1523" s="5"/>
      <c r="AE1523" s="5"/>
      <c r="AF1523" s="5"/>
      <c r="AG1523" s="5"/>
      <c r="AH1523" s="5"/>
      <c r="AI1523" s="5"/>
      <c r="AJ1523" s="5"/>
      <c r="AK1523" s="5"/>
      <c r="AL1523" s="5"/>
      <c r="AM1523" s="5"/>
      <c r="AN1523" s="5"/>
      <c r="AO1523" s="5"/>
      <c r="AP1523" s="5"/>
      <c r="AQ1523" s="5"/>
      <c r="AR1523" s="5"/>
      <c r="AS1523" s="5"/>
      <c r="AT1523" s="5"/>
      <c r="AU1523" s="5"/>
      <c r="AV1523" s="5"/>
      <c r="AW1523" s="5"/>
      <c r="AX1523" s="5"/>
      <c r="AY1523" s="5"/>
      <c r="AZ1523" s="5"/>
      <c r="BA1523" s="5"/>
      <c r="BB1523" s="5"/>
    </row>
    <row r="1524" spans="1:54">
      <c r="A1524" s="4"/>
      <c r="B1524" s="25"/>
      <c r="C1524" s="32">
        <f t="shared" si="116"/>
        <v>1</v>
      </c>
      <c r="D1524" s="52" t="s">
        <v>2512</v>
      </c>
      <c r="E1524" s="52">
        <v>15064</v>
      </c>
      <c r="F1524" s="4"/>
      <c r="G1524" s="5"/>
      <c r="H1524" s="5"/>
      <c r="I1524" s="5"/>
      <c r="J1524" s="5"/>
      <c r="K1524" s="5"/>
      <c r="L1524" s="5"/>
      <c r="M1524" s="5"/>
      <c r="N1524" s="5"/>
      <c r="O1524" s="5"/>
      <c r="P1524" s="5"/>
      <c r="Q1524" s="5"/>
      <c r="R1524" s="5"/>
      <c r="S1524" s="5"/>
      <c r="T1524" s="5"/>
      <c r="U1524" s="5"/>
      <c r="V1524" s="5"/>
      <c r="W1524" s="5"/>
      <c r="X1524" s="5"/>
      <c r="Y1524" s="5"/>
      <c r="Z1524" s="5"/>
      <c r="AA1524" s="5"/>
      <c r="AB1524" s="5"/>
      <c r="AC1524" s="5"/>
      <c r="AD1524" s="5"/>
      <c r="AE1524" s="5"/>
      <c r="AF1524" s="5"/>
      <c r="AG1524" s="5"/>
      <c r="AH1524" s="5"/>
      <c r="AI1524" s="5"/>
      <c r="AJ1524" s="5"/>
      <c r="AK1524" s="5"/>
      <c r="AL1524" s="5"/>
      <c r="AM1524" s="5"/>
      <c r="AN1524" s="5"/>
      <c r="AO1524" s="5"/>
      <c r="AP1524" s="5"/>
      <c r="AQ1524" s="5"/>
      <c r="AR1524" s="5"/>
      <c r="AS1524" s="5"/>
      <c r="AT1524" s="5"/>
      <c r="AU1524" s="5"/>
      <c r="AV1524" s="5"/>
      <c r="AW1524" s="5"/>
      <c r="AX1524" s="5"/>
      <c r="AY1524" s="5"/>
      <c r="AZ1524" s="5"/>
      <c r="BA1524" s="5"/>
      <c r="BB1524" s="5"/>
    </row>
    <row r="1525" spans="1:54">
      <c r="A1525" s="4"/>
      <c r="B1525" s="25"/>
      <c r="C1525" s="32">
        <f t="shared" si="116"/>
        <v>1</v>
      </c>
      <c r="D1525" s="52" t="s">
        <v>2513</v>
      </c>
      <c r="E1525" s="52">
        <v>2621</v>
      </c>
      <c r="F1525" s="4"/>
      <c r="G1525" s="5"/>
      <c r="H1525" s="5"/>
      <c r="I1525" s="5"/>
      <c r="J1525" s="5"/>
      <c r="K1525" s="5"/>
      <c r="L1525" s="5"/>
      <c r="M1525" s="5"/>
      <c r="N1525" s="5"/>
      <c r="O1525" s="5"/>
      <c r="P1525" s="5"/>
      <c r="Q1525" s="5"/>
      <c r="R1525" s="5"/>
      <c r="S1525" s="5"/>
      <c r="T1525" s="5"/>
      <c r="U1525" s="5"/>
      <c r="V1525" s="5"/>
      <c r="W1525" s="5"/>
      <c r="X1525" s="5"/>
      <c r="Y1525" s="5"/>
      <c r="Z1525" s="5"/>
      <c r="AA1525" s="5"/>
      <c r="AB1525" s="5"/>
      <c r="AC1525" s="5"/>
      <c r="AD1525" s="5"/>
      <c r="AE1525" s="5"/>
      <c r="AF1525" s="5"/>
      <c r="AG1525" s="5"/>
      <c r="AH1525" s="5"/>
      <c r="AI1525" s="5"/>
      <c r="AJ1525" s="5"/>
      <c r="AK1525" s="5"/>
      <c r="AL1525" s="5"/>
      <c r="AM1525" s="5"/>
      <c r="AN1525" s="5"/>
      <c r="AO1525" s="5"/>
      <c r="AP1525" s="5"/>
      <c r="AQ1525" s="5"/>
      <c r="AR1525" s="5"/>
      <c r="AS1525" s="5"/>
      <c r="AT1525" s="5"/>
      <c r="AU1525" s="5"/>
      <c r="AV1525" s="5"/>
      <c r="AW1525" s="5"/>
      <c r="AX1525" s="5"/>
      <c r="AY1525" s="5"/>
      <c r="AZ1525" s="5"/>
      <c r="BA1525" s="5"/>
      <c r="BB1525" s="5"/>
    </row>
    <row r="1526" spans="1:54">
      <c r="A1526" s="4"/>
      <c r="B1526" s="25"/>
      <c r="C1526" s="32">
        <f t="shared" si="116"/>
        <v>1</v>
      </c>
      <c r="D1526" s="52" t="s">
        <v>2514</v>
      </c>
      <c r="E1526" s="52">
        <v>8000</v>
      </c>
      <c r="F1526" s="4"/>
      <c r="G1526" s="5"/>
      <c r="H1526" s="5"/>
      <c r="I1526" s="5"/>
      <c r="J1526" s="5"/>
      <c r="K1526" s="5"/>
      <c r="L1526" s="5"/>
      <c r="M1526" s="5"/>
      <c r="N1526" s="5"/>
      <c r="O1526" s="5"/>
      <c r="P1526" s="5"/>
      <c r="Q1526" s="5"/>
      <c r="R1526" s="5"/>
      <c r="S1526" s="5"/>
      <c r="T1526" s="5"/>
      <c r="U1526" s="5"/>
      <c r="V1526" s="5"/>
      <c r="W1526" s="5"/>
      <c r="X1526" s="5"/>
      <c r="Y1526" s="5"/>
      <c r="Z1526" s="5"/>
      <c r="AA1526" s="5"/>
      <c r="AB1526" s="5"/>
      <c r="AC1526" s="5"/>
      <c r="AD1526" s="5"/>
      <c r="AE1526" s="5"/>
      <c r="AF1526" s="5"/>
      <c r="AG1526" s="5"/>
      <c r="AH1526" s="5"/>
      <c r="AI1526" s="5"/>
      <c r="AJ1526" s="5"/>
      <c r="AK1526" s="5"/>
      <c r="AL1526" s="5"/>
      <c r="AM1526" s="5"/>
      <c r="AN1526" s="5"/>
      <c r="AO1526" s="5"/>
      <c r="AP1526" s="5"/>
      <c r="AQ1526" s="5"/>
      <c r="AR1526" s="5"/>
      <c r="AS1526" s="5"/>
      <c r="AT1526" s="5"/>
      <c r="AU1526" s="5"/>
      <c r="AV1526" s="5"/>
      <c r="AW1526" s="5"/>
      <c r="AX1526" s="5"/>
      <c r="AY1526" s="5"/>
      <c r="AZ1526" s="5"/>
      <c r="BA1526" s="5"/>
      <c r="BB1526" s="5"/>
    </row>
    <row r="1527" spans="1:54">
      <c r="A1527" s="4"/>
      <c r="B1527" s="25"/>
      <c r="C1527" s="32">
        <f t="shared" si="116"/>
        <v>1</v>
      </c>
      <c r="D1527" s="52" t="s">
        <v>2515</v>
      </c>
      <c r="E1527" s="52">
        <v>9000</v>
      </c>
      <c r="F1527" s="4"/>
      <c r="G1527" s="5"/>
      <c r="H1527" s="5"/>
      <c r="I1527" s="5"/>
      <c r="J1527" s="5"/>
      <c r="K1527" s="5"/>
      <c r="L1527" s="5"/>
      <c r="M1527" s="5"/>
      <c r="N1527" s="5"/>
      <c r="O1527" s="5"/>
      <c r="P1527" s="5"/>
      <c r="Q1527" s="5"/>
      <c r="R1527" s="5"/>
      <c r="S1527" s="5"/>
      <c r="T1527" s="5"/>
      <c r="U1527" s="5"/>
      <c r="V1527" s="5"/>
      <c r="W1527" s="5"/>
      <c r="X1527" s="5"/>
      <c r="Y1527" s="5"/>
      <c r="Z1527" s="5"/>
      <c r="AA1527" s="5"/>
      <c r="AB1527" s="5"/>
      <c r="AC1527" s="5"/>
      <c r="AD1527" s="5"/>
      <c r="AE1527" s="5"/>
      <c r="AF1527" s="5"/>
      <c r="AG1527" s="5"/>
      <c r="AH1527" s="5"/>
      <c r="AI1527" s="5"/>
      <c r="AJ1527" s="5"/>
      <c r="AK1527" s="5"/>
      <c r="AL1527" s="5"/>
      <c r="AM1527" s="5"/>
      <c r="AN1527" s="5"/>
      <c r="AO1527" s="5"/>
      <c r="AP1527" s="5"/>
      <c r="AQ1527" s="5"/>
      <c r="AR1527" s="5"/>
      <c r="AS1527" s="5"/>
      <c r="AT1527" s="5"/>
      <c r="AU1527" s="5"/>
      <c r="AV1527" s="5"/>
      <c r="AW1527" s="5"/>
      <c r="AX1527" s="5"/>
      <c r="AY1527" s="5"/>
      <c r="AZ1527" s="5"/>
      <c r="BA1527" s="5"/>
      <c r="BB1527" s="5"/>
    </row>
    <row r="1528" spans="1:54">
      <c r="A1528" s="4"/>
      <c r="B1528" s="25"/>
      <c r="C1528" s="32">
        <f t="shared" si="116"/>
        <v>1</v>
      </c>
      <c r="D1528" s="52" t="s">
        <v>2516</v>
      </c>
      <c r="E1528" s="52">
        <v>5200</v>
      </c>
      <c r="F1528" s="4"/>
      <c r="G1528" s="5"/>
      <c r="H1528" s="5"/>
      <c r="I1528" s="5"/>
      <c r="J1528" s="5"/>
      <c r="K1528" s="5"/>
      <c r="L1528" s="5"/>
      <c r="M1528" s="5"/>
      <c r="N1528" s="5"/>
      <c r="O1528" s="5"/>
      <c r="P1528" s="5"/>
      <c r="Q1528" s="5"/>
      <c r="R1528" s="5"/>
      <c r="S1528" s="5"/>
      <c r="T1528" s="5"/>
      <c r="U1528" s="5"/>
      <c r="V1528" s="5"/>
      <c r="W1528" s="5"/>
      <c r="X1528" s="5"/>
      <c r="Y1528" s="5"/>
      <c r="Z1528" s="5"/>
      <c r="AA1528" s="5"/>
      <c r="AB1528" s="5"/>
      <c r="AC1528" s="5"/>
      <c r="AD1528" s="5"/>
      <c r="AE1528" s="5"/>
      <c r="AF1528" s="5"/>
      <c r="AG1528" s="5"/>
      <c r="AH1528" s="5"/>
      <c r="AI1528" s="5"/>
      <c r="AJ1528" s="5"/>
      <c r="AK1528" s="5"/>
      <c r="AL1528" s="5"/>
      <c r="AM1528" s="5"/>
      <c r="AN1528" s="5"/>
      <c r="AO1528" s="5"/>
      <c r="AP1528" s="5"/>
      <c r="AQ1528" s="5"/>
      <c r="AR1528" s="5"/>
      <c r="AS1528" s="5"/>
      <c r="AT1528" s="5"/>
      <c r="AU1528" s="5"/>
      <c r="AV1528" s="5"/>
      <c r="AW1528" s="5"/>
      <c r="AX1528" s="5"/>
      <c r="AY1528" s="5"/>
      <c r="AZ1528" s="5"/>
      <c r="BA1528" s="5"/>
      <c r="BB1528" s="5"/>
    </row>
    <row r="1529" spans="1:54">
      <c r="A1529" s="4"/>
      <c r="B1529" s="25"/>
      <c r="C1529" s="32">
        <f t="shared" si="116"/>
        <v>1</v>
      </c>
      <c r="D1529" s="52" t="s">
        <v>2519</v>
      </c>
      <c r="E1529" s="52">
        <v>12000</v>
      </c>
      <c r="F1529" s="4"/>
      <c r="G1529" s="5"/>
      <c r="H1529" s="5"/>
      <c r="I1529" s="5"/>
      <c r="J1529" s="5"/>
      <c r="K1529" s="5"/>
      <c r="L1529" s="5"/>
      <c r="M1529" s="5"/>
      <c r="N1529" s="5"/>
      <c r="O1529" s="5"/>
      <c r="P1529" s="5"/>
      <c r="Q1529" s="5"/>
      <c r="R1529" s="5"/>
      <c r="S1529" s="5"/>
      <c r="T1529" s="5"/>
      <c r="U1529" s="5"/>
      <c r="V1529" s="5"/>
      <c r="W1529" s="5"/>
      <c r="X1529" s="5"/>
      <c r="Y1529" s="5"/>
      <c r="Z1529" s="5"/>
      <c r="AA1529" s="5"/>
      <c r="AB1529" s="5"/>
      <c r="AC1529" s="5"/>
      <c r="AD1529" s="5"/>
      <c r="AE1529" s="5"/>
      <c r="AF1529" s="5"/>
      <c r="AG1529" s="5"/>
      <c r="AH1529" s="5"/>
      <c r="AI1529" s="5"/>
      <c r="AJ1529" s="5"/>
      <c r="AK1529" s="5"/>
      <c r="AL1529" s="5"/>
      <c r="AM1529" s="5"/>
      <c r="AN1529" s="5"/>
      <c r="AO1529" s="5"/>
      <c r="AP1529" s="5"/>
      <c r="AQ1529" s="5"/>
      <c r="AR1529" s="5"/>
      <c r="AS1529" s="5"/>
      <c r="AT1529" s="5"/>
      <c r="AU1529" s="5"/>
      <c r="AV1529" s="5"/>
      <c r="AW1529" s="5"/>
      <c r="AX1529" s="5"/>
      <c r="AY1529" s="5"/>
      <c r="AZ1529" s="5"/>
      <c r="BA1529" s="5"/>
      <c r="BB1529" s="5"/>
    </row>
    <row r="1530" spans="1:54">
      <c r="A1530" s="4"/>
      <c r="B1530" s="25"/>
      <c r="C1530" s="32">
        <f t="shared" si="116"/>
        <v>1</v>
      </c>
      <c r="D1530" s="52" t="s">
        <v>2520</v>
      </c>
      <c r="E1530" s="52">
        <v>1492</v>
      </c>
      <c r="F1530" s="4"/>
      <c r="G1530" s="5"/>
      <c r="H1530" s="5"/>
      <c r="I1530" s="5"/>
      <c r="J1530" s="5"/>
      <c r="K1530" s="5"/>
      <c r="L1530" s="5"/>
      <c r="M1530" s="5"/>
      <c r="N1530" s="5"/>
      <c r="O1530" s="5"/>
      <c r="P1530" s="5"/>
      <c r="Q1530" s="5"/>
      <c r="R1530" s="5"/>
      <c r="S1530" s="5"/>
      <c r="T1530" s="5"/>
      <c r="U1530" s="5"/>
      <c r="V1530" s="5"/>
      <c r="W1530" s="5"/>
      <c r="X1530" s="5"/>
      <c r="Y1530" s="5"/>
      <c r="Z1530" s="5"/>
      <c r="AA1530" s="5"/>
      <c r="AB1530" s="5"/>
      <c r="AC1530" s="5"/>
      <c r="AD1530" s="5"/>
      <c r="AE1530" s="5"/>
      <c r="AF1530" s="5"/>
      <c r="AG1530" s="5"/>
      <c r="AH1530" s="5"/>
      <c r="AI1530" s="5"/>
      <c r="AJ1530" s="5"/>
      <c r="AK1530" s="5"/>
      <c r="AL1530" s="5"/>
      <c r="AM1530" s="5"/>
      <c r="AN1530" s="5"/>
      <c r="AO1530" s="5"/>
      <c r="AP1530" s="5"/>
      <c r="AQ1530" s="5"/>
      <c r="AR1530" s="5"/>
      <c r="AS1530" s="5"/>
      <c r="AT1530" s="5"/>
      <c r="AU1530" s="5"/>
      <c r="AV1530" s="5"/>
      <c r="AW1530" s="5"/>
      <c r="AX1530" s="5"/>
      <c r="AY1530" s="5"/>
      <c r="AZ1530" s="5"/>
      <c r="BA1530" s="5"/>
      <c r="BB1530" s="5"/>
    </row>
    <row r="1531" spans="1:54">
      <c r="A1531" s="4"/>
      <c r="B1531" s="25"/>
      <c r="C1531" s="32">
        <f t="shared" si="116"/>
        <v>1</v>
      </c>
      <c r="D1531" s="52" t="s">
        <v>2521</v>
      </c>
      <c r="E1531" s="52">
        <v>2200</v>
      </c>
      <c r="F1531" s="4"/>
      <c r="G1531" s="5"/>
      <c r="H1531" s="5"/>
      <c r="I1531" s="5"/>
      <c r="J1531" s="5"/>
      <c r="K1531" s="5"/>
      <c r="L1531" s="5"/>
      <c r="M1531" s="5"/>
      <c r="N1531" s="5"/>
      <c r="O1531" s="5"/>
      <c r="P1531" s="5"/>
      <c r="Q1531" s="5"/>
      <c r="R1531" s="5"/>
      <c r="S1531" s="5"/>
      <c r="T1531" s="5"/>
      <c r="U1531" s="5"/>
      <c r="V1531" s="5"/>
      <c r="W1531" s="5"/>
      <c r="X1531" s="5"/>
      <c r="Y1531" s="5"/>
      <c r="Z1531" s="5"/>
      <c r="AA1531" s="5"/>
      <c r="AB1531" s="5"/>
      <c r="AC1531" s="5"/>
      <c r="AD1531" s="5"/>
      <c r="AE1531" s="5"/>
      <c r="AF1531" s="5"/>
      <c r="AG1531" s="5"/>
      <c r="AH1531" s="5"/>
      <c r="AI1531" s="5"/>
      <c r="AJ1531" s="5"/>
      <c r="AK1531" s="5"/>
      <c r="AL1531" s="5"/>
      <c r="AM1531" s="5"/>
      <c r="AN1531" s="5"/>
      <c r="AO1531" s="5"/>
      <c r="AP1531" s="5"/>
      <c r="AQ1531" s="5"/>
      <c r="AR1531" s="5"/>
      <c r="AS1531" s="5"/>
      <c r="AT1531" s="5"/>
      <c r="AU1531" s="5"/>
      <c r="AV1531" s="5"/>
      <c r="AW1531" s="5"/>
      <c r="AX1531" s="5"/>
      <c r="AY1531" s="5"/>
      <c r="AZ1531" s="5"/>
      <c r="BA1531" s="5"/>
      <c r="BB1531" s="5"/>
    </row>
    <row r="1532" spans="1:54">
      <c r="A1532" s="4"/>
      <c r="B1532" s="25"/>
      <c r="C1532" s="32">
        <f t="shared" si="116"/>
        <v>1</v>
      </c>
      <c r="D1532" s="52" t="s">
        <v>2523</v>
      </c>
      <c r="E1532" s="52">
        <v>10000</v>
      </c>
      <c r="F1532" s="4"/>
      <c r="G1532" s="5"/>
      <c r="H1532" s="5"/>
      <c r="I1532" s="5"/>
      <c r="J1532" s="5"/>
      <c r="K1532" s="5"/>
      <c r="L1532" s="5"/>
      <c r="M1532" s="5"/>
      <c r="N1532" s="5"/>
      <c r="O1532" s="5"/>
      <c r="P1532" s="5"/>
      <c r="Q1532" s="5"/>
      <c r="R1532" s="5"/>
      <c r="S1532" s="5"/>
      <c r="T1532" s="5"/>
      <c r="U1532" s="5"/>
      <c r="V1532" s="5"/>
      <c r="W1532" s="5"/>
      <c r="X1532" s="5"/>
      <c r="Y1532" s="5"/>
      <c r="Z1532" s="5"/>
      <c r="AA1532" s="5"/>
      <c r="AB1532" s="5"/>
      <c r="AC1532" s="5"/>
      <c r="AD1532" s="5"/>
      <c r="AE1532" s="5"/>
      <c r="AF1532" s="5"/>
      <c r="AG1532" s="5"/>
      <c r="AH1532" s="5"/>
      <c r="AI1532" s="5"/>
      <c r="AJ1532" s="5"/>
      <c r="AK1532" s="5"/>
      <c r="AL1532" s="5"/>
      <c r="AM1532" s="5"/>
      <c r="AN1532" s="5"/>
      <c r="AO1532" s="5"/>
      <c r="AP1532" s="5"/>
      <c r="AQ1532" s="5"/>
      <c r="AR1532" s="5"/>
      <c r="AS1532" s="5"/>
      <c r="AT1532" s="5"/>
      <c r="AU1532" s="5"/>
      <c r="AV1532" s="5"/>
      <c r="AW1532" s="5"/>
      <c r="AX1532" s="5"/>
      <c r="AY1532" s="5"/>
      <c r="AZ1532" s="5"/>
      <c r="BA1532" s="5"/>
      <c r="BB1532" s="5"/>
    </row>
    <row r="1533" spans="1:54">
      <c r="A1533" s="4"/>
      <c r="B1533" s="25"/>
      <c r="C1533" s="32">
        <f t="shared" si="116"/>
        <v>1</v>
      </c>
      <c r="D1533" s="52" t="s">
        <v>2524</v>
      </c>
      <c r="E1533" s="52">
        <v>9127</v>
      </c>
      <c r="F1533" s="4"/>
      <c r="G1533" s="5"/>
      <c r="H1533" s="5"/>
      <c r="I1533" s="5"/>
      <c r="J1533" s="5"/>
      <c r="K1533" s="5"/>
      <c r="L1533" s="5"/>
      <c r="M1533" s="5"/>
      <c r="N1533" s="5"/>
      <c r="O1533" s="5"/>
      <c r="P1533" s="5"/>
      <c r="Q1533" s="5"/>
      <c r="R1533" s="5"/>
      <c r="S1533" s="5"/>
      <c r="T1533" s="5"/>
      <c r="U1533" s="5"/>
      <c r="V1533" s="5"/>
      <c r="W1533" s="5"/>
      <c r="X1533" s="5"/>
      <c r="Y1533" s="5"/>
      <c r="Z1533" s="5"/>
      <c r="AA1533" s="5"/>
      <c r="AB1533" s="5"/>
      <c r="AC1533" s="5"/>
      <c r="AD1533" s="5"/>
      <c r="AE1533" s="5"/>
      <c r="AF1533" s="5"/>
      <c r="AG1533" s="5"/>
      <c r="AH1533" s="5"/>
      <c r="AI1533" s="5"/>
      <c r="AJ1533" s="5"/>
      <c r="AK1533" s="5"/>
      <c r="AL1533" s="5"/>
      <c r="AM1533" s="5"/>
      <c r="AN1533" s="5"/>
      <c r="AO1533" s="5"/>
      <c r="AP1533" s="5"/>
      <c r="AQ1533" s="5"/>
      <c r="AR1533" s="5"/>
      <c r="AS1533" s="5"/>
      <c r="AT1533" s="5"/>
      <c r="AU1533" s="5"/>
      <c r="AV1533" s="5"/>
      <c r="AW1533" s="5"/>
      <c r="AX1533" s="5"/>
      <c r="AY1533" s="5"/>
      <c r="AZ1533" s="5"/>
      <c r="BA1533" s="5"/>
      <c r="BB1533" s="5"/>
    </row>
    <row r="1534" spans="1:54">
      <c r="A1534" s="4"/>
      <c r="B1534" s="25"/>
      <c r="C1534" s="32">
        <f t="shared" si="116"/>
        <v>1</v>
      </c>
      <c r="D1534" s="52" t="s">
        <v>2527</v>
      </c>
      <c r="E1534" s="52">
        <v>8100</v>
      </c>
      <c r="F1534" s="4"/>
      <c r="G1534" s="5"/>
      <c r="H1534" s="5"/>
      <c r="I1534" s="5"/>
      <c r="J1534" s="5"/>
      <c r="K1534" s="5"/>
      <c r="L1534" s="5"/>
      <c r="M1534" s="5"/>
      <c r="N1534" s="5"/>
      <c r="O1534" s="5"/>
      <c r="P1534" s="5"/>
      <c r="Q1534" s="5"/>
      <c r="R1534" s="5"/>
      <c r="S1534" s="5"/>
      <c r="T1534" s="5"/>
      <c r="U1534" s="5"/>
      <c r="V1534" s="5"/>
      <c r="W1534" s="5"/>
      <c r="X1534" s="5"/>
      <c r="Y1534" s="5"/>
      <c r="Z1534" s="5"/>
      <c r="AA1534" s="5"/>
      <c r="AB1534" s="5"/>
      <c r="AC1534" s="5"/>
      <c r="AD1534" s="5"/>
      <c r="AE1534" s="5"/>
      <c r="AF1534" s="5"/>
      <c r="AG1534" s="5"/>
      <c r="AH1534" s="5"/>
      <c r="AI1534" s="5"/>
      <c r="AJ1534" s="5"/>
      <c r="AK1534" s="5"/>
      <c r="AL1534" s="5"/>
      <c r="AM1534" s="5"/>
      <c r="AN1534" s="5"/>
      <c r="AO1534" s="5"/>
      <c r="AP1534" s="5"/>
      <c r="AQ1534" s="5"/>
      <c r="AR1534" s="5"/>
      <c r="AS1534" s="5"/>
      <c r="AT1534" s="5"/>
      <c r="AU1534" s="5"/>
      <c r="AV1534" s="5"/>
      <c r="AW1534" s="5"/>
      <c r="AX1534" s="5"/>
      <c r="AY1534" s="5"/>
      <c r="AZ1534" s="5"/>
      <c r="BA1534" s="5"/>
      <c r="BB1534" s="5"/>
    </row>
    <row r="1535" spans="1:54">
      <c r="A1535" s="4"/>
      <c r="B1535" s="25"/>
      <c r="C1535" s="32">
        <f t="shared" si="116"/>
        <v>1</v>
      </c>
      <c r="D1535" s="52" t="s">
        <v>2528</v>
      </c>
      <c r="E1535" s="52">
        <v>53000</v>
      </c>
      <c r="F1535" s="4"/>
      <c r="G1535" s="5"/>
      <c r="H1535" s="5"/>
      <c r="I1535" s="5"/>
      <c r="J1535" s="5"/>
      <c r="K1535" s="5"/>
      <c r="L1535" s="5"/>
      <c r="M1535" s="5"/>
      <c r="N1535" s="5"/>
      <c r="O1535" s="5"/>
      <c r="P1535" s="5"/>
      <c r="Q1535" s="5"/>
      <c r="R1535" s="5"/>
      <c r="S1535" s="5"/>
      <c r="T1535" s="5"/>
      <c r="U1535" s="5"/>
      <c r="V1535" s="5"/>
      <c r="W1535" s="5"/>
      <c r="X1535" s="5"/>
      <c r="Y1535" s="5"/>
      <c r="Z1535" s="5"/>
      <c r="AA1535" s="5"/>
      <c r="AB1535" s="5"/>
      <c r="AC1535" s="5"/>
      <c r="AD1535" s="5"/>
      <c r="AE1535" s="5"/>
      <c r="AF1535" s="5"/>
      <c r="AG1535" s="5"/>
      <c r="AH1535" s="5"/>
      <c r="AI1535" s="5"/>
      <c r="AJ1535" s="5"/>
      <c r="AK1535" s="5"/>
      <c r="AL1535" s="5"/>
      <c r="AM1535" s="5"/>
      <c r="AN1535" s="5"/>
      <c r="AO1535" s="5"/>
      <c r="AP1535" s="5"/>
      <c r="AQ1535" s="5"/>
      <c r="AR1535" s="5"/>
      <c r="AS1535" s="5"/>
      <c r="AT1535" s="5"/>
      <c r="AU1535" s="5"/>
      <c r="AV1535" s="5"/>
      <c r="AW1535" s="5"/>
      <c r="AX1535" s="5"/>
      <c r="AY1535" s="5"/>
      <c r="AZ1535" s="5"/>
      <c r="BA1535" s="5"/>
      <c r="BB1535" s="5"/>
    </row>
    <row r="1536" spans="1:54" ht="15">
      <c r="A1536" s="231" t="s">
        <v>2529</v>
      </c>
      <c r="B1536" s="231"/>
      <c r="C1536" s="231"/>
      <c r="D1536" s="44">
        <f>SUM(C1492:C1535)</f>
        <v>44</v>
      </c>
      <c r="E1536" s="159">
        <f t="shared" ref="E1536" si="117">SUM(E1492:E1535)</f>
        <v>414165</v>
      </c>
      <c r="F1536" s="4"/>
      <c r="G1536" s="5"/>
      <c r="H1536" s="5"/>
      <c r="I1536" s="5"/>
      <c r="J1536" s="5"/>
      <c r="K1536" s="5"/>
      <c r="L1536" s="5"/>
      <c r="M1536" s="5"/>
      <c r="N1536" s="5"/>
      <c r="O1536" s="5"/>
      <c r="P1536" s="5"/>
      <c r="Q1536" s="5"/>
      <c r="R1536" s="5"/>
      <c r="S1536" s="5"/>
      <c r="T1536" s="5"/>
      <c r="U1536" s="5"/>
      <c r="V1536" s="5"/>
      <c r="W1536" s="5"/>
      <c r="X1536" s="5"/>
      <c r="Y1536" s="5"/>
      <c r="Z1536" s="5"/>
      <c r="AA1536" s="5"/>
      <c r="AB1536" s="5"/>
      <c r="AC1536" s="5"/>
      <c r="AD1536" s="5"/>
      <c r="AE1536" s="5"/>
      <c r="AF1536" s="5"/>
      <c r="AG1536" s="5"/>
      <c r="AH1536" s="5"/>
      <c r="AI1536" s="5"/>
      <c r="AJ1536" s="5"/>
      <c r="AK1536" s="5"/>
      <c r="AL1536" s="5"/>
      <c r="AM1536" s="5"/>
      <c r="AN1536" s="5"/>
      <c r="AO1536" s="5"/>
      <c r="AP1536" s="5"/>
      <c r="AQ1536" s="5"/>
      <c r="AR1536" s="5"/>
      <c r="AS1536" s="5"/>
      <c r="AT1536" s="5"/>
      <c r="AU1536" s="5"/>
      <c r="AV1536" s="5"/>
      <c r="AW1536" s="5"/>
      <c r="AX1536" s="5"/>
      <c r="AY1536" s="5"/>
      <c r="AZ1536" s="5"/>
      <c r="BA1536" s="5"/>
      <c r="BB1536" s="5"/>
    </row>
    <row r="1537" spans="1:54" ht="15.75">
      <c r="A1537" s="28">
        <v>57</v>
      </c>
      <c r="B1537" s="225" t="s">
        <v>91</v>
      </c>
      <c r="C1537" s="225"/>
      <c r="D1537" s="29"/>
      <c r="E1537" s="156"/>
      <c r="F1537" s="4"/>
      <c r="G1537" s="5"/>
      <c r="H1537" s="5"/>
      <c r="I1537" s="5"/>
      <c r="J1537" s="5"/>
      <c r="K1537" s="5"/>
      <c r="L1537" s="5"/>
      <c r="M1537" s="5"/>
      <c r="N1537" s="5"/>
      <c r="O1537" s="5"/>
      <c r="P1537" s="5"/>
      <c r="Q1537" s="5"/>
      <c r="R1537" s="5"/>
      <c r="S1537" s="5"/>
      <c r="T1537" s="5"/>
      <c r="U1537" s="5"/>
      <c r="V1537" s="5"/>
      <c r="W1537" s="5"/>
      <c r="X1537" s="5"/>
      <c r="Y1537" s="5"/>
      <c r="Z1537" s="5"/>
      <c r="AA1537" s="5"/>
      <c r="AB1537" s="5"/>
      <c r="AC1537" s="5"/>
      <c r="AD1537" s="5"/>
      <c r="AE1537" s="5"/>
      <c r="AF1537" s="5"/>
      <c r="AG1537" s="5"/>
      <c r="AH1537" s="5"/>
      <c r="AI1537" s="5"/>
      <c r="AJ1537" s="5"/>
      <c r="AK1537" s="5"/>
      <c r="AL1537" s="5"/>
      <c r="AM1537" s="5"/>
      <c r="AN1537" s="5"/>
      <c r="AO1537" s="5"/>
      <c r="AP1537" s="5"/>
      <c r="AQ1537" s="5"/>
      <c r="AR1537" s="5"/>
      <c r="AS1537" s="5"/>
      <c r="AT1537" s="5"/>
      <c r="AU1537" s="5"/>
      <c r="AV1537" s="5"/>
      <c r="AW1537" s="5"/>
      <c r="AX1537" s="5"/>
      <c r="AY1537" s="5"/>
      <c r="AZ1537" s="5"/>
      <c r="BA1537" s="5"/>
      <c r="BB1537" s="5"/>
    </row>
    <row r="1538" spans="1:54">
      <c r="A1538" s="4"/>
      <c r="B1538" s="25"/>
      <c r="C1538" s="32">
        <f t="shared" ref="C1538:C1569" si="118">IF(D1538="",0,1)</f>
        <v>1</v>
      </c>
      <c r="D1538" s="36" t="s">
        <v>2534</v>
      </c>
      <c r="E1538" s="36">
        <v>10443</v>
      </c>
      <c r="F1538" s="4"/>
      <c r="G1538" s="5"/>
      <c r="H1538" s="5"/>
      <c r="I1538" s="5"/>
      <c r="J1538" s="5"/>
      <c r="K1538" s="5"/>
      <c r="L1538" s="5"/>
      <c r="M1538" s="5"/>
      <c r="N1538" s="5"/>
      <c r="O1538" s="5"/>
      <c r="P1538" s="5"/>
      <c r="Q1538" s="5"/>
      <c r="R1538" s="5"/>
      <c r="S1538" s="5"/>
      <c r="T1538" s="5"/>
      <c r="U1538" s="5"/>
      <c r="V1538" s="5"/>
      <c r="W1538" s="5"/>
      <c r="X1538" s="5"/>
      <c r="Y1538" s="5"/>
      <c r="Z1538" s="5"/>
      <c r="AA1538" s="5"/>
      <c r="AB1538" s="5"/>
      <c r="AC1538" s="5"/>
      <c r="AD1538" s="5"/>
      <c r="AE1538" s="5"/>
      <c r="AF1538" s="5"/>
      <c r="AG1538" s="5"/>
      <c r="AH1538" s="5"/>
      <c r="AI1538" s="5"/>
      <c r="AJ1538" s="5"/>
      <c r="AK1538" s="5"/>
      <c r="AL1538" s="5"/>
      <c r="AM1538" s="5"/>
      <c r="AN1538" s="5"/>
      <c r="AO1538" s="5"/>
      <c r="AP1538" s="5"/>
      <c r="AQ1538" s="5"/>
      <c r="AR1538" s="5"/>
      <c r="AS1538" s="5"/>
      <c r="AT1538" s="5"/>
      <c r="AU1538" s="5"/>
      <c r="AV1538" s="5"/>
      <c r="AW1538" s="5"/>
      <c r="AX1538" s="5"/>
      <c r="AY1538" s="5"/>
      <c r="AZ1538" s="5"/>
      <c r="BA1538" s="5"/>
      <c r="BB1538" s="5"/>
    </row>
    <row r="1539" spans="1:54">
      <c r="A1539" s="4"/>
      <c r="B1539" s="25"/>
      <c r="C1539" s="32">
        <f t="shared" si="118"/>
        <v>1</v>
      </c>
      <c r="D1539" s="36" t="s">
        <v>2535</v>
      </c>
      <c r="E1539" s="36">
        <v>1373</v>
      </c>
      <c r="F1539" s="4"/>
      <c r="G1539" s="5"/>
      <c r="H1539" s="5"/>
      <c r="I1539" s="5"/>
      <c r="J1539" s="5"/>
      <c r="K1539" s="5"/>
      <c r="L1539" s="5"/>
      <c r="M1539" s="5"/>
      <c r="N1539" s="5"/>
      <c r="O1539" s="5"/>
      <c r="P1539" s="5"/>
      <c r="Q1539" s="5"/>
      <c r="R1539" s="5"/>
      <c r="S1539" s="5"/>
      <c r="T1539" s="5"/>
      <c r="U1539" s="5"/>
      <c r="V1539" s="5"/>
      <c r="W1539" s="5"/>
      <c r="X1539" s="5"/>
      <c r="Y1539" s="5"/>
      <c r="Z1539" s="5"/>
      <c r="AA1539" s="5"/>
      <c r="AB1539" s="5"/>
      <c r="AC1539" s="5"/>
      <c r="AD1539" s="5"/>
      <c r="AE1539" s="5"/>
      <c r="AF1539" s="5"/>
      <c r="AG1539" s="5"/>
      <c r="AH1539" s="5"/>
      <c r="AI1539" s="5"/>
      <c r="AJ1539" s="5"/>
      <c r="AK1539" s="5"/>
      <c r="AL1539" s="5"/>
      <c r="AM1539" s="5"/>
      <c r="AN1539" s="5"/>
      <c r="AO1539" s="5"/>
      <c r="AP1539" s="5"/>
      <c r="AQ1539" s="5"/>
      <c r="AR1539" s="5"/>
      <c r="AS1539" s="5"/>
      <c r="AT1539" s="5"/>
      <c r="AU1539" s="5"/>
      <c r="AV1539" s="5"/>
      <c r="AW1539" s="5"/>
      <c r="AX1539" s="5"/>
      <c r="AY1539" s="5"/>
      <c r="AZ1539" s="5"/>
      <c r="BA1539" s="5"/>
      <c r="BB1539" s="5"/>
    </row>
    <row r="1540" spans="1:54">
      <c r="A1540" s="4"/>
      <c r="B1540" s="25"/>
      <c r="C1540" s="32">
        <f t="shared" si="118"/>
        <v>1</v>
      </c>
      <c r="D1540" s="36" t="s">
        <v>2536</v>
      </c>
      <c r="E1540" s="36">
        <v>7007</v>
      </c>
      <c r="F1540" s="4"/>
      <c r="G1540" s="5"/>
      <c r="H1540" s="5"/>
      <c r="I1540" s="5"/>
      <c r="J1540" s="5"/>
      <c r="K1540" s="5"/>
      <c r="L1540" s="5"/>
      <c r="M1540" s="5"/>
      <c r="N1540" s="5"/>
      <c r="O1540" s="5"/>
      <c r="P1540" s="5"/>
      <c r="Q1540" s="5"/>
      <c r="R1540" s="5"/>
      <c r="S1540" s="5"/>
      <c r="T1540" s="5"/>
      <c r="U1540" s="5"/>
      <c r="V1540" s="5"/>
      <c r="W1540" s="5"/>
      <c r="X1540" s="5"/>
      <c r="Y1540" s="5"/>
      <c r="Z1540" s="5"/>
      <c r="AA1540" s="5"/>
      <c r="AB1540" s="5"/>
      <c r="AC1540" s="5"/>
      <c r="AD1540" s="5"/>
      <c r="AE1540" s="5"/>
      <c r="AF1540" s="5"/>
      <c r="AG1540" s="5"/>
      <c r="AH1540" s="5"/>
      <c r="AI1540" s="5"/>
      <c r="AJ1540" s="5"/>
      <c r="AK1540" s="5"/>
      <c r="AL1540" s="5"/>
      <c r="AM1540" s="5"/>
      <c r="AN1540" s="5"/>
      <c r="AO1540" s="5"/>
      <c r="AP1540" s="5"/>
      <c r="AQ1540" s="5"/>
      <c r="AR1540" s="5"/>
      <c r="AS1540" s="5"/>
      <c r="AT1540" s="5"/>
      <c r="AU1540" s="5"/>
      <c r="AV1540" s="5"/>
      <c r="AW1540" s="5"/>
      <c r="AX1540" s="5"/>
      <c r="AY1540" s="5"/>
      <c r="AZ1540" s="5"/>
      <c r="BA1540" s="5"/>
      <c r="BB1540" s="5"/>
    </row>
    <row r="1541" spans="1:54">
      <c r="A1541" s="4"/>
      <c r="B1541" s="25"/>
      <c r="C1541" s="32">
        <f t="shared" si="118"/>
        <v>1</v>
      </c>
      <c r="D1541" s="36" t="s">
        <v>2541</v>
      </c>
      <c r="E1541" s="36">
        <v>6626</v>
      </c>
      <c r="F1541" s="4"/>
      <c r="G1541" s="5"/>
      <c r="H1541" s="5"/>
      <c r="I1541" s="5"/>
      <c r="J1541" s="5"/>
      <c r="K1541" s="5"/>
      <c r="L1541" s="5"/>
      <c r="M1541" s="5"/>
      <c r="N1541" s="5"/>
      <c r="O1541" s="5"/>
      <c r="P1541" s="5"/>
      <c r="Q1541" s="5"/>
      <c r="R1541" s="5"/>
      <c r="S1541" s="5"/>
      <c r="T1541" s="5"/>
      <c r="U1541" s="5"/>
      <c r="V1541" s="5"/>
      <c r="W1541" s="5"/>
      <c r="X1541" s="5"/>
      <c r="Y1541" s="5"/>
      <c r="Z1541" s="5"/>
      <c r="AA1541" s="5"/>
      <c r="AB1541" s="5"/>
      <c r="AC1541" s="5"/>
      <c r="AD1541" s="5"/>
      <c r="AE1541" s="5"/>
      <c r="AF1541" s="5"/>
      <c r="AG1541" s="5"/>
      <c r="AH1541" s="5"/>
      <c r="AI1541" s="5"/>
      <c r="AJ1541" s="5"/>
      <c r="AK1541" s="5"/>
      <c r="AL1541" s="5"/>
      <c r="AM1541" s="5"/>
      <c r="AN1541" s="5"/>
      <c r="AO1541" s="5"/>
      <c r="AP1541" s="5"/>
      <c r="AQ1541" s="5"/>
      <c r="AR1541" s="5"/>
      <c r="AS1541" s="5"/>
      <c r="AT1541" s="5"/>
      <c r="AU1541" s="5"/>
      <c r="AV1541" s="5"/>
      <c r="AW1541" s="5"/>
      <c r="AX1541" s="5"/>
      <c r="AY1541" s="5"/>
      <c r="AZ1541" s="5"/>
      <c r="BA1541" s="5"/>
      <c r="BB1541" s="5"/>
    </row>
    <row r="1542" spans="1:54">
      <c r="A1542" s="4"/>
      <c r="B1542" s="25"/>
      <c r="C1542" s="32">
        <f t="shared" si="118"/>
        <v>1</v>
      </c>
      <c r="D1542" s="36" t="s">
        <v>2542</v>
      </c>
      <c r="E1542" s="36">
        <v>4951</v>
      </c>
      <c r="F1542" s="4"/>
      <c r="G1542" s="5"/>
      <c r="H1542" s="5"/>
      <c r="I1542" s="5"/>
      <c r="J1542" s="5"/>
      <c r="K1542" s="5"/>
      <c r="L1542" s="5"/>
      <c r="M1542" s="5"/>
      <c r="N1542" s="5"/>
      <c r="O1542" s="5"/>
      <c r="P1542" s="5"/>
      <c r="Q1542" s="5"/>
      <c r="R1542" s="5"/>
      <c r="S1542" s="5"/>
      <c r="T1542" s="5"/>
      <c r="U1542" s="5"/>
      <c r="V1542" s="5"/>
      <c r="W1542" s="5"/>
      <c r="X1542" s="5"/>
      <c r="Y1542" s="5"/>
      <c r="Z1542" s="5"/>
      <c r="AA1542" s="5"/>
      <c r="AB1542" s="5"/>
      <c r="AC1542" s="5"/>
      <c r="AD1542" s="5"/>
      <c r="AE1542" s="5"/>
      <c r="AF1542" s="5"/>
      <c r="AG1542" s="5"/>
      <c r="AH1542" s="5"/>
      <c r="AI1542" s="5"/>
      <c r="AJ1542" s="5"/>
      <c r="AK1542" s="5"/>
      <c r="AL1542" s="5"/>
      <c r="AM1542" s="5"/>
      <c r="AN1542" s="5"/>
      <c r="AO1542" s="5"/>
      <c r="AP1542" s="5"/>
      <c r="AQ1542" s="5"/>
      <c r="AR1542" s="5"/>
      <c r="AS1542" s="5"/>
      <c r="AT1542" s="5"/>
      <c r="AU1542" s="5"/>
      <c r="AV1542" s="5"/>
      <c r="AW1542" s="5"/>
      <c r="AX1542" s="5"/>
      <c r="AY1542" s="5"/>
      <c r="AZ1542" s="5"/>
      <c r="BA1542" s="5"/>
      <c r="BB1542" s="5"/>
    </row>
    <row r="1543" spans="1:54">
      <c r="A1543" s="4"/>
      <c r="B1543" s="25"/>
      <c r="C1543" s="32">
        <f t="shared" si="118"/>
        <v>1</v>
      </c>
      <c r="D1543" s="36" t="s">
        <v>2548</v>
      </c>
      <c r="E1543" s="36">
        <v>702</v>
      </c>
      <c r="F1543" s="4"/>
      <c r="G1543" s="5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5"/>
      <c r="S1543" s="5"/>
      <c r="T1543" s="5"/>
      <c r="U1543" s="5"/>
      <c r="V1543" s="5"/>
      <c r="W1543" s="5"/>
      <c r="X1543" s="5"/>
      <c r="Y1543" s="5"/>
      <c r="Z1543" s="5"/>
      <c r="AA1543" s="5"/>
      <c r="AB1543" s="5"/>
      <c r="AC1543" s="5"/>
      <c r="AD1543" s="5"/>
      <c r="AE1543" s="5"/>
      <c r="AF1543" s="5"/>
      <c r="AG1543" s="5"/>
      <c r="AH1543" s="5"/>
      <c r="AI1543" s="5"/>
      <c r="AJ1543" s="5"/>
      <c r="AK1543" s="5"/>
      <c r="AL1543" s="5"/>
      <c r="AM1543" s="5"/>
      <c r="AN1543" s="5"/>
      <c r="AO1543" s="5"/>
      <c r="AP1543" s="5"/>
      <c r="AQ1543" s="5"/>
      <c r="AR1543" s="5"/>
      <c r="AS1543" s="5"/>
      <c r="AT1543" s="5"/>
      <c r="AU1543" s="5"/>
      <c r="AV1543" s="5"/>
      <c r="AW1543" s="5"/>
      <c r="AX1543" s="5"/>
      <c r="AY1543" s="5"/>
      <c r="AZ1543" s="5"/>
      <c r="BA1543" s="5"/>
      <c r="BB1543" s="5"/>
    </row>
    <row r="1544" spans="1:54">
      <c r="A1544" s="4"/>
      <c r="B1544" s="25"/>
      <c r="C1544" s="32">
        <f t="shared" si="118"/>
        <v>1</v>
      </c>
      <c r="D1544" s="36" t="s">
        <v>2550</v>
      </c>
      <c r="E1544" s="36">
        <v>2602</v>
      </c>
      <c r="F1544" s="4"/>
      <c r="G1544" s="5"/>
      <c r="H1544" s="5"/>
      <c r="I1544" s="5"/>
      <c r="J1544" s="5"/>
      <c r="K1544" s="5"/>
      <c r="L1544" s="5"/>
      <c r="M1544" s="5"/>
      <c r="N1544" s="5"/>
      <c r="O1544" s="5"/>
      <c r="P1544" s="5"/>
      <c r="Q1544" s="5"/>
      <c r="R1544" s="5"/>
      <c r="S1544" s="5"/>
      <c r="T1544" s="5"/>
      <c r="U1544" s="5"/>
      <c r="V1544" s="5"/>
      <c r="W1544" s="5"/>
      <c r="X1544" s="5"/>
      <c r="Y1544" s="5"/>
      <c r="Z1544" s="5"/>
      <c r="AA1544" s="5"/>
      <c r="AB1544" s="5"/>
      <c r="AC1544" s="5"/>
      <c r="AD1544" s="5"/>
      <c r="AE1544" s="5"/>
      <c r="AF1544" s="5"/>
      <c r="AG1544" s="5"/>
      <c r="AH1544" s="5"/>
      <c r="AI1544" s="5"/>
      <c r="AJ1544" s="5"/>
      <c r="AK1544" s="5"/>
      <c r="AL1544" s="5"/>
      <c r="AM1544" s="5"/>
      <c r="AN1544" s="5"/>
      <c r="AO1544" s="5"/>
      <c r="AP1544" s="5"/>
      <c r="AQ1544" s="5"/>
      <c r="AR1544" s="5"/>
      <c r="AS1544" s="5"/>
      <c r="AT1544" s="5"/>
      <c r="AU1544" s="5"/>
      <c r="AV1544" s="5"/>
      <c r="AW1544" s="5"/>
      <c r="AX1544" s="5"/>
      <c r="AY1544" s="5"/>
      <c r="AZ1544" s="5"/>
      <c r="BA1544" s="5"/>
      <c r="BB1544" s="5"/>
    </row>
    <row r="1545" spans="1:54">
      <c r="A1545" s="4"/>
      <c r="B1545" s="25"/>
      <c r="C1545" s="32">
        <f t="shared" si="118"/>
        <v>1</v>
      </c>
      <c r="D1545" s="36" t="s">
        <v>2551</v>
      </c>
      <c r="E1545" s="36">
        <v>3303</v>
      </c>
      <c r="F1545" s="4"/>
      <c r="G1545" s="5"/>
      <c r="H1545" s="5"/>
      <c r="I1545" s="5"/>
      <c r="J1545" s="5"/>
      <c r="K1545" s="5"/>
      <c r="L1545" s="5"/>
      <c r="M1545" s="5"/>
      <c r="N1545" s="5"/>
      <c r="O1545" s="5"/>
      <c r="P1545" s="5"/>
      <c r="Q1545" s="5"/>
      <c r="R1545" s="5"/>
      <c r="S1545" s="5"/>
      <c r="T1545" s="5"/>
      <c r="U1545" s="5"/>
      <c r="V1545" s="5"/>
      <c r="W1545" s="5"/>
      <c r="X1545" s="5"/>
      <c r="Y1545" s="5"/>
      <c r="Z1545" s="5"/>
      <c r="AA1545" s="5"/>
      <c r="AB1545" s="5"/>
      <c r="AC1545" s="5"/>
      <c r="AD1545" s="5"/>
      <c r="AE1545" s="5"/>
      <c r="AF1545" s="5"/>
      <c r="AG1545" s="5"/>
      <c r="AH1545" s="5"/>
      <c r="AI1545" s="5"/>
      <c r="AJ1545" s="5"/>
      <c r="AK1545" s="5"/>
      <c r="AL1545" s="5"/>
      <c r="AM1545" s="5"/>
      <c r="AN1545" s="5"/>
      <c r="AO1545" s="5"/>
      <c r="AP1545" s="5"/>
      <c r="AQ1545" s="5"/>
      <c r="AR1545" s="5"/>
      <c r="AS1545" s="5"/>
      <c r="AT1545" s="5"/>
      <c r="AU1545" s="5"/>
      <c r="AV1545" s="5"/>
      <c r="AW1545" s="5"/>
      <c r="AX1545" s="5"/>
      <c r="AY1545" s="5"/>
      <c r="AZ1545" s="5"/>
      <c r="BA1545" s="5"/>
      <c r="BB1545" s="5"/>
    </row>
    <row r="1546" spans="1:54">
      <c r="A1546" s="4"/>
      <c r="B1546" s="25"/>
      <c r="C1546" s="32">
        <f t="shared" si="118"/>
        <v>1</v>
      </c>
      <c r="D1546" s="36" t="s">
        <v>4864</v>
      </c>
      <c r="E1546" s="36">
        <v>39341</v>
      </c>
      <c r="F1546" s="4"/>
      <c r="G1546" s="5"/>
      <c r="H1546" s="5"/>
      <c r="I1546" s="5"/>
      <c r="J1546" s="5"/>
      <c r="K1546" s="5"/>
      <c r="L1546" s="5"/>
      <c r="M1546" s="5"/>
      <c r="N1546" s="5"/>
      <c r="O1546" s="5"/>
      <c r="P1546" s="5"/>
      <c r="Q1546" s="5"/>
      <c r="R1546" s="5"/>
      <c r="S1546" s="5"/>
      <c r="T1546" s="5"/>
      <c r="U1546" s="5"/>
      <c r="V1546" s="5"/>
      <c r="W1546" s="5"/>
      <c r="X1546" s="5"/>
      <c r="Y1546" s="5"/>
      <c r="Z1546" s="5"/>
      <c r="AA1546" s="5"/>
      <c r="AB1546" s="5"/>
      <c r="AC1546" s="5"/>
      <c r="AD1546" s="5"/>
      <c r="AE1546" s="5"/>
      <c r="AF1546" s="5"/>
      <c r="AG1546" s="5"/>
      <c r="AH1546" s="5"/>
      <c r="AI1546" s="5"/>
      <c r="AJ1546" s="5"/>
      <c r="AK1546" s="5"/>
      <c r="AL1546" s="5"/>
      <c r="AM1546" s="5"/>
      <c r="AN1546" s="5"/>
      <c r="AO1546" s="5"/>
      <c r="AP1546" s="5"/>
      <c r="AQ1546" s="5"/>
      <c r="AR1546" s="5"/>
      <c r="AS1546" s="5"/>
      <c r="AT1546" s="5"/>
      <c r="AU1546" s="5"/>
      <c r="AV1546" s="5"/>
      <c r="AW1546" s="5"/>
      <c r="AX1546" s="5"/>
      <c r="AY1546" s="5"/>
      <c r="AZ1546" s="5"/>
      <c r="BA1546" s="5"/>
      <c r="BB1546" s="5"/>
    </row>
    <row r="1547" spans="1:54">
      <c r="A1547" s="4"/>
      <c r="B1547" s="25"/>
      <c r="C1547" s="32">
        <f t="shared" si="118"/>
        <v>1</v>
      </c>
      <c r="D1547" s="36" t="s">
        <v>2553</v>
      </c>
      <c r="E1547" s="36">
        <v>3923</v>
      </c>
      <c r="F1547" s="4"/>
      <c r="G1547" s="5"/>
      <c r="H1547" s="5"/>
      <c r="I1547" s="5"/>
      <c r="J1547" s="5"/>
      <c r="K1547" s="5"/>
      <c r="L1547" s="5"/>
      <c r="M1547" s="5"/>
      <c r="N1547" s="5"/>
      <c r="O1547" s="5"/>
      <c r="P1547" s="5"/>
      <c r="Q1547" s="5"/>
      <c r="R1547" s="5"/>
      <c r="S1547" s="5"/>
      <c r="T1547" s="5"/>
      <c r="U1547" s="5"/>
      <c r="V1547" s="5"/>
      <c r="W1547" s="5"/>
      <c r="X1547" s="5"/>
      <c r="Y1547" s="5"/>
      <c r="Z1547" s="5"/>
      <c r="AA1547" s="5"/>
      <c r="AB1547" s="5"/>
      <c r="AC1547" s="5"/>
      <c r="AD1547" s="5"/>
      <c r="AE1547" s="5"/>
      <c r="AF1547" s="5"/>
      <c r="AG1547" s="5"/>
      <c r="AH1547" s="5"/>
      <c r="AI1547" s="5"/>
      <c r="AJ1547" s="5"/>
      <c r="AK1547" s="5"/>
      <c r="AL1547" s="5"/>
      <c r="AM1547" s="5"/>
      <c r="AN1547" s="5"/>
      <c r="AO1547" s="5"/>
      <c r="AP1547" s="5"/>
      <c r="AQ1547" s="5"/>
      <c r="AR1547" s="5"/>
      <c r="AS1547" s="5"/>
      <c r="AT1547" s="5"/>
      <c r="AU1547" s="5"/>
      <c r="AV1547" s="5"/>
      <c r="AW1547" s="5"/>
      <c r="AX1547" s="5"/>
      <c r="AY1547" s="5"/>
      <c r="AZ1547" s="5"/>
      <c r="BA1547" s="5"/>
      <c r="BB1547" s="5"/>
    </row>
    <row r="1548" spans="1:54">
      <c r="A1548" s="4"/>
      <c r="B1548" s="25"/>
      <c r="C1548" s="32">
        <f t="shared" si="118"/>
        <v>1</v>
      </c>
      <c r="D1548" s="36" t="s">
        <v>2554</v>
      </c>
      <c r="E1548" s="36">
        <v>3137</v>
      </c>
      <c r="F1548" s="4"/>
      <c r="G1548" s="5"/>
      <c r="H1548" s="5"/>
      <c r="I1548" s="5"/>
      <c r="J1548" s="5"/>
      <c r="K1548" s="5"/>
      <c r="L1548" s="5"/>
      <c r="M1548" s="5"/>
      <c r="N1548" s="5"/>
      <c r="O1548" s="5"/>
      <c r="P1548" s="5"/>
      <c r="Q1548" s="5"/>
      <c r="R1548" s="5"/>
      <c r="S1548" s="5"/>
      <c r="T1548" s="5"/>
      <c r="U1548" s="5"/>
      <c r="V1548" s="5"/>
      <c r="W1548" s="5"/>
      <c r="X1548" s="5"/>
      <c r="Y1548" s="5"/>
      <c r="Z1548" s="5"/>
      <c r="AA1548" s="5"/>
      <c r="AB1548" s="5"/>
      <c r="AC1548" s="5"/>
      <c r="AD1548" s="5"/>
      <c r="AE1548" s="5"/>
      <c r="AF1548" s="5"/>
      <c r="AG1548" s="5"/>
      <c r="AH1548" s="5"/>
      <c r="AI1548" s="5"/>
      <c r="AJ1548" s="5"/>
      <c r="AK1548" s="5"/>
      <c r="AL1548" s="5"/>
      <c r="AM1548" s="5"/>
      <c r="AN1548" s="5"/>
      <c r="AO1548" s="5"/>
      <c r="AP1548" s="5"/>
      <c r="AQ1548" s="5"/>
      <c r="AR1548" s="5"/>
      <c r="AS1548" s="5"/>
      <c r="AT1548" s="5"/>
      <c r="AU1548" s="5"/>
      <c r="AV1548" s="5"/>
      <c r="AW1548" s="5"/>
      <c r="AX1548" s="5"/>
      <c r="AY1548" s="5"/>
      <c r="AZ1548" s="5"/>
      <c r="BA1548" s="5"/>
      <c r="BB1548" s="5"/>
    </row>
    <row r="1549" spans="1:54">
      <c r="A1549" s="4"/>
      <c r="B1549" s="25"/>
      <c r="C1549" s="32">
        <f t="shared" si="118"/>
        <v>1</v>
      </c>
      <c r="D1549" s="36" t="s">
        <v>2555</v>
      </c>
      <c r="E1549" s="36">
        <v>1995</v>
      </c>
      <c r="F1549" s="4"/>
      <c r="G1549" s="5"/>
      <c r="H1549" s="5"/>
      <c r="I1549" s="5"/>
      <c r="J1549" s="5"/>
      <c r="K1549" s="5"/>
      <c r="L1549" s="5"/>
      <c r="M1549" s="5"/>
      <c r="N1549" s="5"/>
      <c r="O1549" s="5"/>
      <c r="P1549" s="5"/>
      <c r="Q1549" s="5"/>
      <c r="R1549" s="5"/>
      <c r="S1549" s="5"/>
      <c r="T1549" s="5"/>
      <c r="U1549" s="5"/>
      <c r="V1549" s="5"/>
      <c r="W1549" s="5"/>
      <c r="X1549" s="5"/>
      <c r="Y1549" s="5"/>
      <c r="Z1549" s="5"/>
      <c r="AA1549" s="5"/>
      <c r="AB1549" s="5"/>
      <c r="AC1549" s="5"/>
      <c r="AD1549" s="5"/>
      <c r="AE1549" s="5"/>
      <c r="AF1549" s="5"/>
      <c r="AG1549" s="5"/>
      <c r="AH1549" s="5"/>
      <c r="AI1549" s="5"/>
      <c r="AJ1549" s="5"/>
      <c r="AK1549" s="5"/>
      <c r="AL1549" s="5"/>
      <c r="AM1549" s="5"/>
      <c r="AN1549" s="5"/>
      <c r="AO1549" s="5"/>
      <c r="AP1549" s="5"/>
      <c r="AQ1549" s="5"/>
      <c r="AR1549" s="5"/>
      <c r="AS1549" s="5"/>
      <c r="AT1549" s="5"/>
      <c r="AU1549" s="5"/>
      <c r="AV1549" s="5"/>
      <c r="AW1549" s="5"/>
      <c r="AX1549" s="5"/>
      <c r="AY1549" s="5"/>
      <c r="AZ1549" s="5"/>
      <c r="BA1549" s="5"/>
      <c r="BB1549" s="5"/>
    </row>
    <row r="1550" spans="1:54">
      <c r="A1550" s="4"/>
      <c r="B1550" s="25"/>
      <c r="C1550" s="32">
        <f t="shared" si="118"/>
        <v>1</v>
      </c>
      <c r="D1550" s="36" t="s">
        <v>2556</v>
      </c>
      <c r="E1550" s="36">
        <v>14599</v>
      </c>
      <c r="F1550" s="4"/>
      <c r="G1550" s="5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5"/>
      <c r="S1550" s="5"/>
      <c r="T1550" s="5"/>
      <c r="U1550" s="5"/>
      <c r="V1550" s="5"/>
      <c r="W1550" s="5"/>
      <c r="X1550" s="5"/>
      <c r="Y1550" s="5"/>
      <c r="Z1550" s="5"/>
      <c r="AA1550" s="5"/>
      <c r="AB1550" s="5"/>
      <c r="AC1550" s="5"/>
      <c r="AD1550" s="5"/>
      <c r="AE1550" s="5"/>
      <c r="AF1550" s="5"/>
      <c r="AG1550" s="5"/>
      <c r="AH1550" s="5"/>
      <c r="AI1550" s="5"/>
      <c r="AJ1550" s="5"/>
      <c r="AK1550" s="5"/>
      <c r="AL1550" s="5"/>
      <c r="AM1550" s="5"/>
      <c r="AN1550" s="5"/>
      <c r="AO1550" s="5"/>
      <c r="AP1550" s="5"/>
      <c r="AQ1550" s="5"/>
      <c r="AR1550" s="5"/>
      <c r="AS1550" s="5"/>
      <c r="AT1550" s="5"/>
      <c r="AU1550" s="5"/>
      <c r="AV1550" s="5"/>
      <c r="AW1550" s="5"/>
      <c r="AX1550" s="5"/>
      <c r="AY1550" s="5"/>
      <c r="AZ1550" s="5"/>
      <c r="BA1550" s="5"/>
      <c r="BB1550" s="5"/>
    </row>
    <row r="1551" spans="1:54">
      <c r="A1551" s="4"/>
      <c r="B1551" s="25"/>
      <c r="C1551" s="32">
        <f t="shared" si="118"/>
        <v>1</v>
      </c>
      <c r="D1551" s="36" t="s">
        <v>2558</v>
      </c>
      <c r="E1551" s="36">
        <v>5394</v>
      </c>
      <c r="F1551" s="4"/>
      <c r="G1551" s="5"/>
      <c r="H1551" s="5"/>
      <c r="I1551" s="5"/>
      <c r="J1551" s="5"/>
      <c r="K1551" s="5"/>
      <c r="L1551" s="5"/>
      <c r="M1551" s="5"/>
      <c r="N1551" s="5"/>
      <c r="O1551" s="5"/>
      <c r="P1551" s="5"/>
      <c r="Q1551" s="5"/>
      <c r="R1551" s="5"/>
      <c r="S1551" s="5"/>
      <c r="T1551" s="5"/>
      <c r="U1551" s="5"/>
      <c r="V1551" s="5"/>
      <c r="W1551" s="5"/>
      <c r="X1551" s="5"/>
      <c r="Y1551" s="5"/>
      <c r="Z1551" s="5"/>
      <c r="AA1551" s="5"/>
      <c r="AB1551" s="5"/>
      <c r="AC1551" s="5"/>
      <c r="AD1551" s="5"/>
      <c r="AE1551" s="5"/>
      <c r="AF1551" s="5"/>
      <c r="AG1551" s="5"/>
      <c r="AH1551" s="5"/>
      <c r="AI1551" s="5"/>
      <c r="AJ1551" s="5"/>
      <c r="AK1551" s="5"/>
      <c r="AL1551" s="5"/>
      <c r="AM1551" s="5"/>
      <c r="AN1551" s="5"/>
      <c r="AO1551" s="5"/>
      <c r="AP1551" s="5"/>
      <c r="AQ1551" s="5"/>
      <c r="AR1551" s="5"/>
      <c r="AS1551" s="5"/>
      <c r="AT1551" s="5"/>
      <c r="AU1551" s="5"/>
      <c r="AV1551" s="5"/>
      <c r="AW1551" s="5"/>
      <c r="AX1551" s="5"/>
      <c r="AY1551" s="5"/>
      <c r="AZ1551" s="5"/>
      <c r="BA1551" s="5"/>
      <c r="BB1551" s="5"/>
    </row>
    <row r="1552" spans="1:54">
      <c r="A1552" s="4"/>
      <c r="B1552" s="25"/>
      <c r="C1552" s="32">
        <f t="shared" si="118"/>
        <v>1</v>
      </c>
      <c r="D1552" s="36" t="s">
        <v>2559</v>
      </c>
      <c r="E1552" s="36">
        <v>12065</v>
      </c>
      <c r="F1552" s="4"/>
      <c r="G1552" s="5"/>
      <c r="H1552" s="5"/>
      <c r="I1552" s="5"/>
      <c r="J1552" s="5"/>
      <c r="K1552" s="5"/>
      <c r="L1552" s="5"/>
      <c r="M1552" s="5"/>
      <c r="N1552" s="5"/>
      <c r="O1552" s="5"/>
      <c r="P1552" s="5"/>
      <c r="Q1552" s="5"/>
      <c r="R1552" s="5"/>
      <c r="S1552" s="5"/>
      <c r="T1552" s="5"/>
      <c r="U1552" s="5"/>
      <c r="V1552" s="5"/>
      <c r="W1552" s="5"/>
      <c r="X1552" s="5"/>
      <c r="Y1552" s="5"/>
      <c r="Z1552" s="5"/>
      <c r="AA1552" s="5"/>
      <c r="AB1552" s="5"/>
      <c r="AC1552" s="5"/>
      <c r="AD1552" s="5"/>
      <c r="AE1552" s="5"/>
      <c r="AF1552" s="5"/>
      <c r="AG1552" s="5"/>
      <c r="AH1552" s="5"/>
      <c r="AI1552" s="5"/>
      <c r="AJ1552" s="5"/>
      <c r="AK1552" s="5"/>
      <c r="AL1552" s="5"/>
      <c r="AM1552" s="5"/>
      <c r="AN1552" s="5"/>
      <c r="AO1552" s="5"/>
      <c r="AP1552" s="5"/>
      <c r="AQ1552" s="5"/>
      <c r="AR1552" s="5"/>
      <c r="AS1552" s="5"/>
      <c r="AT1552" s="5"/>
      <c r="AU1552" s="5"/>
      <c r="AV1552" s="5"/>
      <c r="AW1552" s="5"/>
      <c r="AX1552" s="5"/>
      <c r="AY1552" s="5"/>
      <c r="AZ1552" s="5"/>
      <c r="BA1552" s="5"/>
      <c r="BB1552" s="5"/>
    </row>
    <row r="1553" spans="1:54">
      <c r="A1553" s="4"/>
      <c r="B1553" s="25"/>
      <c r="C1553" s="32">
        <f t="shared" si="118"/>
        <v>1</v>
      </c>
      <c r="D1553" s="36" t="s">
        <v>2560</v>
      </c>
      <c r="E1553" s="36">
        <v>4065</v>
      </c>
      <c r="F1553" s="4"/>
      <c r="G1553" s="5"/>
      <c r="H1553" s="5"/>
      <c r="I1553" s="5"/>
      <c r="J1553" s="5"/>
      <c r="K1553" s="5"/>
      <c r="L1553" s="5"/>
      <c r="M1553" s="5"/>
      <c r="N1553" s="5"/>
      <c r="O1553" s="5"/>
      <c r="P1553" s="5"/>
      <c r="Q1553" s="5"/>
      <c r="R1553" s="5"/>
      <c r="S1553" s="5"/>
      <c r="T1553" s="5"/>
      <c r="U1553" s="5"/>
      <c r="V1553" s="5"/>
      <c r="W1553" s="5"/>
      <c r="X1553" s="5"/>
      <c r="Y1553" s="5"/>
      <c r="Z1553" s="5"/>
      <c r="AA1553" s="5"/>
      <c r="AB1553" s="5"/>
      <c r="AC1553" s="5"/>
      <c r="AD1553" s="5"/>
      <c r="AE1553" s="5"/>
      <c r="AF1553" s="5"/>
      <c r="AG1553" s="5"/>
      <c r="AH1553" s="5"/>
      <c r="AI1553" s="5"/>
      <c r="AJ1553" s="5"/>
      <c r="AK1553" s="5"/>
      <c r="AL1553" s="5"/>
      <c r="AM1553" s="5"/>
      <c r="AN1553" s="5"/>
      <c r="AO1553" s="5"/>
      <c r="AP1553" s="5"/>
      <c r="AQ1553" s="5"/>
      <c r="AR1553" s="5"/>
      <c r="AS1553" s="5"/>
      <c r="AT1553" s="5"/>
      <c r="AU1553" s="5"/>
      <c r="AV1553" s="5"/>
      <c r="AW1553" s="5"/>
      <c r="AX1553" s="5"/>
      <c r="AY1553" s="5"/>
      <c r="AZ1553" s="5"/>
      <c r="BA1553" s="5"/>
      <c r="BB1553" s="5"/>
    </row>
    <row r="1554" spans="1:54">
      <c r="A1554" s="4"/>
      <c r="B1554" s="25"/>
      <c r="C1554" s="32">
        <f t="shared" si="118"/>
        <v>1</v>
      </c>
      <c r="D1554" s="36" t="s">
        <v>2561</v>
      </c>
      <c r="E1554" s="36">
        <v>21868</v>
      </c>
      <c r="F1554" s="4"/>
      <c r="G1554" s="5"/>
      <c r="H1554" s="5"/>
      <c r="I1554" s="5"/>
      <c r="J1554" s="5"/>
      <c r="K1554" s="5"/>
      <c r="L1554" s="5"/>
      <c r="M1554" s="5"/>
      <c r="N1554" s="5"/>
      <c r="O1554" s="5"/>
      <c r="P1554" s="5"/>
      <c r="Q1554" s="5"/>
      <c r="R1554" s="5"/>
      <c r="S1554" s="5"/>
      <c r="T1554" s="5"/>
      <c r="U1554" s="5"/>
      <c r="V1554" s="5"/>
      <c r="W1554" s="5"/>
      <c r="X1554" s="5"/>
      <c r="Y1554" s="5"/>
      <c r="Z1554" s="5"/>
      <c r="AA1554" s="5"/>
      <c r="AB1554" s="5"/>
      <c r="AC1554" s="5"/>
      <c r="AD1554" s="5"/>
      <c r="AE1554" s="5"/>
      <c r="AF1554" s="5"/>
      <c r="AG1554" s="5"/>
      <c r="AH1554" s="5"/>
      <c r="AI1554" s="5"/>
      <c r="AJ1554" s="5"/>
      <c r="AK1554" s="5"/>
      <c r="AL1554" s="5"/>
      <c r="AM1554" s="5"/>
      <c r="AN1554" s="5"/>
      <c r="AO1554" s="5"/>
      <c r="AP1554" s="5"/>
      <c r="AQ1554" s="5"/>
      <c r="AR1554" s="5"/>
      <c r="AS1554" s="5"/>
      <c r="AT1554" s="5"/>
      <c r="AU1554" s="5"/>
      <c r="AV1554" s="5"/>
      <c r="AW1554" s="5"/>
      <c r="AX1554" s="5"/>
      <c r="AY1554" s="5"/>
      <c r="AZ1554" s="5"/>
      <c r="BA1554" s="5"/>
      <c r="BB1554" s="5"/>
    </row>
    <row r="1555" spans="1:54">
      <c r="A1555" s="4"/>
      <c r="B1555" s="25"/>
      <c r="C1555" s="32">
        <f t="shared" si="118"/>
        <v>1</v>
      </c>
      <c r="D1555" s="36" t="s">
        <v>4865</v>
      </c>
      <c r="E1555" s="36">
        <v>12960</v>
      </c>
      <c r="F1555" s="4"/>
      <c r="G1555" s="5"/>
      <c r="H1555" s="5"/>
      <c r="I1555" s="5"/>
      <c r="J1555" s="5"/>
      <c r="K1555" s="5"/>
      <c r="L1555" s="5"/>
      <c r="M1555" s="5"/>
      <c r="N1555" s="5"/>
      <c r="O1555" s="5"/>
      <c r="P1555" s="5"/>
      <c r="Q1555" s="5"/>
      <c r="R1555" s="5"/>
      <c r="S1555" s="5"/>
      <c r="T1555" s="5"/>
      <c r="U1555" s="5"/>
      <c r="V1555" s="5"/>
      <c r="W1555" s="5"/>
      <c r="X1555" s="5"/>
      <c r="Y1555" s="5"/>
      <c r="Z1555" s="5"/>
      <c r="AA1555" s="5"/>
      <c r="AB1555" s="5"/>
      <c r="AC1555" s="5"/>
      <c r="AD1555" s="5"/>
      <c r="AE1555" s="5"/>
      <c r="AF1555" s="5"/>
      <c r="AG1555" s="5"/>
      <c r="AH1555" s="5"/>
      <c r="AI1555" s="5"/>
      <c r="AJ1555" s="5"/>
      <c r="AK1555" s="5"/>
      <c r="AL1555" s="5"/>
      <c r="AM1555" s="5"/>
      <c r="AN1555" s="5"/>
      <c r="AO1555" s="5"/>
      <c r="AP1555" s="5"/>
      <c r="AQ1555" s="5"/>
      <c r="AR1555" s="5"/>
      <c r="AS1555" s="5"/>
      <c r="AT1555" s="5"/>
      <c r="AU1555" s="5"/>
      <c r="AV1555" s="5"/>
      <c r="AW1555" s="5"/>
      <c r="AX1555" s="5"/>
      <c r="AY1555" s="5"/>
      <c r="AZ1555" s="5"/>
      <c r="BA1555" s="5"/>
      <c r="BB1555" s="5"/>
    </row>
    <row r="1556" spans="1:54">
      <c r="A1556" s="4"/>
      <c r="B1556" s="25"/>
      <c r="C1556" s="32">
        <f t="shared" si="118"/>
        <v>1</v>
      </c>
      <c r="D1556" s="36" t="s">
        <v>2563</v>
      </c>
      <c r="E1556" s="36">
        <v>3296</v>
      </c>
      <c r="F1556" s="4"/>
      <c r="G1556" s="5"/>
      <c r="H1556" s="5"/>
      <c r="I1556" s="5"/>
      <c r="J1556" s="5"/>
      <c r="K1556" s="5"/>
      <c r="L1556" s="5"/>
      <c r="M1556" s="5"/>
      <c r="N1556" s="5"/>
      <c r="O1556" s="5"/>
      <c r="P1556" s="5"/>
      <c r="Q1556" s="5"/>
      <c r="R1556" s="5"/>
      <c r="S1556" s="5"/>
      <c r="T1556" s="5"/>
      <c r="U1556" s="5"/>
      <c r="V1556" s="5"/>
      <c r="W1556" s="5"/>
      <c r="X1556" s="5"/>
      <c r="Y1556" s="5"/>
      <c r="Z1556" s="5"/>
      <c r="AA1556" s="5"/>
      <c r="AB1556" s="5"/>
      <c r="AC1556" s="5"/>
      <c r="AD1556" s="5"/>
      <c r="AE1556" s="5"/>
      <c r="AF1556" s="5"/>
      <c r="AG1556" s="5"/>
      <c r="AH1556" s="5"/>
      <c r="AI1556" s="5"/>
      <c r="AJ1556" s="5"/>
      <c r="AK1556" s="5"/>
      <c r="AL1556" s="5"/>
      <c r="AM1556" s="5"/>
      <c r="AN1556" s="5"/>
      <c r="AO1556" s="5"/>
      <c r="AP1556" s="5"/>
      <c r="AQ1556" s="5"/>
      <c r="AR1556" s="5"/>
      <c r="AS1556" s="5"/>
      <c r="AT1556" s="5"/>
      <c r="AU1556" s="5"/>
      <c r="AV1556" s="5"/>
      <c r="AW1556" s="5"/>
      <c r="AX1556" s="5"/>
      <c r="AY1556" s="5"/>
      <c r="AZ1556" s="5"/>
      <c r="BA1556" s="5"/>
      <c r="BB1556" s="5"/>
    </row>
    <row r="1557" spans="1:54">
      <c r="A1557" s="4"/>
      <c r="B1557" s="25"/>
      <c r="C1557" s="32">
        <f t="shared" si="118"/>
        <v>1</v>
      </c>
      <c r="D1557" s="36" t="s">
        <v>2564</v>
      </c>
      <c r="E1557" s="36">
        <v>7407</v>
      </c>
      <c r="F1557" s="4"/>
      <c r="G1557" s="5"/>
      <c r="H1557" s="5"/>
      <c r="I1557" s="5"/>
      <c r="J1557" s="5"/>
      <c r="K1557" s="5"/>
      <c r="L1557" s="5"/>
      <c r="M1557" s="5"/>
      <c r="N1557" s="5"/>
      <c r="O1557" s="5"/>
      <c r="P1557" s="5"/>
      <c r="Q1557" s="5"/>
      <c r="R1557" s="5"/>
      <c r="S1557" s="5"/>
      <c r="T1557" s="5"/>
      <c r="U1557" s="5"/>
      <c r="V1557" s="5"/>
      <c r="W1557" s="5"/>
      <c r="X1557" s="5"/>
      <c r="Y1557" s="5"/>
      <c r="Z1557" s="5"/>
      <c r="AA1557" s="5"/>
      <c r="AB1557" s="5"/>
      <c r="AC1557" s="5"/>
      <c r="AD1557" s="5"/>
      <c r="AE1557" s="5"/>
      <c r="AF1557" s="5"/>
      <c r="AG1557" s="5"/>
      <c r="AH1557" s="5"/>
      <c r="AI1557" s="5"/>
      <c r="AJ1557" s="5"/>
      <c r="AK1557" s="5"/>
      <c r="AL1557" s="5"/>
      <c r="AM1557" s="5"/>
      <c r="AN1557" s="5"/>
      <c r="AO1557" s="5"/>
      <c r="AP1557" s="5"/>
      <c r="AQ1557" s="5"/>
      <c r="AR1557" s="5"/>
      <c r="AS1557" s="5"/>
      <c r="AT1557" s="5"/>
      <c r="AU1557" s="5"/>
      <c r="AV1557" s="5"/>
      <c r="AW1557" s="5"/>
      <c r="AX1557" s="5"/>
      <c r="AY1557" s="5"/>
      <c r="AZ1557" s="5"/>
      <c r="BA1557" s="5"/>
      <c r="BB1557" s="5"/>
    </row>
    <row r="1558" spans="1:54">
      <c r="A1558" s="4"/>
      <c r="B1558" s="25"/>
      <c r="C1558" s="32">
        <f t="shared" si="118"/>
        <v>1</v>
      </c>
      <c r="D1558" s="36" t="s">
        <v>2565</v>
      </c>
      <c r="E1558" s="36">
        <v>9348</v>
      </c>
      <c r="F1558" s="4"/>
      <c r="G1558" s="5"/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5"/>
      <c r="S1558" s="5"/>
      <c r="T1558" s="5"/>
      <c r="U1558" s="5"/>
      <c r="V1558" s="5"/>
      <c r="W1558" s="5"/>
      <c r="X1558" s="5"/>
      <c r="Y1558" s="5"/>
      <c r="Z1558" s="5"/>
      <c r="AA1558" s="5"/>
      <c r="AB1558" s="5"/>
      <c r="AC1558" s="5"/>
      <c r="AD1558" s="5"/>
      <c r="AE1558" s="5"/>
      <c r="AF1558" s="5"/>
      <c r="AG1558" s="5"/>
      <c r="AH1558" s="5"/>
      <c r="AI1558" s="5"/>
      <c r="AJ1558" s="5"/>
      <c r="AK1558" s="5"/>
      <c r="AL1558" s="5"/>
      <c r="AM1558" s="5"/>
      <c r="AN1558" s="5"/>
      <c r="AO1558" s="5"/>
      <c r="AP1558" s="5"/>
      <c r="AQ1558" s="5"/>
      <c r="AR1558" s="5"/>
      <c r="AS1558" s="5"/>
      <c r="AT1558" s="5"/>
      <c r="AU1558" s="5"/>
      <c r="AV1558" s="5"/>
      <c r="AW1558" s="5"/>
      <c r="AX1558" s="5"/>
      <c r="AY1558" s="5"/>
      <c r="AZ1558" s="5"/>
      <c r="BA1558" s="5"/>
      <c r="BB1558" s="5"/>
    </row>
    <row r="1559" spans="1:54">
      <c r="A1559" s="4"/>
      <c r="B1559" s="25"/>
      <c r="C1559" s="32">
        <f t="shared" si="118"/>
        <v>1</v>
      </c>
      <c r="D1559" s="36" t="s">
        <v>2566</v>
      </c>
      <c r="E1559" s="36">
        <v>15658</v>
      </c>
      <c r="F1559" s="4"/>
      <c r="G1559" s="5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5"/>
      <c r="S1559" s="5"/>
      <c r="T1559" s="5"/>
      <c r="U1559" s="5"/>
      <c r="V1559" s="5"/>
      <c r="W1559" s="5"/>
      <c r="X1559" s="5"/>
      <c r="Y1559" s="5"/>
      <c r="Z1559" s="5"/>
      <c r="AA1559" s="5"/>
      <c r="AB1559" s="5"/>
      <c r="AC1559" s="5"/>
      <c r="AD1559" s="5"/>
      <c r="AE1559" s="5"/>
      <c r="AF1559" s="5"/>
      <c r="AG1559" s="5"/>
      <c r="AH1559" s="5"/>
      <c r="AI1559" s="5"/>
      <c r="AJ1559" s="5"/>
      <c r="AK1559" s="5"/>
      <c r="AL1559" s="5"/>
      <c r="AM1559" s="5"/>
      <c r="AN1559" s="5"/>
      <c r="AO1559" s="5"/>
      <c r="AP1559" s="5"/>
      <c r="AQ1559" s="5"/>
      <c r="AR1559" s="5"/>
      <c r="AS1559" s="5"/>
      <c r="AT1559" s="5"/>
      <c r="AU1559" s="5"/>
      <c r="AV1559" s="5"/>
      <c r="AW1559" s="5"/>
      <c r="AX1559" s="5"/>
      <c r="AY1559" s="5"/>
      <c r="AZ1559" s="5"/>
      <c r="BA1559" s="5"/>
      <c r="BB1559" s="5"/>
    </row>
    <row r="1560" spans="1:54">
      <c r="A1560" s="4"/>
      <c r="B1560" s="25"/>
      <c r="C1560" s="32">
        <f t="shared" si="118"/>
        <v>1</v>
      </c>
      <c r="D1560" s="36" t="s">
        <v>2572</v>
      </c>
      <c r="E1560" s="36">
        <v>3747</v>
      </c>
      <c r="F1560" s="4"/>
      <c r="G1560" s="5"/>
      <c r="H1560" s="5"/>
      <c r="I1560" s="5"/>
      <c r="J1560" s="5"/>
      <c r="K1560" s="5"/>
      <c r="L1560" s="5"/>
      <c r="M1560" s="5"/>
      <c r="N1560" s="5"/>
      <c r="O1560" s="5"/>
      <c r="P1560" s="5"/>
      <c r="Q1560" s="5"/>
      <c r="R1560" s="5"/>
      <c r="S1560" s="5"/>
      <c r="T1560" s="5"/>
      <c r="U1560" s="5"/>
      <c r="V1560" s="5"/>
      <c r="W1560" s="5"/>
      <c r="X1560" s="5"/>
      <c r="Y1560" s="5"/>
      <c r="Z1560" s="5"/>
      <c r="AA1560" s="5"/>
      <c r="AB1560" s="5"/>
      <c r="AC1560" s="5"/>
      <c r="AD1560" s="5"/>
      <c r="AE1560" s="5"/>
      <c r="AF1560" s="5"/>
      <c r="AG1560" s="5"/>
      <c r="AH1560" s="5"/>
      <c r="AI1560" s="5"/>
      <c r="AJ1560" s="5"/>
      <c r="AK1560" s="5"/>
      <c r="AL1560" s="5"/>
      <c r="AM1560" s="5"/>
      <c r="AN1560" s="5"/>
      <c r="AO1560" s="5"/>
      <c r="AP1560" s="5"/>
      <c r="AQ1560" s="5"/>
      <c r="AR1560" s="5"/>
      <c r="AS1560" s="5"/>
      <c r="AT1560" s="5"/>
      <c r="AU1560" s="5"/>
      <c r="AV1560" s="5"/>
      <c r="AW1560" s="5"/>
      <c r="AX1560" s="5"/>
      <c r="AY1560" s="5"/>
      <c r="AZ1560" s="5"/>
      <c r="BA1560" s="5"/>
      <c r="BB1560" s="5"/>
    </row>
    <row r="1561" spans="1:54">
      <c r="A1561" s="4"/>
      <c r="B1561" s="25"/>
      <c r="C1561" s="32">
        <f t="shared" si="118"/>
        <v>1</v>
      </c>
      <c r="D1561" s="36" t="s">
        <v>2574</v>
      </c>
      <c r="E1561" s="36">
        <v>6458</v>
      </c>
      <c r="F1561" s="4"/>
      <c r="G1561" s="5"/>
      <c r="H1561" s="5"/>
      <c r="I1561" s="5"/>
      <c r="J1561" s="5"/>
      <c r="K1561" s="5"/>
      <c r="L1561" s="5"/>
      <c r="M1561" s="5"/>
      <c r="N1561" s="5"/>
      <c r="O1561" s="5"/>
      <c r="P1561" s="5"/>
      <c r="Q1561" s="5"/>
      <c r="R1561" s="5"/>
      <c r="S1561" s="5"/>
      <c r="T1561" s="5"/>
      <c r="U1561" s="5"/>
      <c r="V1561" s="5"/>
      <c r="W1561" s="5"/>
      <c r="X1561" s="5"/>
      <c r="Y1561" s="5"/>
      <c r="Z1561" s="5"/>
      <c r="AA1561" s="5"/>
      <c r="AB1561" s="5"/>
      <c r="AC1561" s="5"/>
      <c r="AD1561" s="5"/>
      <c r="AE1561" s="5"/>
      <c r="AF1561" s="5"/>
      <c r="AG1561" s="5"/>
      <c r="AH1561" s="5"/>
      <c r="AI1561" s="5"/>
      <c r="AJ1561" s="5"/>
      <c r="AK1561" s="5"/>
      <c r="AL1561" s="5"/>
      <c r="AM1561" s="5"/>
      <c r="AN1561" s="5"/>
      <c r="AO1561" s="5"/>
      <c r="AP1561" s="5"/>
      <c r="AQ1561" s="5"/>
      <c r="AR1561" s="5"/>
      <c r="AS1561" s="5"/>
      <c r="AT1561" s="5"/>
      <c r="AU1561" s="5"/>
      <c r="AV1561" s="5"/>
      <c r="AW1561" s="5"/>
      <c r="AX1561" s="5"/>
      <c r="AY1561" s="5"/>
      <c r="AZ1561" s="5"/>
      <c r="BA1561" s="5"/>
      <c r="BB1561" s="5"/>
    </row>
    <row r="1562" spans="1:54">
      <c r="A1562" s="4"/>
      <c r="B1562" s="25"/>
      <c r="C1562" s="32">
        <f t="shared" si="118"/>
        <v>1</v>
      </c>
      <c r="D1562" s="36" t="s">
        <v>2575</v>
      </c>
      <c r="E1562" s="36">
        <v>11616</v>
      </c>
      <c r="F1562" s="4"/>
      <c r="G1562" s="5"/>
      <c r="H1562" s="5"/>
      <c r="I1562" s="5"/>
      <c r="J1562" s="5"/>
      <c r="K1562" s="5"/>
      <c r="L1562" s="5"/>
      <c r="M1562" s="5"/>
      <c r="N1562" s="5"/>
      <c r="O1562" s="5"/>
      <c r="P1562" s="5"/>
      <c r="Q1562" s="5"/>
      <c r="R1562" s="5"/>
      <c r="S1562" s="5"/>
      <c r="T1562" s="5"/>
      <c r="U1562" s="5"/>
      <c r="V1562" s="5"/>
      <c r="W1562" s="5"/>
      <c r="X1562" s="5"/>
      <c r="Y1562" s="5"/>
      <c r="Z1562" s="5"/>
      <c r="AA1562" s="5"/>
      <c r="AB1562" s="5"/>
      <c r="AC1562" s="5"/>
      <c r="AD1562" s="5"/>
      <c r="AE1562" s="5"/>
      <c r="AF1562" s="5"/>
      <c r="AG1562" s="5"/>
      <c r="AH1562" s="5"/>
      <c r="AI1562" s="5"/>
      <c r="AJ1562" s="5"/>
      <c r="AK1562" s="5"/>
      <c r="AL1562" s="5"/>
      <c r="AM1562" s="5"/>
      <c r="AN1562" s="5"/>
      <c r="AO1562" s="5"/>
      <c r="AP1562" s="5"/>
      <c r="AQ1562" s="5"/>
      <c r="AR1562" s="5"/>
      <c r="AS1562" s="5"/>
      <c r="AT1562" s="5"/>
      <c r="AU1562" s="5"/>
      <c r="AV1562" s="5"/>
      <c r="AW1562" s="5"/>
      <c r="AX1562" s="5"/>
      <c r="AY1562" s="5"/>
      <c r="AZ1562" s="5"/>
      <c r="BA1562" s="5"/>
      <c r="BB1562" s="5"/>
    </row>
    <row r="1563" spans="1:54">
      <c r="A1563" s="4"/>
      <c r="B1563" s="25"/>
      <c r="C1563" s="32">
        <f t="shared" si="118"/>
        <v>1</v>
      </c>
      <c r="D1563" s="36" t="s">
        <v>2578</v>
      </c>
      <c r="E1563" s="36">
        <v>10108</v>
      </c>
      <c r="F1563" s="4"/>
      <c r="G1563" s="5"/>
      <c r="H1563" s="5"/>
      <c r="I1563" s="5"/>
      <c r="J1563" s="5"/>
      <c r="K1563" s="5"/>
      <c r="L1563" s="5"/>
      <c r="M1563" s="5"/>
      <c r="N1563" s="5"/>
      <c r="O1563" s="5"/>
      <c r="P1563" s="5"/>
      <c r="Q1563" s="5"/>
      <c r="R1563" s="5"/>
      <c r="S1563" s="5"/>
      <c r="T1563" s="5"/>
      <c r="U1563" s="5"/>
      <c r="V1563" s="5"/>
      <c r="W1563" s="5"/>
      <c r="X1563" s="5"/>
      <c r="Y1563" s="5"/>
      <c r="Z1563" s="5"/>
      <c r="AA1563" s="5"/>
      <c r="AB1563" s="5"/>
      <c r="AC1563" s="5"/>
      <c r="AD1563" s="5"/>
      <c r="AE1563" s="5"/>
      <c r="AF1563" s="5"/>
      <c r="AG1563" s="5"/>
      <c r="AH1563" s="5"/>
      <c r="AI1563" s="5"/>
      <c r="AJ1563" s="5"/>
      <c r="AK1563" s="5"/>
      <c r="AL1563" s="5"/>
      <c r="AM1563" s="5"/>
      <c r="AN1563" s="5"/>
      <c r="AO1563" s="5"/>
      <c r="AP1563" s="5"/>
      <c r="AQ1563" s="5"/>
      <c r="AR1563" s="5"/>
      <c r="AS1563" s="5"/>
      <c r="AT1563" s="5"/>
      <c r="AU1563" s="5"/>
      <c r="AV1563" s="5"/>
      <c r="AW1563" s="5"/>
      <c r="AX1563" s="5"/>
      <c r="AY1563" s="5"/>
      <c r="AZ1563" s="5"/>
      <c r="BA1563" s="5"/>
      <c r="BB1563" s="5"/>
    </row>
    <row r="1564" spans="1:54">
      <c r="A1564" s="4"/>
      <c r="B1564" s="25"/>
      <c r="C1564" s="32">
        <f t="shared" si="118"/>
        <v>1</v>
      </c>
      <c r="D1564" s="36" t="s">
        <v>2579</v>
      </c>
      <c r="E1564" s="36">
        <v>117492</v>
      </c>
      <c r="F1564" s="4"/>
      <c r="G1564" s="5"/>
      <c r="H1564" s="5"/>
      <c r="I1564" s="5"/>
      <c r="J1564" s="5"/>
      <c r="K1564" s="5"/>
      <c r="L1564" s="5"/>
      <c r="M1564" s="5"/>
      <c r="N1564" s="5"/>
      <c r="O1564" s="5"/>
      <c r="P1564" s="5"/>
      <c r="Q1564" s="5"/>
      <c r="R1564" s="5"/>
      <c r="S1564" s="5"/>
      <c r="T1564" s="5"/>
      <c r="U1564" s="5"/>
      <c r="V1564" s="5"/>
      <c r="W1564" s="5"/>
      <c r="X1564" s="5"/>
      <c r="Y1564" s="5"/>
      <c r="Z1564" s="5"/>
      <c r="AA1564" s="5"/>
      <c r="AB1564" s="5"/>
      <c r="AC1564" s="5"/>
      <c r="AD1564" s="5"/>
      <c r="AE1564" s="5"/>
      <c r="AF1564" s="5"/>
      <c r="AG1564" s="5"/>
      <c r="AH1564" s="5"/>
      <c r="AI1564" s="5"/>
      <c r="AJ1564" s="5"/>
      <c r="AK1564" s="5"/>
      <c r="AL1564" s="5"/>
      <c r="AM1564" s="5"/>
      <c r="AN1564" s="5"/>
      <c r="AO1564" s="5"/>
      <c r="AP1564" s="5"/>
      <c r="AQ1564" s="5"/>
      <c r="AR1564" s="5"/>
      <c r="AS1564" s="5"/>
      <c r="AT1564" s="5"/>
      <c r="AU1564" s="5"/>
      <c r="AV1564" s="5"/>
      <c r="AW1564" s="5"/>
      <c r="AX1564" s="5"/>
      <c r="AY1564" s="5"/>
      <c r="AZ1564" s="5"/>
      <c r="BA1564" s="5"/>
      <c r="BB1564" s="5"/>
    </row>
    <row r="1565" spans="1:54">
      <c r="A1565" s="4"/>
      <c r="B1565" s="25"/>
      <c r="C1565" s="32">
        <f t="shared" si="118"/>
        <v>1</v>
      </c>
      <c r="D1565" s="36" t="s">
        <v>2580</v>
      </c>
      <c r="E1565" s="36">
        <v>5739</v>
      </c>
      <c r="F1565" s="4"/>
      <c r="G1565" s="5"/>
      <c r="H1565" s="5"/>
      <c r="I1565" s="5"/>
      <c r="J1565" s="5"/>
      <c r="K1565" s="5"/>
      <c r="L1565" s="5"/>
      <c r="M1565" s="5"/>
      <c r="N1565" s="5"/>
      <c r="O1565" s="5"/>
      <c r="P1565" s="5"/>
      <c r="Q1565" s="5"/>
      <c r="R1565" s="5"/>
      <c r="S1565" s="5"/>
      <c r="T1565" s="5"/>
      <c r="U1565" s="5"/>
      <c r="V1565" s="5"/>
      <c r="W1565" s="5"/>
      <c r="X1565" s="5"/>
      <c r="Y1565" s="5"/>
      <c r="Z1565" s="5"/>
      <c r="AA1565" s="5"/>
      <c r="AB1565" s="5"/>
      <c r="AC1565" s="5"/>
      <c r="AD1565" s="5"/>
      <c r="AE1565" s="5"/>
      <c r="AF1565" s="5"/>
      <c r="AG1565" s="5"/>
      <c r="AH1565" s="5"/>
      <c r="AI1565" s="5"/>
      <c r="AJ1565" s="5"/>
      <c r="AK1565" s="5"/>
      <c r="AL1565" s="5"/>
      <c r="AM1565" s="5"/>
      <c r="AN1565" s="5"/>
      <c r="AO1565" s="5"/>
      <c r="AP1565" s="5"/>
      <c r="AQ1565" s="5"/>
      <c r="AR1565" s="5"/>
      <c r="AS1565" s="5"/>
      <c r="AT1565" s="5"/>
      <c r="AU1565" s="5"/>
      <c r="AV1565" s="5"/>
      <c r="AW1565" s="5"/>
      <c r="AX1565" s="5"/>
      <c r="AY1565" s="5"/>
      <c r="AZ1565" s="5"/>
      <c r="BA1565" s="5"/>
      <c r="BB1565" s="5"/>
    </row>
    <row r="1566" spans="1:54">
      <c r="A1566" s="4"/>
      <c r="B1566" s="25"/>
      <c r="C1566" s="32">
        <f t="shared" si="118"/>
        <v>1</v>
      </c>
      <c r="D1566" s="36" t="s">
        <v>2581</v>
      </c>
      <c r="E1566" s="36">
        <v>22236</v>
      </c>
      <c r="F1566" s="4"/>
      <c r="G1566" s="5"/>
      <c r="H1566" s="5"/>
      <c r="I1566" s="5"/>
      <c r="J1566" s="5"/>
      <c r="K1566" s="5"/>
      <c r="L1566" s="5"/>
      <c r="M1566" s="5"/>
      <c r="N1566" s="5"/>
      <c r="O1566" s="5"/>
      <c r="P1566" s="5"/>
      <c r="Q1566" s="5"/>
      <c r="R1566" s="5"/>
      <c r="S1566" s="5"/>
      <c r="T1566" s="5"/>
      <c r="U1566" s="5"/>
      <c r="V1566" s="5"/>
      <c r="W1566" s="5"/>
      <c r="X1566" s="5"/>
      <c r="Y1566" s="5"/>
      <c r="Z1566" s="5"/>
      <c r="AA1566" s="5"/>
      <c r="AB1566" s="5"/>
      <c r="AC1566" s="5"/>
      <c r="AD1566" s="5"/>
      <c r="AE1566" s="5"/>
      <c r="AF1566" s="5"/>
      <c r="AG1566" s="5"/>
      <c r="AH1566" s="5"/>
      <c r="AI1566" s="5"/>
      <c r="AJ1566" s="5"/>
      <c r="AK1566" s="5"/>
      <c r="AL1566" s="5"/>
      <c r="AM1566" s="5"/>
      <c r="AN1566" s="5"/>
      <c r="AO1566" s="5"/>
      <c r="AP1566" s="5"/>
      <c r="AQ1566" s="5"/>
      <c r="AR1566" s="5"/>
      <c r="AS1566" s="5"/>
      <c r="AT1566" s="5"/>
      <c r="AU1566" s="5"/>
      <c r="AV1566" s="5"/>
      <c r="AW1566" s="5"/>
      <c r="AX1566" s="5"/>
      <c r="AY1566" s="5"/>
      <c r="AZ1566" s="5"/>
      <c r="BA1566" s="5"/>
      <c r="BB1566" s="5"/>
    </row>
    <row r="1567" spans="1:54">
      <c r="A1567" s="4"/>
      <c r="B1567" s="25"/>
      <c r="C1567" s="32">
        <f t="shared" si="118"/>
        <v>1</v>
      </c>
      <c r="D1567" s="36" t="s">
        <v>2582</v>
      </c>
      <c r="E1567" s="36">
        <v>3527</v>
      </c>
      <c r="F1567" s="4"/>
      <c r="G1567" s="5"/>
      <c r="H1567" s="5"/>
      <c r="I1567" s="5"/>
      <c r="J1567" s="5"/>
      <c r="K1567" s="5"/>
      <c r="L1567" s="5"/>
      <c r="M1567" s="5"/>
      <c r="N1567" s="5"/>
      <c r="O1567" s="5"/>
      <c r="P1567" s="5"/>
      <c r="Q1567" s="5"/>
      <c r="R1567" s="5"/>
      <c r="S1567" s="5"/>
      <c r="T1567" s="5"/>
      <c r="U1567" s="5"/>
      <c r="V1567" s="5"/>
      <c r="W1567" s="5"/>
      <c r="X1567" s="5"/>
      <c r="Y1567" s="5"/>
      <c r="Z1567" s="5"/>
      <c r="AA1567" s="5"/>
      <c r="AB1567" s="5"/>
      <c r="AC1567" s="5"/>
      <c r="AD1567" s="5"/>
      <c r="AE1567" s="5"/>
      <c r="AF1567" s="5"/>
      <c r="AG1567" s="5"/>
      <c r="AH1567" s="5"/>
      <c r="AI1567" s="5"/>
      <c r="AJ1567" s="5"/>
      <c r="AK1567" s="5"/>
      <c r="AL1567" s="5"/>
      <c r="AM1567" s="5"/>
      <c r="AN1567" s="5"/>
      <c r="AO1567" s="5"/>
      <c r="AP1567" s="5"/>
      <c r="AQ1567" s="5"/>
      <c r="AR1567" s="5"/>
      <c r="AS1567" s="5"/>
      <c r="AT1567" s="5"/>
      <c r="AU1567" s="5"/>
      <c r="AV1567" s="5"/>
      <c r="AW1567" s="5"/>
      <c r="AX1567" s="5"/>
      <c r="AY1567" s="5"/>
      <c r="AZ1567" s="5"/>
      <c r="BA1567" s="5"/>
      <c r="BB1567" s="5"/>
    </row>
    <row r="1568" spans="1:54">
      <c r="A1568" s="4"/>
      <c r="B1568" s="25"/>
      <c r="C1568" s="32">
        <f t="shared" si="118"/>
        <v>1</v>
      </c>
      <c r="D1568" s="36" t="s">
        <v>2583</v>
      </c>
      <c r="E1568" s="36">
        <v>5093</v>
      </c>
      <c r="F1568" s="4"/>
      <c r="G1568" s="5"/>
      <c r="H1568" s="5"/>
      <c r="I1568" s="5"/>
      <c r="J1568" s="5"/>
      <c r="K1568" s="5"/>
      <c r="L1568" s="5"/>
      <c r="M1568" s="5"/>
      <c r="N1568" s="5"/>
      <c r="O1568" s="5"/>
      <c r="P1568" s="5"/>
      <c r="Q1568" s="5"/>
      <c r="R1568" s="5"/>
      <c r="S1568" s="5"/>
      <c r="T1568" s="5"/>
      <c r="U1568" s="5"/>
      <c r="V1568" s="5"/>
      <c r="W1568" s="5"/>
      <c r="X1568" s="5"/>
      <c r="Y1568" s="5"/>
      <c r="Z1568" s="5"/>
      <c r="AA1568" s="5"/>
      <c r="AB1568" s="5"/>
      <c r="AC1568" s="5"/>
      <c r="AD1568" s="5"/>
      <c r="AE1568" s="5"/>
      <c r="AF1568" s="5"/>
      <c r="AG1568" s="5"/>
      <c r="AH1568" s="5"/>
      <c r="AI1568" s="5"/>
      <c r="AJ1568" s="5"/>
      <c r="AK1568" s="5"/>
      <c r="AL1568" s="5"/>
      <c r="AM1568" s="5"/>
      <c r="AN1568" s="5"/>
      <c r="AO1568" s="5"/>
      <c r="AP1568" s="5"/>
      <c r="AQ1568" s="5"/>
      <c r="AR1568" s="5"/>
      <c r="AS1568" s="5"/>
      <c r="AT1568" s="5"/>
      <c r="AU1568" s="5"/>
      <c r="AV1568" s="5"/>
      <c r="AW1568" s="5"/>
      <c r="AX1568" s="5"/>
      <c r="AY1568" s="5"/>
      <c r="AZ1568" s="5"/>
      <c r="BA1568" s="5"/>
      <c r="BB1568" s="5"/>
    </row>
    <row r="1569" spans="1:54">
      <c r="A1569" s="4"/>
      <c r="B1569" s="25"/>
      <c r="C1569" s="32">
        <f t="shared" si="118"/>
        <v>1</v>
      </c>
      <c r="D1569" s="36" t="s">
        <v>2584</v>
      </c>
      <c r="E1569" s="36">
        <v>7668</v>
      </c>
      <c r="F1569" s="4"/>
      <c r="G1569" s="5"/>
      <c r="H1569" s="5"/>
      <c r="I1569" s="5"/>
      <c r="J1569" s="5"/>
      <c r="K1569" s="5"/>
      <c r="L1569" s="5"/>
      <c r="M1569" s="5"/>
      <c r="N1569" s="5"/>
      <c r="O1569" s="5"/>
      <c r="P1569" s="5"/>
      <c r="Q1569" s="5"/>
      <c r="R1569" s="5"/>
      <c r="S1569" s="5"/>
      <c r="T1569" s="5"/>
      <c r="U1569" s="5"/>
      <c r="V1569" s="5"/>
      <c r="W1569" s="5"/>
      <c r="X1569" s="5"/>
      <c r="Y1569" s="5"/>
      <c r="Z1569" s="5"/>
      <c r="AA1569" s="5"/>
      <c r="AB1569" s="5"/>
      <c r="AC1569" s="5"/>
      <c r="AD1569" s="5"/>
      <c r="AE1569" s="5"/>
      <c r="AF1569" s="5"/>
      <c r="AG1569" s="5"/>
      <c r="AH1569" s="5"/>
      <c r="AI1569" s="5"/>
      <c r="AJ1569" s="5"/>
      <c r="AK1569" s="5"/>
      <c r="AL1569" s="5"/>
      <c r="AM1569" s="5"/>
      <c r="AN1569" s="5"/>
      <c r="AO1569" s="5"/>
      <c r="AP1569" s="5"/>
      <c r="AQ1569" s="5"/>
      <c r="AR1569" s="5"/>
      <c r="AS1569" s="5"/>
      <c r="AT1569" s="5"/>
      <c r="AU1569" s="5"/>
      <c r="AV1569" s="5"/>
      <c r="AW1569" s="5"/>
      <c r="AX1569" s="5"/>
      <c r="AY1569" s="5"/>
      <c r="AZ1569" s="5"/>
      <c r="BA1569" s="5"/>
      <c r="BB1569" s="5"/>
    </row>
    <row r="1570" spans="1:54">
      <c r="A1570" s="4"/>
      <c r="B1570" s="25"/>
      <c r="C1570" s="32">
        <f t="shared" ref="C1570:C1586" si="119">IF(D1570="",0,1)</f>
        <v>1</v>
      </c>
      <c r="D1570" s="36" t="s">
        <v>2591</v>
      </c>
      <c r="E1570" s="36">
        <v>2092</v>
      </c>
      <c r="F1570" s="4"/>
      <c r="G1570" s="5"/>
      <c r="H1570" s="5"/>
      <c r="I1570" s="5"/>
      <c r="J1570" s="5"/>
      <c r="K1570" s="5"/>
      <c r="L1570" s="5"/>
      <c r="M1570" s="5"/>
      <c r="N1570" s="5"/>
      <c r="O1570" s="5"/>
      <c r="P1570" s="5"/>
      <c r="Q1570" s="5"/>
      <c r="R1570" s="5"/>
      <c r="S1570" s="5"/>
      <c r="T1570" s="5"/>
      <c r="U1570" s="5"/>
      <c r="V1570" s="5"/>
      <c r="W1570" s="5"/>
      <c r="X1570" s="5"/>
      <c r="Y1570" s="5"/>
      <c r="Z1570" s="5"/>
      <c r="AA1570" s="5"/>
      <c r="AB1570" s="5"/>
      <c r="AC1570" s="5"/>
      <c r="AD1570" s="5"/>
      <c r="AE1570" s="5"/>
      <c r="AF1570" s="5"/>
      <c r="AG1570" s="5"/>
      <c r="AH1570" s="5"/>
      <c r="AI1570" s="5"/>
      <c r="AJ1570" s="5"/>
      <c r="AK1570" s="5"/>
      <c r="AL1570" s="5"/>
      <c r="AM1570" s="5"/>
      <c r="AN1570" s="5"/>
      <c r="AO1570" s="5"/>
      <c r="AP1570" s="5"/>
      <c r="AQ1570" s="5"/>
      <c r="AR1570" s="5"/>
      <c r="AS1570" s="5"/>
      <c r="AT1570" s="5"/>
      <c r="AU1570" s="5"/>
      <c r="AV1570" s="5"/>
      <c r="AW1570" s="5"/>
      <c r="AX1570" s="5"/>
      <c r="AY1570" s="5"/>
      <c r="AZ1570" s="5"/>
      <c r="BA1570" s="5"/>
      <c r="BB1570" s="5"/>
    </row>
    <row r="1571" spans="1:54">
      <c r="A1571" s="4"/>
      <c r="B1571" s="25"/>
      <c r="C1571" s="32">
        <f t="shared" si="119"/>
        <v>1</v>
      </c>
      <c r="D1571" s="36" t="s">
        <v>2592</v>
      </c>
      <c r="E1571" s="36">
        <v>9833</v>
      </c>
      <c r="F1571" s="4"/>
      <c r="G1571" s="5"/>
      <c r="H1571" s="5"/>
      <c r="I1571" s="5"/>
      <c r="J1571" s="5"/>
      <c r="K1571" s="5"/>
      <c r="L1571" s="5"/>
      <c r="M1571" s="5"/>
      <c r="N1571" s="5"/>
      <c r="O1571" s="5"/>
      <c r="P1571" s="5"/>
      <c r="Q1571" s="5"/>
      <c r="R1571" s="5"/>
      <c r="S1571" s="5"/>
      <c r="T1571" s="5"/>
      <c r="U1571" s="5"/>
      <c r="V1571" s="5"/>
      <c r="W1571" s="5"/>
      <c r="X1571" s="5"/>
      <c r="Y1571" s="5"/>
      <c r="Z1571" s="5"/>
      <c r="AA1571" s="5"/>
      <c r="AB1571" s="5"/>
      <c r="AC1571" s="5"/>
      <c r="AD1571" s="5"/>
      <c r="AE1571" s="5"/>
      <c r="AF1571" s="5"/>
      <c r="AG1571" s="5"/>
      <c r="AH1571" s="5"/>
      <c r="AI1571" s="5"/>
      <c r="AJ1571" s="5"/>
      <c r="AK1571" s="5"/>
      <c r="AL1571" s="5"/>
      <c r="AM1571" s="5"/>
      <c r="AN1571" s="5"/>
      <c r="AO1571" s="5"/>
      <c r="AP1571" s="5"/>
      <c r="AQ1571" s="5"/>
      <c r="AR1571" s="5"/>
      <c r="AS1571" s="5"/>
      <c r="AT1571" s="5"/>
      <c r="AU1571" s="5"/>
      <c r="AV1571" s="5"/>
      <c r="AW1571" s="5"/>
      <c r="AX1571" s="5"/>
      <c r="AY1571" s="5"/>
      <c r="AZ1571" s="5"/>
      <c r="BA1571" s="5"/>
      <c r="BB1571" s="5"/>
    </row>
    <row r="1572" spans="1:54">
      <c r="A1572" s="4"/>
      <c r="B1572" s="25"/>
      <c r="C1572" s="32">
        <f t="shared" si="119"/>
        <v>1</v>
      </c>
      <c r="D1572" s="36" t="s">
        <v>2597</v>
      </c>
      <c r="E1572" s="36">
        <v>4485</v>
      </c>
      <c r="F1572" s="4"/>
      <c r="G1572" s="5"/>
      <c r="H1572" s="5"/>
      <c r="I1572" s="5"/>
      <c r="J1572" s="5"/>
      <c r="K1572" s="5"/>
      <c r="L1572" s="5"/>
      <c r="M1572" s="5"/>
      <c r="N1572" s="5"/>
      <c r="O1572" s="5"/>
      <c r="P1572" s="5"/>
      <c r="Q1572" s="5"/>
      <c r="R1572" s="5"/>
      <c r="S1572" s="5"/>
      <c r="T1572" s="5"/>
      <c r="U1572" s="5"/>
      <c r="V1572" s="5"/>
      <c r="W1572" s="5"/>
      <c r="X1572" s="5"/>
      <c r="Y1572" s="5"/>
      <c r="Z1572" s="5"/>
      <c r="AA1572" s="5"/>
      <c r="AB1572" s="5"/>
      <c r="AC1572" s="5"/>
      <c r="AD1572" s="5"/>
      <c r="AE1572" s="5"/>
      <c r="AF1572" s="5"/>
      <c r="AG1572" s="5"/>
      <c r="AH1572" s="5"/>
      <c r="AI1572" s="5"/>
      <c r="AJ1572" s="5"/>
      <c r="AK1572" s="5"/>
      <c r="AL1572" s="5"/>
      <c r="AM1572" s="5"/>
      <c r="AN1572" s="5"/>
      <c r="AO1572" s="5"/>
      <c r="AP1572" s="5"/>
      <c r="AQ1572" s="5"/>
      <c r="AR1572" s="5"/>
      <c r="AS1572" s="5"/>
      <c r="AT1572" s="5"/>
      <c r="AU1572" s="5"/>
      <c r="AV1572" s="5"/>
      <c r="AW1572" s="5"/>
      <c r="AX1572" s="5"/>
      <c r="AY1572" s="5"/>
      <c r="AZ1572" s="5"/>
      <c r="BA1572" s="5"/>
      <c r="BB1572" s="5"/>
    </row>
    <row r="1573" spans="1:54">
      <c r="A1573" s="4"/>
      <c r="B1573" s="25"/>
      <c r="C1573" s="32">
        <f t="shared" si="119"/>
        <v>1</v>
      </c>
      <c r="D1573" s="36" t="s">
        <v>2596</v>
      </c>
      <c r="E1573" s="36">
        <v>3421</v>
      </c>
      <c r="F1573" s="4"/>
      <c r="G1573" s="5"/>
      <c r="H1573" s="5"/>
      <c r="I1573" s="5"/>
      <c r="J1573" s="5"/>
      <c r="K1573" s="5"/>
      <c r="L1573" s="5"/>
      <c r="M1573" s="5"/>
      <c r="N1573" s="5"/>
      <c r="O1573" s="5"/>
      <c r="P1573" s="5"/>
      <c r="Q1573" s="5"/>
      <c r="R1573" s="5"/>
      <c r="S1573" s="5"/>
      <c r="T1573" s="5"/>
      <c r="U1573" s="5"/>
      <c r="V1573" s="5"/>
      <c r="W1573" s="5"/>
      <c r="X1573" s="5"/>
      <c r="Y1573" s="5"/>
      <c r="Z1573" s="5"/>
      <c r="AA1573" s="5"/>
      <c r="AB1573" s="5"/>
      <c r="AC1573" s="5"/>
      <c r="AD1573" s="5"/>
      <c r="AE1573" s="5"/>
      <c r="AF1573" s="5"/>
      <c r="AG1573" s="5"/>
      <c r="AH1573" s="5"/>
      <c r="AI1573" s="5"/>
      <c r="AJ1573" s="5"/>
      <c r="AK1573" s="5"/>
      <c r="AL1573" s="5"/>
      <c r="AM1573" s="5"/>
      <c r="AN1573" s="5"/>
      <c r="AO1573" s="5"/>
      <c r="AP1573" s="5"/>
      <c r="AQ1573" s="5"/>
      <c r="AR1573" s="5"/>
      <c r="AS1573" s="5"/>
      <c r="AT1573" s="5"/>
      <c r="AU1573" s="5"/>
      <c r="AV1573" s="5"/>
      <c r="AW1573" s="5"/>
      <c r="AX1573" s="5"/>
      <c r="AY1573" s="5"/>
      <c r="AZ1573" s="5"/>
      <c r="BA1573" s="5"/>
      <c r="BB1573" s="5"/>
    </row>
    <row r="1574" spans="1:54">
      <c r="A1574" s="4"/>
      <c r="B1574" s="25"/>
      <c r="C1574" s="32">
        <f t="shared" si="119"/>
        <v>1</v>
      </c>
      <c r="D1574" s="36" t="s">
        <v>2598</v>
      </c>
      <c r="E1574" s="36">
        <v>20635</v>
      </c>
      <c r="F1574" s="4"/>
      <c r="G1574" s="5"/>
      <c r="H1574" s="5"/>
      <c r="I1574" s="5"/>
      <c r="J1574" s="5"/>
      <c r="K1574" s="5"/>
      <c r="L1574" s="5"/>
      <c r="M1574" s="5"/>
      <c r="N1574" s="5"/>
      <c r="O1574" s="5"/>
      <c r="P1574" s="5"/>
      <c r="Q1574" s="5"/>
      <c r="R1574" s="5"/>
      <c r="S1574" s="5"/>
      <c r="T1574" s="5"/>
      <c r="U1574" s="5"/>
      <c r="V1574" s="5"/>
      <c r="W1574" s="5"/>
      <c r="X1574" s="5"/>
      <c r="Y1574" s="5"/>
      <c r="Z1574" s="5"/>
      <c r="AA1574" s="5"/>
      <c r="AB1574" s="5"/>
      <c r="AC1574" s="5"/>
      <c r="AD1574" s="5"/>
      <c r="AE1574" s="5"/>
      <c r="AF1574" s="5"/>
      <c r="AG1574" s="5"/>
      <c r="AH1574" s="5"/>
      <c r="AI1574" s="5"/>
      <c r="AJ1574" s="5"/>
      <c r="AK1574" s="5"/>
      <c r="AL1574" s="5"/>
      <c r="AM1574" s="5"/>
      <c r="AN1574" s="5"/>
      <c r="AO1574" s="5"/>
      <c r="AP1574" s="5"/>
      <c r="AQ1574" s="5"/>
      <c r="AR1574" s="5"/>
      <c r="AS1574" s="5"/>
      <c r="AT1574" s="5"/>
      <c r="AU1574" s="5"/>
      <c r="AV1574" s="5"/>
      <c r="AW1574" s="5"/>
      <c r="AX1574" s="5"/>
      <c r="AY1574" s="5"/>
      <c r="AZ1574" s="5"/>
      <c r="BA1574" s="5"/>
      <c r="BB1574" s="5"/>
    </row>
    <row r="1575" spans="1:54">
      <c r="A1575" s="4"/>
      <c r="B1575" s="25"/>
      <c r="C1575" s="32">
        <f t="shared" si="119"/>
        <v>1</v>
      </c>
      <c r="D1575" s="36" t="s">
        <v>2600</v>
      </c>
      <c r="E1575" s="36">
        <v>2728</v>
      </c>
      <c r="F1575" s="4"/>
      <c r="G1575" s="5"/>
      <c r="H1575" s="5"/>
      <c r="I1575" s="5"/>
      <c r="J1575" s="5"/>
      <c r="K1575" s="5"/>
      <c r="L1575" s="5"/>
      <c r="M1575" s="5"/>
      <c r="N1575" s="5"/>
      <c r="O1575" s="5"/>
      <c r="P1575" s="5"/>
      <c r="Q1575" s="5"/>
      <c r="R1575" s="5"/>
      <c r="S1575" s="5"/>
      <c r="T1575" s="5"/>
      <c r="U1575" s="5"/>
      <c r="V1575" s="5"/>
      <c r="W1575" s="5"/>
      <c r="X1575" s="5"/>
      <c r="Y1575" s="5"/>
      <c r="Z1575" s="5"/>
      <c r="AA1575" s="5"/>
      <c r="AB1575" s="5"/>
      <c r="AC1575" s="5"/>
      <c r="AD1575" s="5"/>
      <c r="AE1575" s="5"/>
      <c r="AF1575" s="5"/>
      <c r="AG1575" s="5"/>
      <c r="AH1575" s="5"/>
      <c r="AI1575" s="5"/>
      <c r="AJ1575" s="5"/>
      <c r="AK1575" s="5"/>
      <c r="AL1575" s="5"/>
      <c r="AM1575" s="5"/>
      <c r="AN1575" s="5"/>
      <c r="AO1575" s="5"/>
      <c r="AP1575" s="5"/>
      <c r="AQ1575" s="5"/>
      <c r="AR1575" s="5"/>
      <c r="AS1575" s="5"/>
      <c r="AT1575" s="5"/>
      <c r="AU1575" s="5"/>
      <c r="AV1575" s="5"/>
      <c r="AW1575" s="5"/>
      <c r="AX1575" s="5"/>
      <c r="AY1575" s="5"/>
      <c r="AZ1575" s="5"/>
      <c r="BA1575" s="5"/>
      <c r="BB1575" s="5"/>
    </row>
    <row r="1576" spans="1:54">
      <c r="A1576" s="4"/>
      <c r="B1576" s="25"/>
      <c r="C1576" s="32">
        <f t="shared" si="119"/>
        <v>1</v>
      </c>
      <c r="D1576" s="36" t="s">
        <v>2601</v>
      </c>
      <c r="E1576" s="36">
        <v>4220</v>
      </c>
      <c r="F1576" s="4"/>
      <c r="G1576" s="5"/>
      <c r="H1576" s="5"/>
      <c r="I1576" s="5"/>
      <c r="J1576" s="5"/>
      <c r="K1576" s="5"/>
      <c r="L1576" s="5"/>
      <c r="M1576" s="5"/>
      <c r="N1576" s="5"/>
      <c r="O1576" s="5"/>
      <c r="P1576" s="5"/>
      <c r="Q1576" s="5"/>
      <c r="R1576" s="5"/>
      <c r="S1576" s="5"/>
      <c r="T1576" s="5"/>
      <c r="U1576" s="5"/>
      <c r="V1576" s="5"/>
      <c r="W1576" s="5"/>
      <c r="X1576" s="5"/>
      <c r="Y1576" s="5"/>
      <c r="Z1576" s="5"/>
      <c r="AA1576" s="5"/>
      <c r="AB1576" s="5"/>
      <c r="AC1576" s="5"/>
      <c r="AD1576" s="5"/>
      <c r="AE1576" s="5"/>
      <c r="AF1576" s="5"/>
      <c r="AG1576" s="5"/>
      <c r="AH1576" s="5"/>
      <c r="AI1576" s="5"/>
      <c r="AJ1576" s="5"/>
      <c r="AK1576" s="5"/>
      <c r="AL1576" s="5"/>
      <c r="AM1576" s="5"/>
      <c r="AN1576" s="5"/>
      <c r="AO1576" s="5"/>
      <c r="AP1576" s="5"/>
      <c r="AQ1576" s="5"/>
      <c r="AR1576" s="5"/>
      <c r="AS1576" s="5"/>
      <c r="AT1576" s="5"/>
      <c r="AU1576" s="5"/>
      <c r="AV1576" s="5"/>
      <c r="AW1576" s="5"/>
      <c r="AX1576" s="5"/>
      <c r="AY1576" s="5"/>
      <c r="AZ1576" s="5"/>
      <c r="BA1576" s="5"/>
      <c r="BB1576" s="5"/>
    </row>
    <row r="1577" spans="1:54">
      <c r="A1577" s="4"/>
      <c r="B1577" s="25"/>
      <c r="C1577" s="32">
        <f t="shared" si="119"/>
        <v>1</v>
      </c>
      <c r="D1577" s="36" t="s">
        <v>2602</v>
      </c>
      <c r="E1577" s="36">
        <v>1789</v>
      </c>
      <c r="F1577" s="4"/>
      <c r="G1577" s="5"/>
      <c r="H1577" s="5"/>
      <c r="I1577" s="5"/>
      <c r="J1577" s="5"/>
      <c r="K1577" s="5"/>
      <c r="L1577" s="5"/>
      <c r="M1577" s="5"/>
      <c r="N1577" s="5"/>
      <c r="O1577" s="5"/>
      <c r="P1577" s="5"/>
      <c r="Q1577" s="5"/>
      <c r="R1577" s="5"/>
      <c r="S1577" s="5"/>
      <c r="T1577" s="5"/>
      <c r="U1577" s="5"/>
      <c r="V1577" s="5"/>
      <c r="W1577" s="5"/>
      <c r="X1577" s="5"/>
      <c r="Y1577" s="5"/>
      <c r="Z1577" s="5"/>
      <c r="AA1577" s="5"/>
      <c r="AB1577" s="5"/>
      <c r="AC1577" s="5"/>
      <c r="AD1577" s="5"/>
      <c r="AE1577" s="5"/>
      <c r="AF1577" s="5"/>
      <c r="AG1577" s="5"/>
      <c r="AH1577" s="5"/>
      <c r="AI1577" s="5"/>
      <c r="AJ1577" s="5"/>
      <c r="AK1577" s="5"/>
      <c r="AL1577" s="5"/>
      <c r="AM1577" s="5"/>
      <c r="AN1577" s="5"/>
      <c r="AO1577" s="5"/>
      <c r="AP1577" s="5"/>
      <c r="AQ1577" s="5"/>
      <c r="AR1577" s="5"/>
      <c r="AS1577" s="5"/>
      <c r="AT1577" s="5"/>
      <c r="AU1577" s="5"/>
      <c r="AV1577" s="5"/>
      <c r="AW1577" s="5"/>
      <c r="AX1577" s="5"/>
      <c r="AY1577" s="5"/>
      <c r="AZ1577" s="5"/>
      <c r="BA1577" s="5"/>
      <c r="BB1577" s="5"/>
    </row>
    <row r="1578" spans="1:54">
      <c r="A1578" s="4"/>
      <c r="B1578" s="25"/>
      <c r="C1578" s="32">
        <f t="shared" si="119"/>
        <v>1</v>
      </c>
      <c r="D1578" s="36" t="s">
        <v>2603</v>
      </c>
      <c r="E1578" s="36">
        <v>15860</v>
      </c>
      <c r="F1578" s="4"/>
      <c r="G1578" s="5"/>
      <c r="H1578" s="5"/>
      <c r="I1578" s="5"/>
      <c r="J1578" s="5"/>
      <c r="K1578" s="5"/>
      <c r="L1578" s="5"/>
      <c r="M1578" s="5"/>
      <c r="N1578" s="5"/>
      <c r="O1578" s="5"/>
      <c r="P1578" s="5"/>
      <c r="Q1578" s="5"/>
      <c r="R1578" s="5"/>
      <c r="S1578" s="5"/>
      <c r="T1578" s="5"/>
      <c r="U1578" s="5"/>
      <c r="V1578" s="5"/>
      <c r="W1578" s="5"/>
      <c r="X1578" s="5"/>
      <c r="Y1578" s="5"/>
      <c r="Z1578" s="5"/>
      <c r="AA1578" s="5"/>
      <c r="AB1578" s="5"/>
      <c r="AC1578" s="5"/>
      <c r="AD1578" s="5"/>
      <c r="AE1578" s="5"/>
      <c r="AF1578" s="5"/>
      <c r="AG1578" s="5"/>
      <c r="AH1578" s="5"/>
      <c r="AI1578" s="5"/>
      <c r="AJ1578" s="5"/>
      <c r="AK1578" s="5"/>
      <c r="AL1578" s="5"/>
      <c r="AM1578" s="5"/>
      <c r="AN1578" s="5"/>
      <c r="AO1578" s="5"/>
      <c r="AP1578" s="5"/>
      <c r="AQ1578" s="5"/>
      <c r="AR1578" s="5"/>
      <c r="AS1578" s="5"/>
      <c r="AT1578" s="5"/>
      <c r="AU1578" s="5"/>
      <c r="AV1578" s="5"/>
      <c r="AW1578" s="5"/>
      <c r="AX1578" s="5"/>
      <c r="AY1578" s="5"/>
      <c r="AZ1578" s="5"/>
      <c r="BA1578" s="5"/>
      <c r="BB1578" s="5"/>
    </row>
    <row r="1579" spans="1:54">
      <c r="A1579" s="4"/>
      <c r="B1579" s="25"/>
      <c r="C1579" s="32">
        <f t="shared" si="119"/>
        <v>1</v>
      </c>
      <c r="D1579" s="36" t="s">
        <v>2604</v>
      </c>
      <c r="E1579" s="36">
        <v>11742</v>
      </c>
      <c r="F1579" s="4"/>
      <c r="G1579" s="5"/>
      <c r="H1579" s="5"/>
      <c r="I1579" s="5"/>
      <c r="J1579" s="5"/>
      <c r="K1579" s="5"/>
      <c r="L1579" s="5"/>
      <c r="M1579" s="5"/>
      <c r="N1579" s="5"/>
      <c r="O1579" s="5"/>
      <c r="P1579" s="5"/>
      <c r="Q1579" s="5"/>
      <c r="R1579" s="5"/>
      <c r="S1579" s="5"/>
      <c r="T1579" s="5"/>
      <c r="U1579" s="5"/>
      <c r="V1579" s="5"/>
      <c r="W1579" s="5"/>
      <c r="X1579" s="5"/>
      <c r="Y1579" s="5"/>
      <c r="Z1579" s="5"/>
      <c r="AA1579" s="5"/>
      <c r="AB1579" s="5"/>
      <c r="AC1579" s="5"/>
      <c r="AD1579" s="5"/>
      <c r="AE1579" s="5"/>
      <c r="AF1579" s="5"/>
      <c r="AG1579" s="5"/>
      <c r="AH1579" s="5"/>
      <c r="AI1579" s="5"/>
      <c r="AJ1579" s="5"/>
      <c r="AK1579" s="5"/>
      <c r="AL1579" s="5"/>
      <c r="AM1579" s="5"/>
      <c r="AN1579" s="5"/>
      <c r="AO1579" s="5"/>
      <c r="AP1579" s="5"/>
      <c r="AQ1579" s="5"/>
      <c r="AR1579" s="5"/>
      <c r="AS1579" s="5"/>
      <c r="AT1579" s="5"/>
      <c r="AU1579" s="5"/>
      <c r="AV1579" s="5"/>
      <c r="AW1579" s="5"/>
      <c r="AX1579" s="5"/>
      <c r="AY1579" s="5"/>
      <c r="AZ1579" s="5"/>
      <c r="BA1579" s="5"/>
      <c r="BB1579" s="5"/>
    </row>
    <row r="1580" spans="1:54">
      <c r="A1580" s="4"/>
      <c r="B1580" s="25"/>
      <c r="C1580" s="32">
        <f t="shared" si="119"/>
        <v>1</v>
      </c>
      <c r="D1580" s="36" t="s">
        <v>2605</v>
      </c>
      <c r="E1580" s="36">
        <v>7927</v>
      </c>
      <c r="F1580" s="4"/>
      <c r="G1580" s="5"/>
      <c r="H1580" s="5"/>
      <c r="I1580" s="5"/>
      <c r="J1580" s="5"/>
      <c r="K1580" s="5"/>
      <c r="L1580" s="5"/>
      <c r="M1580" s="5"/>
      <c r="N1580" s="5"/>
      <c r="O1580" s="5"/>
      <c r="P1580" s="5"/>
      <c r="Q1580" s="5"/>
      <c r="R1580" s="5"/>
      <c r="S1580" s="5"/>
      <c r="T1580" s="5"/>
      <c r="U1580" s="5"/>
      <c r="V1580" s="5"/>
      <c r="W1580" s="5"/>
      <c r="X1580" s="5"/>
      <c r="Y1580" s="5"/>
      <c r="Z1580" s="5"/>
      <c r="AA1580" s="5"/>
      <c r="AB1580" s="5"/>
      <c r="AC1580" s="5"/>
      <c r="AD1580" s="5"/>
      <c r="AE1580" s="5"/>
      <c r="AF1580" s="5"/>
      <c r="AG1580" s="5"/>
      <c r="AH1580" s="5"/>
      <c r="AI1580" s="5"/>
      <c r="AJ1580" s="5"/>
      <c r="AK1580" s="5"/>
      <c r="AL1580" s="5"/>
      <c r="AM1580" s="5"/>
      <c r="AN1580" s="5"/>
      <c r="AO1580" s="5"/>
      <c r="AP1580" s="5"/>
      <c r="AQ1580" s="5"/>
      <c r="AR1580" s="5"/>
      <c r="AS1580" s="5"/>
      <c r="AT1580" s="5"/>
      <c r="AU1580" s="5"/>
      <c r="AV1580" s="5"/>
      <c r="AW1580" s="5"/>
      <c r="AX1580" s="5"/>
      <c r="AY1580" s="5"/>
      <c r="AZ1580" s="5"/>
      <c r="BA1580" s="5"/>
      <c r="BB1580" s="5"/>
    </row>
    <row r="1581" spans="1:54">
      <c r="A1581" s="4"/>
      <c r="B1581" s="25"/>
      <c r="C1581" s="32">
        <f t="shared" si="119"/>
        <v>1</v>
      </c>
      <c r="D1581" s="36" t="s">
        <v>2606</v>
      </c>
      <c r="E1581" s="36">
        <v>7134</v>
      </c>
      <c r="F1581" s="4"/>
      <c r="G1581" s="5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5"/>
      <c r="S1581" s="5"/>
      <c r="T1581" s="5"/>
      <c r="U1581" s="5"/>
      <c r="V1581" s="5"/>
      <c r="W1581" s="5"/>
      <c r="X1581" s="5"/>
      <c r="Y1581" s="5"/>
      <c r="Z1581" s="5"/>
      <c r="AA1581" s="5"/>
      <c r="AB1581" s="5"/>
      <c r="AC1581" s="5"/>
      <c r="AD1581" s="5"/>
      <c r="AE1581" s="5"/>
      <c r="AF1581" s="5"/>
      <c r="AG1581" s="5"/>
      <c r="AH1581" s="5"/>
      <c r="AI1581" s="5"/>
      <c r="AJ1581" s="5"/>
      <c r="AK1581" s="5"/>
      <c r="AL1581" s="5"/>
      <c r="AM1581" s="5"/>
      <c r="AN1581" s="5"/>
      <c r="AO1581" s="5"/>
      <c r="AP1581" s="5"/>
      <c r="AQ1581" s="5"/>
      <c r="AR1581" s="5"/>
      <c r="AS1581" s="5"/>
      <c r="AT1581" s="5"/>
      <c r="AU1581" s="5"/>
      <c r="AV1581" s="5"/>
      <c r="AW1581" s="5"/>
      <c r="AX1581" s="5"/>
      <c r="AY1581" s="5"/>
      <c r="AZ1581" s="5"/>
      <c r="BA1581" s="5"/>
      <c r="BB1581" s="5"/>
    </row>
    <row r="1582" spans="1:54">
      <c r="A1582" s="4"/>
      <c r="B1582" s="25"/>
      <c r="C1582" s="32">
        <f t="shared" si="119"/>
        <v>1</v>
      </c>
      <c r="D1582" s="36" t="s">
        <v>2607</v>
      </c>
      <c r="E1582" s="36">
        <v>40778</v>
      </c>
      <c r="F1582" s="4"/>
      <c r="G1582" s="5"/>
      <c r="H1582" s="5"/>
      <c r="I1582" s="5"/>
      <c r="J1582" s="5"/>
      <c r="K1582" s="5"/>
      <c r="L1582" s="5"/>
      <c r="M1582" s="5"/>
      <c r="N1582" s="5"/>
      <c r="O1582" s="5"/>
      <c r="P1582" s="5"/>
      <c r="Q1582" s="5"/>
      <c r="R1582" s="5"/>
      <c r="S1582" s="5"/>
      <c r="T1582" s="5"/>
      <c r="U1582" s="5"/>
      <c r="V1582" s="5"/>
      <c r="W1582" s="5"/>
      <c r="X1582" s="5"/>
      <c r="Y1582" s="5"/>
      <c r="Z1582" s="5"/>
      <c r="AA1582" s="5"/>
      <c r="AB1582" s="5"/>
      <c r="AC1582" s="5"/>
      <c r="AD1582" s="5"/>
      <c r="AE1582" s="5"/>
      <c r="AF1582" s="5"/>
      <c r="AG1582" s="5"/>
      <c r="AH1582" s="5"/>
      <c r="AI1582" s="5"/>
      <c r="AJ1582" s="5"/>
      <c r="AK1582" s="5"/>
      <c r="AL1582" s="5"/>
      <c r="AM1582" s="5"/>
      <c r="AN1582" s="5"/>
      <c r="AO1582" s="5"/>
      <c r="AP1582" s="5"/>
      <c r="AQ1582" s="5"/>
      <c r="AR1582" s="5"/>
      <c r="AS1582" s="5"/>
      <c r="AT1582" s="5"/>
      <c r="AU1582" s="5"/>
      <c r="AV1582" s="5"/>
      <c r="AW1582" s="5"/>
      <c r="AX1582" s="5"/>
      <c r="AY1582" s="5"/>
      <c r="AZ1582" s="5"/>
      <c r="BA1582" s="5"/>
      <c r="BB1582" s="5"/>
    </row>
    <row r="1583" spans="1:54">
      <c r="A1583" s="4"/>
      <c r="B1583" s="25"/>
      <c r="C1583" s="32">
        <f t="shared" si="119"/>
        <v>1</v>
      </c>
      <c r="D1583" s="36" t="s">
        <v>2608</v>
      </c>
      <c r="E1583" s="36">
        <v>6973</v>
      </c>
      <c r="F1583" s="4"/>
      <c r="G1583" s="5"/>
      <c r="H1583" s="5"/>
      <c r="I1583" s="5"/>
      <c r="J1583" s="5"/>
      <c r="K1583" s="5"/>
      <c r="L1583" s="5"/>
      <c r="M1583" s="5"/>
      <c r="N1583" s="5"/>
      <c r="O1583" s="5"/>
      <c r="P1583" s="5"/>
      <c r="Q1583" s="5"/>
      <c r="R1583" s="5"/>
      <c r="S1583" s="5"/>
      <c r="T1583" s="5"/>
      <c r="U1583" s="5"/>
      <c r="V1583" s="5"/>
      <c r="W1583" s="5"/>
      <c r="X1583" s="5"/>
      <c r="Y1583" s="5"/>
      <c r="Z1583" s="5"/>
      <c r="AA1583" s="5"/>
      <c r="AB1583" s="5"/>
      <c r="AC1583" s="5"/>
      <c r="AD1583" s="5"/>
      <c r="AE1583" s="5"/>
      <c r="AF1583" s="5"/>
      <c r="AG1583" s="5"/>
      <c r="AH1583" s="5"/>
      <c r="AI1583" s="5"/>
      <c r="AJ1583" s="5"/>
      <c r="AK1583" s="5"/>
      <c r="AL1583" s="5"/>
      <c r="AM1583" s="5"/>
      <c r="AN1583" s="5"/>
      <c r="AO1583" s="5"/>
      <c r="AP1583" s="5"/>
      <c r="AQ1583" s="5"/>
      <c r="AR1583" s="5"/>
      <c r="AS1583" s="5"/>
      <c r="AT1583" s="5"/>
      <c r="AU1583" s="5"/>
      <c r="AV1583" s="5"/>
      <c r="AW1583" s="5"/>
      <c r="AX1583" s="5"/>
      <c r="AY1583" s="5"/>
      <c r="AZ1583" s="5"/>
      <c r="BA1583" s="5"/>
      <c r="BB1583" s="5"/>
    </row>
    <row r="1584" spans="1:54">
      <c r="A1584" s="4"/>
      <c r="B1584" s="25"/>
      <c r="C1584" s="32">
        <f t="shared" si="119"/>
        <v>1</v>
      </c>
      <c r="D1584" s="36" t="s">
        <v>2609</v>
      </c>
      <c r="E1584" s="36">
        <v>3201</v>
      </c>
      <c r="F1584" s="4"/>
      <c r="G1584" s="5"/>
      <c r="H1584" s="5"/>
      <c r="I1584" s="5"/>
      <c r="J1584" s="5"/>
      <c r="K1584" s="5"/>
      <c r="L1584" s="5"/>
      <c r="M1584" s="5"/>
      <c r="N1584" s="5"/>
      <c r="O1584" s="5"/>
      <c r="P1584" s="5"/>
      <c r="Q1584" s="5"/>
      <c r="R1584" s="5"/>
      <c r="S1584" s="5"/>
      <c r="T1584" s="5"/>
      <c r="U1584" s="5"/>
      <c r="V1584" s="5"/>
      <c r="W1584" s="5"/>
      <c r="X1584" s="5"/>
      <c r="Y1584" s="5"/>
      <c r="Z1584" s="5"/>
      <c r="AA1584" s="5"/>
      <c r="AB1584" s="5"/>
      <c r="AC1584" s="5"/>
      <c r="AD1584" s="5"/>
      <c r="AE1584" s="5"/>
      <c r="AF1584" s="5"/>
      <c r="AG1584" s="5"/>
      <c r="AH1584" s="5"/>
      <c r="AI1584" s="5"/>
      <c r="AJ1584" s="5"/>
      <c r="AK1584" s="5"/>
      <c r="AL1584" s="5"/>
      <c r="AM1584" s="5"/>
      <c r="AN1584" s="5"/>
      <c r="AO1584" s="5"/>
      <c r="AP1584" s="5"/>
      <c r="AQ1584" s="5"/>
      <c r="AR1584" s="5"/>
      <c r="AS1584" s="5"/>
      <c r="AT1584" s="5"/>
      <c r="AU1584" s="5"/>
      <c r="AV1584" s="5"/>
      <c r="AW1584" s="5"/>
      <c r="AX1584" s="5"/>
      <c r="AY1584" s="5"/>
      <c r="AZ1584" s="5"/>
      <c r="BA1584" s="5"/>
      <c r="BB1584" s="5"/>
    </row>
    <row r="1585" spans="1:54">
      <c r="A1585" s="4"/>
      <c r="B1585" s="25"/>
      <c r="C1585" s="32">
        <f t="shared" si="119"/>
        <v>1</v>
      </c>
      <c r="D1585" s="36" t="s">
        <v>2612</v>
      </c>
      <c r="E1585" s="36">
        <v>13608</v>
      </c>
      <c r="F1585" s="4"/>
      <c r="G1585" s="5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5"/>
      <c r="S1585" s="5"/>
      <c r="T1585" s="5"/>
      <c r="U1585" s="5"/>
      <c r="V1585" s="5"/>
      <c r="W1585" s="5"/>
      <c r="X1585" s="5"/>
      <c r="Y1585" s="5"/>
      <c r="Z1585" s="5"/>
      <c r="AA1585" s="5"/>
      <c r="AB1585" s="5"/>
      <c r="AC1585" s="5"/>
      <c r="AD1585" s="5"/>
      <c r="AE1585" s="5"/>
      <c r="AF1585" s="5"/>
      <c r="AG1585" s="5"/>
      <c r="AH1585" s="5"/>
      <c r="AI1585" s="5"/>
      <c r="AJ1585" s="5"/>
      <c r="AK1585" s="5"/>
      <c r="AL1585" s="5"/>
      <c r="AM1585" s="5"/>
      <c r="AN1585" s="5"/>
      <c r="AO1585" s="5"/>
      <c r="AP1585" s="5"/>
      <c r="AQ1585" s="5"/>
      <c r="AR1585" s="5"/>
      <c r="AS1585" s="5"/>
      <c r="AT1585" s="5"/>
      <c r="AU1585" s="5"/>
      <c r="AV1585" s="5"/>
      <c r="AW1585" s="5"/>
      <c r="AX1585" s="5"/>
      <c r="AY1585" s="5"/>
      <c r="AZ1585" s="5"/>
      <c r="BA1585" s="5"/>
      <c r="BB1585" s="5"/>
    </row>
    <row r="1586" spans="1:54">
      <c r="A1586" s="4"/>
      <c r="B1586" s="25"/>
      <c r="C1586" s="32">
        <f t="shared" si="119"/>
        <v>1</v>
      </c>
      <c r="D1586" s="36" t="s">
        <v>2613</v>
      </c>
      <c r="E1586" s="36">
        <v>16633</v>
      </c>
      <c r="F1586" s="4"/>
      <c r="G1586" s="5"/>
      <c r="H1586" s="5"/>
      <c r="I1586" s="5"/>
      <c r="J1586" s="5"/>
      <c r="K1586" s="5"/>
      <c r="L1586" s="5"/>
      <c r="M1586" s="5"/>
      <c r="N1586" s="5"/>
      <c r="O1586" s="5"/>
      <c r="P1586" s="5"/>
      <c r="Q1586" s="5"/>
      <c r="R1586" s="5"/>
      <c r="S1586" s="5"/>
      <c r="T1586" s="5"/>
      <c r="U1586" s="5"/>
      <c r="V1586" s="5"/>
      <c r="W1586" s="5"/>
      <c r="X1586" s="5"/>
      <c r="Y1586" s="5"/>
      <c r="Z1586" s="5"/>
      <c r="AA1586" s="5"/>
      <c r="AB1586" s="5"/>
      <c r="AC1586" s="5"/>
      <c r="AD1586" s="5"/>
      <c r="AE1586" s="5"/>
      <c r="AF1586" s="5"/>
      <c r="AG1586" s="5"/>
      <c r="AH1586" s="5"/>
      <c r="AI1586" s="5"/>
      <c r="AJ1586" s="5"/>
      <c r="AK1586" s="5"/>
      <c r="AL1586" s="5"/>
      <c r="AM1586" s="5"/>
      <c r="AN1586" s="5"/>
      <c r="AO1586" s="5"/>
      <c r="AP1586" s="5"/>
      <c r="AQ1586" s="5"/>
      <c r="AR1586" s="5"/>
      <c r="AS1586" s="5"/>
      <c r="AT1586" s="5"/>
      <c r="AU1586" s="5"/>
      <c r="AV1586" s="5"/>
      <c r="AW1586" s="5"/>
      <c r="AX1586" s="5"/>
      <c r="AY1586" s="5"/>
      <c r="AZ1586" s="5"/>
      <c r="BA1586" s="5"/>
      <c r="BB1586" s="5"/>
    </row>
    <row r="1587" spans="1:54" ht="15">
      <c r="A1587" s="231" t="s">
        <v>2614</v>
      </c>
      <c r="B1587" s="231"/>
      <c r="C1587" s="231"/>
      <c r="D1587" s="44">
        <f>SUM(C1538:C1586)</f>
        <v>49</v>
      </c>
      <c r="E1587" s="159">
        <f t="shared" ref="E1587" si="120">SUM(E1538:E1586)</f>
        <v>558806</v>
      </c>
      <c r="F1587" s="4"/>
      <c r="G1587" s="5"/>
      <c r="H1587" s="5"/>
      <c r="I1587" s="5"/>
      <c r="J1587" s="5"/>
      <c r="K1587" s="5"/>
      <c r="L1587" s="5"/>
      <c r="M1587" s="5"/>
      <c r="N1587" s="5"/>
      <c r="O1587" s="5"/>
      <c r="P1587" s="5"/>
      <c r="Q1587" s="5"/>
      <c r="R1587" s="5"/>
      <c r="S1587" s="5"/>
      <c r="T1587" s="5"/>
      <c r="U1587" s="5"/>
      <c r="V1587" s="5"/>
      <c r="W1587" s="5"/>
      <c r="X1587" s="5"/>
      <c r="Y1587" s="5"/>
      <c r="Z1587" s="5"/>
      <c r="AA1587" s="5"/>
      <c r="AB1587" s="5"/>
      <c r="AC1587" s="5"/>
      <c r="AD1587" s="5"/>
      <c r="AE1587" s="5"/>
      <c r="AF1587" s="5"/>
      <c r="AG1587" s="5"/>
      <c r="AH1587" s="5"/>
      <c r="AI1587" s="5"/>
      <c r="AJ1587" s="5"/>
      <c r="AK1587" s="5"/>
      <c r="AL1587" s="5"/>
      <c r="AM1587" s="5"/>
      <c r="AN1587" s="5"/>
      <c r="AO1587" s="5"/>
      <c r="AP1587" s="5"/>
      <c r="AQ1587" s="5"/>
      <c r="AR1587" s="5"/>
      <c r="AS1587" s="5"/>
      <c r="AT1587" s="5"/>
      <c r="AU1587" s="5"/>
      <c r="AV1587" s="5"/>
      <c r="AW1587" s="5"/>
      <c r="AX1587" s="5"/>
      <c r="AY1587" s="5"/>
      <c r="AZ1587" s="5"/>
      <c r="BA1587" s="5"/>
      <c r="BB1587" s="5"/>
    </row>
    <row r="1588" spans="1:54" ht="15.75">
      <c r="A1588" s="28">
        <v>58</v>
      </c>
      <c r="B1588" s="225" t="s">
        <v>92</v>
      </c>
      <c r="C1588" s="225"/>
      <c r="D1588" s="29"/>
      <c r="E1588" s="156"/>
      <c r="F1588" s="4"/>
      <c r="G1588" s="5"/>
      <c r="H1588" s="5"/>
      <c r="I1588" s="5"/>
      <c r="J1588" s="5"/>
      <c r="K1588" s="5"/>
      <c r="L1588" s="5"/>
      <c r="M1588" s="5"/>
      <c r="N1588" s="5"/>
      <c r="O1588" s="5"/>
      <c r="P1588" s="5"/>
      <c r="Q1588" s="5"/>
      <c r="R1588" s="5"/>
      <c r="S1588" s="5"/>
      <c r="T1588" s="5"/>
      <c r="U1588" s="5"/>
      <c r="V1588" s="5"/>
      <c r="W1588" s="5"/>
      <c r="X1588" s="5"/>
      <c r="Y1588" s="5"/>
      <c r="Z1588" s="5"/>
      <c r="AA1588" s="5"/>
      <c r="AB1588" s="5"/>
      <c r="AC1588" s="5"/>
      <c r="AD1588" s="5"/>
      <c r="AE1588" s="5"/>
      <c r="AF1588" s="5"/>
      <c r="AG1588" s="5"/>
      <c r="AH1588" s="5"/>
      <c r="AI1588" s="5"/>
      <c r="AJ1588" s="5"/>
      <c r="AK1588" s="5"/>
      <c r="AL1588" s="5"/>
      <c r="AM1588" s="5"/>
      <c r="AN1588" s="5"/>
      <c r="AO1588" s="5"/>
      <c r="AP1588" s="5"/>
      <c r="AQ1588" s="5"/>
      <c r="AR1588" s="5"/>
      <c r="AS1588" s="5"/>
      <c r="AT1588" s="5"/>
      <c r="AU1588" s="5"/>
      <c r="AV1588" s="5"/>
      <c r="AW1588" s="5"/>
      <c r="AX1588" s="5"/>
      <c r="AY1588" s="5"/>
      <c r="AZ1588" s="5"/>
      <c r="BA1588" s="5"/>
      <c r="BB1588" s="5"/>
    </row>
    <row r="1589" spans="1:54">
      <c r="A1589" s="4"/>
      <c r="B1589" s="25"/>
      <c r="C1589" s="32">
        <f t="shared" ref="C1589:C1594" si="121">IF(D1589="",0,1)</f>
        <v>1</v>
      </c>
      <c r="D1589" s="36" t="s">
        <v>2615</v>
      </c>
      <c r="E1589" s="36">
        <v>3800</v>
      </c>
      <c r="F1589" s="4"/>
      <c r="G1589" s="5"/>
      <c r="H1589" s="5"/>
      <c r="I1589" s="5"/>
      <c r="J1589" s="5"/>
      <c r="K1589" s="5"/>
      <c r="L1589" s="5"/>
      <c r="M1589" s="5"/>
      <c r="N1589" s="5"/>
      <c r="O1589" s="5"/>
      <c r="P1589" s="5"/>
      <c r="Q1589" s="5"/>
      <c r="R1589" s="5"/>
      <c r="S1589" s="5"/>
      <c r="T1589" s="5"/>
      <c r="U1589" s="5"/>
      <c r="V1589" s="5"/>
      <c r="W1589" s="5"/>
      <c r="X1589" s="5"/>
      <c r="Y1589" s="5"/>
      <c r="Z1589" s="5"/>
      <c r="AA1589" s="5"/>
      <c r="AB1589" s="5"/>
      <c r="AC1589" s="5"/>
      <c r="AD1589" s="5"/>
      <c r="AE1589" s="5"/>
      <c r="AF1589" s="5"/>
      <c r="AG1589" s="5"/>
      <c r="AH1589" s="5"/>
      <c r="AI1589" s="5"/>
      <c r="AJ1589" s="5"/>
      <c r="AK1589" s="5"/>
      <c r="AL1589" s="5"/>
      <c r="AM1589" s="5"/>
      <c r="AN1589" s="5"/>
      <c r="AO1589" s="5"/>
      <c r="AP1589" s="5"/>
      <c r="AQ1589" s="5"/>
      <c r="AR1589" s="5"/>
      <c r="AS1589" s="5"/>
      <c r="AT1589" s="5"/>
      <c r="AU1589" s="5"/>
      <c r="AV1589" s="5"/>
      <c r="AW1589" s="5"/>
      <c r="AX1589" s="5"/>
      <c r="AY1589" s="5"/>
      <c r="AZ1589" s="5"/>
      <c r="BA1589" s="5"/>
      <c r="BB1589" s="5"/>
    </row>
    <row r="1590" spans="1:54">
      <c r="A1590" s="4"/>
      <c r="B1590" s="25"/>
      <c r="C1590" s="32">
        <f t="shared" si="121"/>
        <v>1</v>
      </c>
      <c r="D1590" s="36" t="s">
        <v>4866</v>
      </c>
      <c r="E1590" s="36">
        <v>9827</v>
      </c>
      <c r="F1590" s="4"/>
      <c r="G1590" s="5"/>
      <c r="H1590" s="5"/>
      <c r="I1590" s="5"/>
      <c r="J1590" s="5"/>
      <c r="K1590" s="5"/>
      <c r="L1590" s="5"/>
      <c r="M1590" s="5"/>
      <c r="N1590" s="5"/>
      <c r="O1590" s="5"/>
      <c r="P1590" s="5"/>
      <c r="Q1590" s="5"/>
      <c r="R1590" s="5"/>
      <c r="S1590" s="5"/>
      <c r="T1590" s="5"/>
      <c r="U1590" s="5"/>
      <c r="V1590" s="5"/>
      <c r="W1590" s="5"/>
      <c r="X1590" s="5"/>
      <c r="Y1590" s="5"/>
      <c r="Z1590" s="5"/>
      <c r="AA1590" s="5"/>
      <c r="AB1590" s="5"/>
      <c r="AC1590" s="5"/>
      <c r="AD1590" s="5"/>
      <c r="AE1590" s="5"/>
      <c r="AF1590" s="5"/>
      <c r="AG1590" s="5"/>
      <c r="AH1590" s="5"/>
      <c r="AI1590" s="5"/>
      <c r="AJ1590" s="5"/>
      <c r="AK1590" s="5"/>
      <c r="AL1590" s="5"/>
      <c r="AM1590" s="5"/>
      <c r="AN1590" s="5"/>
      <c r="AO1590" s="5"/>
      <c r="AP1590" s="5"/>
      <c r="AQ1590" s="5"/>
      <c r="AR1590" s="5"/>
      <c r="AS1590" s="5"/>
      <c r="AT1590" s="5"/>
      <c r="AU1590" s="5"/>
      <c r="AV1590" s="5"/>
      <c r="AW1590" s="5"/>
      <c r="AX1590" s="5"/>
      <c r="AY1590" s="5"/>
      <c r="AZ1590" s="5"/>
      <c r="BA1590" s="5"/>
      <c r="BB1590" s="5"/>
    </row>
    <row r="1591" spans="1:54">
      <c r="A1591" s="4"/>
      <c r="B1591" s="25"/>
      <c r="C1591" s="32">
        <f t="shared" si="121"/>
        <v>1</v>
      </c>
      <c r="D1591" s="36" t="s">
        <v>2618</v>
      </c>
      <c r="E1591" s="36">
        <v>5300</v>
      </c>
      <c r="F1591" s="4"/>
      <c r="G1591" s="5"/>
      <c r="H1591" s="5"/>
      <c r="I1591" s="5"/>
      <c r="J1591" s="5"/>
      <c r="K1591" s="5"/>
      <c r="L1591" s="5"/>
      <c r="M1591" s="5"/>
      <c r="N1591" s="5"/>
      <c r="O1591" s="5"/>
      <c r="P1591" s="5"/>
      <c r="Q1591" s="5"/>
      <c r="R1591" s="5"/>
      <c r="S1591" s="5"/>
      <c r="T1591" s="5"/>
      <c r="U1591" s="5"/>
      <c r="V1591" s="5"/>
      <c r="W1591" s="5"/>
      <c r="X1591" s="5"/>
      <c r="Y1591" s="5"/>
      <c r="Z1591" s="5"/>
      <c r="AA1591" s="5"/>
      <c r="AB1591" s="5"/>
      <c r="AC1591" s="5"/>
      <c r="AD1591" s="5"/>
      <c r="AE1591" s="5"/>
      <c r="AF1591" s="5"/>
      <c r="AG1591" s="5"/>
      <c r="AH1591" s="5"/>
      <c r="AI1591" s="5"/>
      <c r="AJ1591" s="5"/>
      <c r="AK1591" s="5"/>
      <c r="AL1591" s="5"/>
      <c r="AM1591" s="5"/>
      <c r="AN1591" s="5"/>
      <c r="AO1591" s="5"/>
      <c r="AP1591" s="5"/>
      <c r="AQ1591" s="5"/>
      <c r="AR1591" s="5"/>
      <c r="AS1591" s="5"/>
      <c r="AT1591" s="5"/>
      <c r="AU1591" s="5"/>
      <c r="AV1591" s="5"/>
      <c r="AW1591" s="5"/>
      <c r="AX1591" s="5"/>
      <c r="AY1591" s="5"/>
      <c r="AZ1591" s="5"/>
      <c r="BA1591" s="5"/>
      <c r="BB1591" s="5"/>
    </row>
    <row r="1592" spans="1:54">
      <c r="A1592" s="4"/>
      <c r="B1592" s="25"/>
      <c r="C1592" s="32">
        <f t="shared" si="121"/>
        <v>1</v>
      </c>
      <c r="D1592" s="52" t="s">
        <v>2624</v>
      </c>
      <c r="E1592" s="52">
        <v>3293</v>
      </c>
      <c r="F1592" s="4"/>
      <c r="G1592" s="5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5"/>
      <c r="S1592" s="5"/>
      <c r="T1592" s="5"/>
      <c r="U1592" s="5"/>
      <c r="V1592" s="5"/>
      <c r="W1592" s="5"/>
      <c r="X1592" s="5"/>
      <c r="Y1592" s="5"/>
      <c r="Z1592" s="5"/>
      <c r="AA1592" s="5"/>
      <c r="AB1592" s="5"/>
      <c r="AC1592" s="5"/>
      <c r="AD1592" s="5"/>
      <c r="AE1592" s="5"/>
      <c r="AF1592" s="5"/>
      <c r="AG1592" s="5"/>
      <c r="AH1592" s="5"/>
      <c r="AI1592" s="5"/>
      <c r="AJ1592" s="5"/>
      <c r="AK1592" s="5"/>
      <c r="AL1592" s="5"/>
      <c r="AM1592" s="5"/>
      <c r="AN1592" s="5"/>
      <c r="AO1592" s="5"/>
      <c r="AP1592" s="5"/>
      <c r="AQ1592" s="5"/>
      <c r="AR1592" s="5"/>
      <c r="AS1592" s="5"/>
      <c r="AT1592" s="5"/>
      <c r="AU1592" s="5"/>
      <c r="AV1592" s="5"/>
      <c r="AW1592" s="5"/>
      <c r="AX1592" s="5"/>
      <c r="AY1592" s="5"/>
      <c r="AZ1592" s="5"/>
      <c r="BA1592" s="5"/>
      <c r="BB1592" s="5"/>
    </row>
    <row r="1593" spans="1:54">
      <c r="A1593" s="4"/>
      <c r="B1593" s="25"/>
      <c r="C1593" s="32">
        <f t="shared" si="121"/>
        <v>1</v>
      </c>
      <c r="D1593" s="36" t="s">
        <v>2626</v>
      </c>
      <c r="E1593" s="36">
        <v>32000</v>
      </c>
      <c r="F1593" s="4"/>
      <c r="G1593" s="5"/>
      <c r="H1593" s="5"/>
      <c r="I1593" s="5"/>
      <c r="J1593" s="5"/>
      <c r="K1593" s="5"/>
      <c r="L1593" s="5"/>
      <c r="M1593" s="5"/>
      <c r="N1593" s="5"/>
      <c r="O1593" s="5"/>
      <c r="P1593" s="5"/>
      <c r="Q1593" s="5"/>
      <c r="R1593" s="5"/>
      <c r="S1593" s="5"/>
      <c r="T1593" s="5"/>
      <c r="U1593" s="5"/>
      <c r="V1593" s="5"/>
      <c r="W1593" s="5"/>
      <c r="X1593" s="5"/>
      <c r="Y1593" s="5"/>
      <c r="Z1593" s="5"/>
      <c r="AA1593" s="5"/>
      <c r="AB1593" s="5"/>
      <c r="AC1593" s="5"/>
      <c r="AD1593" s="5"/>
      <c r="AE1593" s="5"/>
      <c r="AF1593" s="5"/>
      <c r="AG1593" s="5"/>
      <c r="AH1593" s="5"/>
      <c r="AI1593" s="5"/>
      <c r="AJ1593" s="5"/>
      <c r="AK1593" s="5"/>
      <c r="AL1593" s="5"/>
      <c r="AM1593" s="5"/>
      <c r="AN1593" s="5"/>
      <c r="AO1593" s="5"/>
      <c r="AP1593" s="5"/>
      <c r="AQ1593" s="5"/>
      <c r="AR1593" s="5"/>
      <c r="AS1593" s="5"/>
      <c r="AT1593" s="5"/>
      <c r="AU1593" s="5"/>
      <c r="AV1593" s="5"/>
      <c r="AW1593" s="5"/>
      <c r="AX1593" s="5"/>
      <c r="AY1593" s="5"/>
      <c r="AZ1593" s="5"/>
      <c r="BA1593" s="5"/>
      <c r="BB1593" s="5"/>
    </row>
    <row r="1594" spans="1:54">
      <c r="A1594" s="4"/>
      <c r="B1594" s="25"/>
      <c r="C1594" s="32">
        <f t="shared" si="121"/>
        <v>1</v>
      </c>
      <c r="D1594" s="36" t="s">
        <v>2628</v>
      </c>
      <c r="E1594" s="36">
        <v>2400</v>
      </c>
      <c r="F1594" s="4"/>
      <c r="G1594" s="5"/>
      <c r="H1594" s="5"/>
      <c r="I1594" s="5"/>
      <c r="J1594" s="5"/>
      <c r="K1594" s="5"/>
      <c r="L1594" s="5"/>
      <c r="M1594" s="5"/>
      <c r="N1594" s="5"/>
      <c r="O1594" s="5"/>
      <c r="P1594" s="5"/>
      <c r="Q1594" s="5"/>
      <c r="R1594" s="5"/>
      <c r="S1594" s="5"/>
      <c r="T1594" s="5"/>
      <c r="U1594" s="5"/>
      <c r="V1594" s="5"/>
      <c r="W1594" s="5"/>
      <c r="X1594" s="5"/>
      <c r="Y1594" s="5"/>
      <c r="Z1594" s="5"/>
      <c r="AA1594" s="5"/>
      <c r="AB1594" s="5"/>
      <c r="AC1594" s="5"/>
      <c r="AD1594" s="5"/>
      <c r="AE1594" s="5"/>
      <c r="AF1594" s="5"/>
      <c r="AG1594" s="5"/>
      <c r="AH1594" s="5"/>
      <c r="AI1594" s="5"/>
      <c r="AJ1594" s="5"/>
      <c r="AK1594" s="5"/>
      <c r="AL1594" s="5"/>
      <c r="AM1594" s="5"/>
      <c r="AN1594" s="5"/>
      <c r="AO1594" s="5"/>
      <c r="AP1594" s="5"/>
      <c r="AQ1594" s="5"/>
      <c r="AR1594" s="5"/>
      <c r="AS1594" s="5"/>
      <c r="AT1594" s="5"/>
      <c r="AU1594" s="5"/>
      <c r="AV1594" s="5"/>
      <c r="AW1594" s="5"/>
      <c r="AX1594" s="5"/>
      <c r="AY1594" s="5"/>
      <c r="AZ1594" s="5"/>
      <c r="BA1594" s="5"/>
      <c r="BB1594" s="5"/>
    </row>
    <row r="1595" spans="1:54" ht="15">
      <c r="A1595" s="231" t="s">
        <v>2630</v>
      </c>
      <c r="B1595" s="231"/>
      <c r="C1595" s="231"/>
      <c r="D1595" s="44">
        <f>SUM(C1589:C1594)</f>
        <v>6</v>
      </c>
      <c r="E1595" s="159">
        <f t="shared" ref="E1595" si="122">SUM(E1589:E1594)</f>
        <v>56620</v>
      </c>
      <c r="F1595" s="4"/>
      <c r="G1595" s="5"/>
      <c r="H1595" s="5"/>
      <c r="I1595" s="5"/>
      <c r="J1595" s="5"/>
      <c r="K1595" s="5"/>
      <c r="L1595" s="5"/>
      <c r="M1595" s="5"/>
      <c r="N1595" s="5"/>
      <c r="O1595" s="5"/>
      <c r="P1595" s="5"/>
      <c r="Q1595" s="5"/>
      <c r="R1595" s="5"/>
      <c r="S1595" s="5"/>
      <c r="T1595" s="5"/>
      <c r="U1595" s="5"/>
      <c r="V1595" s="5"/>
      <c r="W1595" s="5"/>
      <c r="X1595" s="5"/>
      <c r="Y1595" s="5"/>
      <c r="Z1595" s="5"/>
      <c r="AA1595" s="5"/>
      <c r="AB1595" s="5"/>
      <c r="AC1595" s="5"/>
      <c r="AD1595" s="5"/>
      <c r="AE1595" s="5"/>
      <c r="AF1595" s="5"/>
      <c r="AG1595" s="5"/>
      <c r="AH1595" s="5"/>
      <c r="AI1595" s="5"/>
      <c r="AJ1595" s="5"/>
      <c r="AK1595" s="5"/>
      <c r="AL1595" s="5"/>
      <c r="AM1595" s="5"/>
      <c r="AN1595" s="5"/>
      <c r="AO1595" s="5"/>
      <c r="AP1595" s="5"/>
      <c r="AQ1595" s="5"/>
      <c r="AR1595" s="5"/>
      <c r="AS1595" s="5"/>
      <c r="AT1595" s="5"/>
      <c r="AU1595" s="5"/>
      <c r="AV1595" s="5"/>
      <c r="AW1595" s="5"/>
      <c r="AX1595" s="5"/>
      <c r="AY1595" s="5"/>
      <c r="AZ1595" s="5"/>
      <c r="BA1595" s="5"/>
      <c r="BB1595" s="5"/>
    </row>
    <row r="1596" spans="1:54" ht="15.75">
      <c r="A1596" s="28">
        <v>59</v>
      </c>
      <c r="B1596" s="225" t="s">
        <v>93</v>
      </c>
      <c r="C1596" s="225"/>
      <c r="D1596" s="29"/>
      <c r="E1596" s="156"/>
      <c r="F1596" s="4"/>
      <c r="G1596" s="5"/>
      <c r="H1596" s="5"/>
      <c r="I1596" s="5"/>
      <c r="J1596" s="5"/>
      <c r="K1596" s="5"/>
      <c r="L1596" s="5"/>
      <c r="M1596" s="5"/>
      <c r="N1596" s="5"/>
      <c r="O1596" s="5"/>
      <c r="P1596" s="5"/>
      <c r="Q1596" s="5"/>
      <c r="R1596" s="5"/>
      <c r="S1596" s="5"/>
      <c r="T1596" s="5"/>
      <c r="U1596" s="5"/>
      <c r="V1596" s="5"/>
      <c r="W1596" s="5"/>
      <c r="X1596" s="5"/>
      <c r="Y1596" s="5"/>
      <c r="Z1596" s="5"/>
      <c r="AA1596" s="5"/>
      <c r="AB1596" s="5"/>
      <c r="AC1596" s="5"/>
      <c r="AD1596" s="5"/>
      <c r="AE1596" s="5"/>
      <c r="AF1596" s="5"/>
      <c r="AG1596" s="5"/>
      <c r="AH1596" s="5"/>
      <c r="AI1596" s="5"/>
      <c r="AJ1596" s="5"/>
      <c r="AK1596" s="5"/>
      <c r="AL1596" s="5"/>
      <c r="AM1596" s="5"/>
      <c r="AN1596" s="5"/>
      <c r="AO1596" s="5"/>
      <c r="AP1596" s="5"/>
      <c r="AQ1596" s="5"/>
      <c r="AR1596" s="5"/>
      <c r="AS1596" s="5"/>
      <c r="AT1596" s="5"/>
      <c r="AU1596" s="5"/>
      <c r="AV1596" s="5"/>
      <c r="AW1596" s="5"/>
      <c r="AX1596" s="5"/>
      <c r="AY1596" s="5"/>
      <c r="AZ1596" s="5"/>
      <c r="BA1596" s="5"/>
      <c r="BB1596" s="5"/>
    </row>
    <row r="1597" spans="1:54">
      <c r="A1597" s="4"/>
      <c r="B1597" s="25"/>
      <c r="C1597" s="32">
        <f t="shared" ref="C1597:C1628" si="123">IF(D1597="",0,1)</f>
        <v>1</v>
      </c>
      <c r="D1597" s="34" t="s">
        <v>2633</v>
      </c>
      <c r="E1597" s="34">
        <v>25000</v>
      </c>
      <c r="F1597" s="4"/>
      <c r="G1597" s="5"/>
      <c r="H1597" s="5"/>
      <c r="I1597" s="5"/>
      <c r="J1597" s="5"/>
      <c r="K1597" s="5"/>
      <c r="L1597" s="5"/>
      <c r="M1597" s="5"/>
      <c r="N1597" s="5"/>
      <c r="O1597" s="5"/>
      <c r="P1597" s="5"/>
      <c r="Q1597" s="5"/>
      <c r="R1597" s="5"/>
      <c r="S1597" s="5"/>
      <c r="T1597" s="5"/>
      <c r="U1597" s="5"/>
      <c r="V1597" s="5"/>
      <c r="W1597" s="5"/>
      <c r="X1597" s="5"/>
      <c r="Y1597" s="5"/>
      <c r="Z1597" s="5"/>
      <c r="AA1597" s="5"/>
      <c r="AB1597" s="5"/>
      <c r="AC1597" s="5"/>
      <c r="AD1597" s="5"/>
      <c r="AE1597" s="5"/>
      <c r="AF1597" s="5"/>
      <c r="AG1597" s="5"/>
      <c r="AH1597" s="5"/>
      <c r="AI1597" s="5"/>
      <c r="AJ1597" s="5"/>
      <c r="AK1597" s="5"/>
      <c r="AL1597" s="5"/>
      <c r="AM1597" s="5"/>
      <c r="AN1597" s="5"/>
      <c r="AO1597" s="5"/>
      <c r="AP1597" s="5"/>
      <c r="AQ1597" s="5"/>
      <c r="AR1597" s="5"/>
      <c r="AS1597" s="5"/>
      <c r="AT1597" s="5"/>
      <c r="AU1597" s="5"/>
      <c r="AV1597" s="5"/>
      <c r="AW1597" s="5"/>
      <c r="AX1597" s="5"/>
      <c r="AY1597" s="5"/>
      <c r="AZ1597" s="5"/>
      <c r="BA1597" s="5"/>
      <c r="BB1597" s="5"/>
    </row>
    <row r="1598" spans="1:54">
      <c r="A1598" s="4"/>
      <c r="B1598" s="25"/>
      <c r="C1598" s="32">
        <f t="shared" si="123"/>
        <v>1</v>
      </c>
      <c r="D1598" s="34" t="s">
        <v>2636</v>
      </c>
      <c r="E1598" s="34">
        <v>10000</v>
      </c>
      <c r="F1598" s="4"/>
      <c r="G1598" s="5"/>
      <c r="H1598" s="5"/>
      <c r="I1598" s="5"/>
      <c r="J1598" s="5"/>
      <c r="K1598" s="5"/>
      <c r="L1598" s="5"/>
      <c r="M1598" s="5"/>
      <c r="N1598" s="5"/>
      <c r="O1598" s="5"/>
      <c r="P1598" s="5"/>
      <c r="Q1598" s="5"/>
      <c r="R1598" s="5"/>
      <c r="S1598" s="5"/>
      <c r="T1598" s="5"/>
      <c r="U1598" s="5"/>
      <c r="V1598" s="5"/>
      <c r="W1598" s="5"/>
      <c r="X1598" s="5"/>
      <c r="Y1598" s="5"/>
      <c r="Z1598" s="5"/>
      <c r="AA1598" s="5"/>
      <c r="AB1598" s="5"/>
      <c r="AC1598" s="5"/>
      <c r="AD1598" s="5"/>
      <c r="AE1598" s="5"/>
      <c r="AF1598" s="5"/>
      <c r="AG1598" s="5"/>
      <c r="AH1598" s="5"/>
      <c r="AI1598" s="5"/>
      <c r="AJ1598" s="5"/>
      <c r="AK1598" s="5"/>
      <c r="AL1598" s="5"/>
      <c r="AM1598" s="5"/>
      <c r="AN1598" s="5"/>
      <c r="AO1598" s="5"/>
      <c r="AP1598" s="5"/>
      <c r="AQ1598" s="5"/>
      <c r="AR1598" s="5"/>
      <c r="AS1598" s="5"/>
      <c r="AT1598" s="5"/>
      <c r="AU1598" s="5"/>
      <c r="AV1598" s="5"/>
      <c r="AW1598" s="5"/>
      <c r="AX1598" s="5"/>
      <c r="AY1598" s="5"/>
      <c r="AZ1598" s="5"/>
      <c r="BA1598" s="5"/>
      <c r="BB1598" s="5"/>
    </row>
    <row r="1599" spans="1:54">
      <c r="A1599" s="4"/>
      <c r="B1599" s="25"/>
      <c r="C1599" s="32">
        <f t="shared" si="123"/>
        <v>1</v>
      </c>
      <c r="D1599" s="34" t="s">
        <v>2638</v>
      </c>
      <c r="E1599" s="34">
        <v>12500</v>
      </c>
      <c r="F1599" s="4"/>
      <c r="G1599" s="5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5"/>
      <c r="S1599" s="5"/>
      <c r="T1599" s="5"/>
      <c r="U1599" s="5"/>
      <c r="V1599" s="5"/>
      <c r="W1599" s="5"/>
      <c r="X1599" s="5"/>
      <c r="Y1599" s="5"/>
      <c r="Z1599" s="5"/>
      <c r="AA1599" s="5"/>
      <c r="AB1599" s="5"/>
      <c r="AC1599" s="5"/>
      <c r="AD1599" s="5"/>
      <c r="AE1599" s="5"/>
      <c r="AF1599" s="5"/>
      <c r="AG1599" s="5"/>
      <c r="AH1599" s="5"/>
      <c r="AI1599" s="5"/>
      <c r="AJ1599" s="5"/>
      <c r="AK1599" s="5"/>
      <c r="AL1599" s="5"/>
      <c r="AM1599" s="5"/>
      <c r="AN1599" s="5"/>
      <c r="AO1599" s="5"/>
      <c r="AP1599" s="5"/>
      <c r="AQ1599" s="5"/>
      <c r="AR1599" s="5"/>
      <c r="AS1599" s="5"/>
      <c r="AT1599" s="5"/>
      <c r="AU1599" s="5"/>
      <c r="AV1599" s="5"/>
      <c r="AW1599" s="5"/>
      <c r="AX1599" s="5"/>
      <c r="AY1599" s="5"/>
      <c r="AZ1599" s="5"/>
      <c r="BA1599" s="5"/>
      <c r="BB1599" s="5"/>
    </row>
    <row r="1600" spans="1:54">
      <c r="A1600" s="4"/>
      <c r="B1600" s="25"/>
      <c r="C1600" s="32">
        <f t="shared" si="123"/>
        <v>1</v>
      </c>
      <c r="D1600" s="36" t="s">
        <v>2639</v>
      </c>
      <c r="E1600" s="34">
        <v>22000</v>
      </c>
      <c r="F1600" s="4"/>
      <c r="G1600" s="5"/>
      <c r="H1600" s="5"/>
      <c r="I1600" s="5"/>
      <c r="J1600" s="5"/>
      <c r="K1600" s="5"/>
      <c r="L1600" s="5"/>
      <c r="M1600" s="5"/>
      <c r="N1600" s="5"/>
      <c r="O1600" s="5"/>
      <c r="P1600" s="5"/>
      <c r="Q1600" s="5"/>
      <c r="R1600" s="5"/>
      <c r="S1600" s="5"/>
      <c r="T1600" s="5"/>
      <c r="U1600" s="5"/>
      <c r="V1600" s="5"/>
      <c r="W1600" s="5"/>
      <c r="X1600" s="5"/>
      <c r="Y1600" s="5"/>
      <c r="Z1600" s="5"/>
      <c r="AA1600" s="5"/>
      <c r="AB1600" s="5"/>
      <c r="AC1600" s="5"/>
      <c r="AD1600" s="5"/>
      <c r="AE1600" s="5"/>
      <c r="AF1600" s="5"/>
      <c r="AG1600" s="5"/>
      <c r="AH1600" s="5"/>
      <c r="AI1600" s="5"/>
      <c r="AJ1600" s="5"/>
      <c r="AK1600" s="5"/>
      <c r="AL1600" s="5"/>
      <c r="AM1600" s="5"/>
      <c r="AN1600" s="5"/>
      <c r="AO1600" s="5"/>
      <c r="AP1600" s="5"/>
      <c r="AQ1600" s="5"/>
      <c r="AR1600" s="5"/>
      <c r="AS1600" s="5"/>
      <c r="AT1600" s="5"/>
      <c r="AU1600" s="5"/>
      <c r="AV1600" s="5"/>
      <c r="AW1600" s="5"/>
      <c r="AX1600" s="5"/>
      <c r="AY1600" s="5"/>
      <c r="AZ1600" s="5"/>
      <c r="BA1600" s="5"/>
      <c r="BB1600" s="5"/>
    </row>
    <row r="1601" spans="1:1014">
      <c r="A1601" s="4"/>
      <c r="B1601" s="25"/>
      <c r="C1601" s="32">
        <f t="shared" si="123"/>
        <v>1</v>
      </c>
      <c r="D1601" s="36" t="s">
        <v>2644</v>
      </c>
      <c r="E1601" s="34">
        <v>3323</v>
      </c>
      <c r="F1601" s="4"/>
      <c r="G1601" s="5"/>
      <c r="H1601" s="5"/>
      <c r="I1601" s="5"/>
      <c r="J1601" s="5"/>
      <c r="K1601" s="5"/>
      <c r="L1601" s="5"/>
      <c r="M1601" s="5"/>
      <c r="N1601" s="5"/>
      <c r="O1601" s="5"/>
      <c r="P1601" s="5"/>
      <c r="Q1601" s="5"/>
      <c r="R1601" s="5"/>
      <c r="S1601" s="5"/>
      <c r="T1601" s="5"/>
      <c r="U1601" s="5"/>
      <c r="V1601" s="5"/>
      <c r="W1601" s="5"/>
      <c r="X1601" s="5"/>
      <c r="Y1601" s="5"/>
      <c r="Z1601" s="5"/>
      <c r="AA1601" s="5"/>
      <c r="AB1601" s="5"/>
      <c r="AC1601" s="5"/>
      <c r="AD1601" s="5"/>
      <c r="AE1601" s="5"/>
      <c r="AF1601" s="5"/>
      <c r="AG1601" s="5"/>
      <c r="AH1601" s="5"/>
      <c r="AI1601" s="5"/>
      <c r="AJ1601" s="5"/>
      <c r="AK1601" s="5"/>
      <c r="AL1601" s="5"/>
      <c r="AM1601" s="5"/>
      <c r="AN1601" s="5"/>
      <c r="AO1601" s="5"/>
      <c r="AP1601" s="5"/>
      <c r="AQ1601" s="5"/>
      <c r="AR1601" s="5"/>
      <c r="AS1601" s="5"/>
      <c r="AT1601" s="5"/>
      <c r="AU1601" s="5"/>
      <c r="AV1601" s="5"/>
      <c r="AW1601" s="5"/>
      <c r="AX1601" s="5"/>
      <c r="AY1601" s="5"/>
      <c r="AZ1601" s="5"/>
      <c r="BA1601" s="5"/>
      <c r="BB1601" s="5"/>
    </row>
    <row r="1602" spans="1:1014">
      <c r="A1602" s="4"/>
      <c r="B1602" s="25"/>
      <c r="C1602" s="32">
        <f t="shared" si="123"/>
        <v>1</v>
      </c>
      <c r="D1602" s="36" t="s">
        <v>2645</v>
      </c>
      <c r="E1602" s="34">
        <v>4000</v>
      </c>
      <c r="F1602" s="4"/>
      <c r="G1602" s="5"/>
      <c r="H1602" s="5"/>
      <c r="I1602" s="5"/>
      <c r="J1602" s="5"/>
      <c r="K1602" s="5"/>
      <c r="L1602" s="5"/>
      <c r="M1602" s="5"/>
      <c r="N1602" s="5"/>
      <c r="O1602" s="5"/>
      <c r="P1602" s="5"/>
      <c r="Q1602" s="5"/>
      <c r="R1602" s="5"/>
      <c r="S1602" s="5"/>
      <c r="T1602" s="5"/>
      <c r="U1602" s="5"/>
      <c r="V1602" s="5"/>
      <c r="W1602" s="5"/>
      <c r="X1602" s="5"/>
      <c r="Y1602" s="5"/>
      <c r="Z1602" s="5"/>
      <c r="AA1602" s="5"/>
      <c r="AB1602" s="5"/>
      <c r="AC1602" s="5"/>
      <c r="AD1602" s="5"/>
      <c r="AE1602" s="5"/>
      <c r="AF1602" s="5"/>
      <c r="AG1602" s="5"/>
      <c r="AH1602" s="5"/>
      <c r="AI1602" s="5"/>
      <c r="AJ1602" s="5"/>
      <c r="AK1602" s="5"/>
      <c r="AL1602" s="5"/>
      <c r="AM1602" s="5"/>
      <c r="AN1602" s="5"/>
      <c r="AO1602" s="5"/>
      <c r="AP1602" s="5"/>
      <c r="AQ1602" s="5"/>
      <c r="AR1602" s="5"/>
      <c r="AS1602" s="5"/>
      <c r="AT1602" s="5"/>
      <c r="AU1602" s="5"/>
      <c r="AV1602" s="5"/>
      <c r="AW1602" s="5"/>
      <c r="AX1602" s="5"/>
      <c r="AY1602" s="5"/>
      <c r="AZ1602" s="5"/>
      <c r="BA1602" s="5"/>
      <c r="BB1602" s="5"/>
    </row>
    <row r="1603" spans="1:1014">
      <c r="A1603" s="4"/>
      <c r="B1603" s="25"/>
      <c r="C1603" s="32">
        <f t="shared" si="123"/>
        <v>1</v>
      </c>
      <c r="D1603" s="95" t="s">
        <v>2647</v>
      </c>
      <c r="E1603" s="96">
        <v>20922</v>
      </c>
      <c r="F1603" s="4"/>
      <c r="G1603" s="5"/>
      <c r="H1603" s="5"/>
      <c r="I1603" s="5"/>
      <c r="J1603" s="5"/>
      <c r="K1603" s="5"/>
      <c r="L1603" s="5"/>
      <c r="M1603" s="5"/>
      <c r="N1603" s="5"/>
      <c r="O1603" s="5"/>
      <c r="P1603" s="5"/>
      <c r="Q1603" s="5"/>
      <c r="R1603" s="5"/>
      <c r="S1603" s="5"/>
      <c r="T1603" s="5"/>
      <c r="U1603" s="5"/>
      <c r="V1603" s="5"/>
      <c r="W1603" s="5"/>
      <c r="X1603" s="5"/>
      <c r="Y1603" s="5"/>
      <c r="Z1603" s="5"/>
      <c r="AA1603" s="5"/>
      <c r="AB1603" s="5"/>
      <c r="AC1603" s="5"/>
      <c r="AD1603" s="5"/>
      <c r="AE1603" s="5"/>
      <c r="AF1603" s="5"/>
      <c r="AG1603" s="5"/>
      <c r="AH1603" s="5"/>
      <c r="AI1603" s="5"/>
      <c r="AJ1603" s="5"/>
      <c r="AK1603" s="5"/>
      <c r="AL1603" s="5"/>
      <c r="AM1603" s="5"/>
      <c r="AN1603" s="5"/>
      <c r="AO1603" s="5"/>
      <c r="AP1603" s="5"/>
      <c r="AQ1603" s="5"/>
      <c r="AR1603" s="5"/>
      <c r="AS1603" s="5"/>
      <c r="AT1603" s="5"/>
      <c r="AU1603" s="5"/>
      <c r="AV1603" s="5"/>
      <c r="AW1603" s="5"/>
      <c r="AX1603" s="5"/>
      <c r="AY1603" s="5"/>
      <c r="AZ1603" s="5"/>
      <c r="BA1603" s="5"/>
      <c r="BB1603" s="5"/>
    </row>
    <row r="1604" spans="1:1014">
      <c r="A1604" s="4"/>
      <c r="B1604" s="25"/>
      <c r="C1604" s="32">
        <f t="shared" si="123"/>
        <v>1</v>
      </c>
      <c r="D1604" s="36" t="s">
        <v>2648</v>
      </c>
      <c r="E1604" s="34">
        <v>14840</v>
      </c>
      <c r="F1604" s="4"/>
      <c r="G1604" s="5"/>
      <c r="H1604" s="5"/>
      <c r="I1604" s="5"/>
      <c r="J1604" s="5"/>
      <c r="K1604" s="5"/>
      <c r="L1604" s="5"/>
      <c r="M1604" s="5"/>
      <c r="N1604" s="5"/>
      <c r="O1604" s="5"/>
      <c r="P1604" s="5"/>
      <c r="Q1604" s="5"/>
      <c r="R1604" s="5"/>
      <c r="S1604" s="5"/>
      <c r="T1604" s="5"/>
      <c r="U1604" s="5"/>
      <c r="V1604" s="5"/>
      <c r="W1604" s="5"/>
      <c r="X1604" s="5"/>
      <c r="Y1604" s="5"/>
      <c r="Z1604" s="5"/>
      <c r="AA1604" s="5"/>
      <c r="AB1604" s="5"/>
      <c r="AC1604" s="5"/>
      <c r="AD1604" s="5"/>
      <c r="AE1604" s="5"/>
      <c r="AF1604" s="5"/>
      <c r="AG1604" s="5"/>
      <c r="AH1604" s="5"/>
      <c r="AI1604" s="5"/>
      <c r="AJ1604" s="5"/>
      <c r="AK1604" s="5"/>
      <c r="AL1604" s="5"/>
      <c r="AM1604" s="5"/>
      <c r="AN1604" s="5"/>
      <c r="AO1604" s="5"/>
      <c r="AP1604" s="5"/>
      <c r="AQ1604" s="5"/>
      <c r="AR1604" s="5"/>
      <c r="AS1604" s="5"/>
      <c r="AT1604" s="5"/>
      <c r="AU1604" s="5"/>
      <c r="AV1604" s="5"/>
      <c r="AW1604" s="5"/>
      <c r="AX1604" s="5"/>
      <c r="AY1604" s="5"/>
      <c r="AZ1604" s="5"/>
      <c r="BA1604" s="5"/>
      <c r="BB1604" s="5"/>
    </row>
    <row r="1605" spans="1:1014">
      <c r="A1605" s="4"/>
      <c r="B1605" s="25"/>
      <c r="C1605" s="32">
        <f t="shared" si="123"/>
        <v>1</v>
      </c>
      <c r="D1605" s="36" t="s">
        <v>2649</v>
      </c>
      <c r="E1605" s="36">
        <v>35514</v>
      </c>
      <c r="F1605" s="4"/>
      <c r="G1605" s="5"/>
      <c r="H1605" s="5"/>
      <c r="I1605" s="5"/>
      <c r="J1605" s="5"/>
      <c r="K1605" s="5"/>
      <c r="L1605" s="5"/>
      <c r="M1605" s="5"/>
      <c r="N1605" s="5"/>
      <c r="O1605" s="5"/>
      <c r="P1605" s="5"/>
      <c r="Q1605" s="5"/>
      <c r="R1605" s="5"/>
      <c r="S1605" s="5"/>
      <c r="T1605" s="5"/>
      <c r="U1605" s="5"/>
      <c r="V1605" s="5"/>
      <c r="W1605" s="5"/>
      <c r="X1605" s="5"/>
      <c r="Y1605" s="5"/>
      <c r="Z1605" s="5"/>
      <c r="AA1605" s="5"/>
      <c r="AB1605" s="5"/>
      <c r="AC1605" s="5"/>
      <c r="AD1605" s="5"/>
      <c r="AE1605" s="5"/>
      <c r="AF1605" s="5"/>
      <c r="AG1605" s="5"/>
      <c r="AH1605" s="5"/>
      <c r="AI1605" s="5"/>
      <c r="AJ1605" s="5"/>
      <c r="AK1605" s="5"/>
      <c r="AL1605" s="5"/>
      <c r="AM1605" s="5"/>
      <c r="AN1605" s="5"/>
      <c r="AO1605" s="5"/>
      <c r="AP1605" s="5"/>
      <c r="AQ1605" s="5"/>
      <c r="AR1605" s="5"/>
      <c r="AS1605" s="5"/>
      <c r="AT1605" s="5"/>
      <c r="AU1605" s="5"/>
      <c r="AV1605" s="5"/>
      <c r="AW1605" s="5"/>
      <c r="AX1605" s="5"/>
      <c r="AY1605" s="5"/>
      <c r="AZ1605" s="5"/>
      <c r="BA1605" s="5"/>
      <c r="BB1605" s="5"/>
    </row>
    <row r="1606" spans="1:1014">
      <c r="A1606" s="4"/>
      <c r="B1606" s="25"/>
      <c r="C1606" s="32">
        <f t="shared" si="123"/>
        <v>1</v>
      </c>
      <c r="D1606" s="42" t="s">
        <v>2650</v>
      </c>
      <c r="E1606" s="40">
        <v>3700</v>
      </c>
      <c r="F1606" s="4"/>
      <c r="G1606" s="5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5"/>
      <c r="S1606" s="5"/>
      <c r="T1606" s="5"/>
      <c r="U1606" s="5"/>
      <c r="V1606" s="5"/>
      <c r="W1606" s="5"/>
      <c r="X1606" s="5"/>
      <c r="Y1606" s="5"/>
      <c r="Z1606" s="5"/>
      <c r="AA1606" s="5"/>
      <c r="AB1606" s="5"/>
      <c r="AC1606" s="5"/>
      <c r="AD1606" s="5"/>
      <c r="AE1606" s="5"/>
      <c r="AF1606" s="5"/>
      <c r="AG1606" s="5"/>
      <c r="AH1606" s="5"/>
      <c r="AI1606" s="5"/>
      <c r="AJ1606" s="5"/>
      <c r="AK1606" s="5"/>
      <c r="AL1606" s="5"/>
      <c r="AM1606" s="5"/>
      <c r="AN1606" s="5"/>
      <c r="AO1606" s="5"/>
      <c r="AP1606" s="5"/>
      <c r="AQ1606" s="5"/>
      <c r="AR1606" s="5"/>
      <c r="AS1606" s="5"/>
      <c r="AT1606" s="5"/>
      <c r="AU1606" s="5"/>
      <c r="AV1606" s="5"/>
      <c r="AW1606" s="5"/>
      <c r="AX1606" s="5"/>
      <c r="AY1606" s="5"/>
      <c r="AZ1606" s="5"/>
      <c r="BA1606" s="5"/>
      <c r="BB1606" s="5"/>
    </row>
    <row r="1607" spans="1:1014">
      <c r="A1607" s="4"/>
      <c r="B1607" s="25"/>
      <c r="C1607" s="32">
        <f t="shared" si="123"/>
        <v>1</v>
      </c>
      <c r="D1607" s="36" t="s">
        <v>2652</v>
      </c>
      <c r="E1607" s="34">
        <v>21900</v>
      </c>
      <c r="F1607" s="4"/>
      <c r="G1607" s="5"/>
      <c r="H1607" s="5"/>
      <c r="I1607" s="5"/>
      <c r="J1607" s="5"/>
      <c r="K1607" s="5"/>
      <c r="L1607" s="5"/>
      <c r="M1607" s="5"/>
      <c r="N1607" s="5"/>
      <c r="O1607" s="5"/>
      <c r="P1607" s="5"/>
      <c r="Q1607" s="5"/>
      <c r="R1607" s="5"/>
      <c r="S1607" s="5"/>
      <c r="T1607" s="5"/>
      <c r="U1607" s="5"/>
      <c r="V1607" s="5"/>
      <c r="W1607" s="5"/>
      <c r="X1607" s="5"/>
      <c r="Y1607" s="5"/>
      <c r="Z1607" s="5"/>
      <c r="AA1607" s="5"/>
      <c r="AB1607" s="5"/>
      <c r="AC1607" s="5"/>
      <c r="AD1607" s="5"/>
      <c r="AE1607" s="5"/>
      <c r="AF1607" s="5"/>
      <c r="AG1607" s="5"/>
      <c r="AH1607" s="5"/>
      <c r="AI1607" s="5"/>
      <c r="AJ1607" s="5"/>
      <c r="AK1607" s="5"/>
      <c r="AL1607" s="5"/>
      <c r="AM1607" s="5"/>
      <c r="AN1607" s="5"/>
      <c r="AO1607" s="5"/>
      <c r="AP1607" s="5"/>
      <c r="AQ1607" s="5"/>
      <c r="AR1607" s="5"/>
      <c r="AS1607" s="5"/>
      <c r="AT1607" s="5"/>
      <c r="AU1607" s="5"/>
      <c r="AV1607" s="5"/>
      <c r="AW1607" s="5"/>
      <c r="AX1607" s="5"/>
      <c r="AY1607" s="5"/>
      <c r="AZ1607" s="5"/>
      <c r="BA1607" s="5"/>
      <c r="BB1607" s="5"/>
    </row>
    <row r="1608" spans="1:1014">
      <c r="A1608" s="4"/>
      <c r="B1608" s="25"/>
      <c r="C1608" s="32">
        <f t="shared" si="123"/>
        <v>1</v>
      </c>
      <c r="D1608" s="36" t="s">
        <v>2653</v>
      </c>
      <c r="E1608" s="34">
        <v>27415</v>
      </c>
      <c r="F1608" s="4"/>
      <c r="G1608" s="5"/>
      <c r="H1608" s="5"/>
      <c r="I1608" s="5"/>
      <c r="J1608" s="5"/>
      <c r="K1608" s="5"/>
      <c r="L1608" s="5"/>
      <c r="M1608" s="5"/>
      <c r="N1608" s="5"/>
      <c r="O1608" s="5"/>
      <c r="P1608" s="5"/>
      <c r="Q1608" s="5"/>
      <c r="R1608" s="5"/>
      <c r="S1608" s="5"/>
      <c r="T1608" s="5"/>
      <c r="U1608" s="5"/>
      <c r="V1608" s="5"/>
      <c r="W1608" s="5"/>
      <c r="X1608" s="5"/>
      <c r="Y1608" s="5"/>
      <c r="Z1608" s="5"/>
      <c r="AA1608" s="5"/>
      <c r="AB1608" s="5"/>
      <c r="AC1608" s="5"/>
      <c r="AD1608" s="5"/>
      <c r="AE1608" s="5"/>
      <c r="AF1608" s="5"/>
      <c r="AG1608" s="5"/>
      <c r="AH1608" s="5"/>
      <c r="AI1608" s="5"/>
      <c r="AJ1608" s="5"/>
      <c r="AK1608" s="5"/>
      <c r="AL1608" s="5"/>
      <c r="AM1608" s="5"/>
      <c r="AN1608" s="5"/>
      <c r="AO1608" s="5"/>
      <c r="AP1608" s="5"/>
      <c r="AQ1608" s="5"/>
      <c r="AR1608" s="5"/>
      <c r="AS1608" s="5"/>
      <c r="AT1608" s="5"/>
      <c r="AU1608" s="5"/>
      <c r="AV1608" s="5"/>
      <c r="AW1608" s="5"/>
      <c r="AX1608" s="5"/>
      <c r="AY1608" s="5"/>
      <c r="AZ1608" s="5"/>
      <c r="BA1608" s="5"/>
      <c r="BB1608" s="5"/>
    </row>
    <row r="1609" spans="1:1014">
      <c r="A1609" s="4"/>
      <c r="B1609" s="25"/>
      <c r="C1609" s="32">
        <f t="shared" si="123"/>
        <v>1</v>
      </c>
      <c r="D1609" s="36" t="s">
        <v>2654</v>
      </c>
      <c r="E1609" s="34">
        <v>9097</v>
      </c>
      <c r="F1609" s="4"/>
      <c r="G1609" s="5"/>
      <c r="H1609" s="5"/>
      <c r="I1609" s="5"/>
      <c r="J1609" s="5"/>
      <c r="K1609" s="5"/>
      <c r="L1609" s="5"/>
      <c r="M1609" s="5"/>
      <c r="N1609" s="5"/>
      <c r="O1609" s="5"/>
      <c r="P1609" s="5"/>
      <c r="Q1609" s="5"/>
      <c r="R1609" s="5"/>
      <c r="S1609" s="5"/>
      <c r="T1609" s="5"/>
      <c r="U1609" s="5"/>
      <c r="V1609" s="5"/>
      <c r="W1609" s="5"/>
      <c r="X1609" s="5"/>
      <c r="Y1609" s="5"/>
      <c r="Z1609" s="5"/>
      <c r="AA1609" s="5"/>
      <c r="AB1609" s="5"/>
      <c r="AC1609" s="5"/>
      <c r="AD1609" s="5"/>
      <c r="AE1609" s="5"/>
      <c r="AF1609" s="5"/>
      <c r="AG1609" s="5"/>
      <c r="AH1609" s="5"/>
      <c r="AI1609" s="5"/>
      <c r="AJ1609" s="5"/>
      <c r="AK1609" s="5"/>
      <c r="AL1609" s="5"/>
      <c r="AM1609" s="5"/>
      <c r="AN1609" s="5"/>
      <c r="AO1609" s="5"/>
      <c r="AP1609" s="5"/>
      <c r="AQ1609" s="5"/>
      <c r="AR1609" s="5"/>
      <c r="AS1609" s="5"/>
      <c r="AT1609" s="5"/>
      <c r="AU1609" s="5"/>
      <c r="AV1609" s="5"/>
      <c r="AW1609" s="5"/>
      <c r="AX1609" s="5"/>
      <c r="AY1609" s="5"/>
      <c r="AZ1609" s="5"/>
      <c r="BA1609" s="5"/>
      <c r="BB1609" s="5"/>
    </row>
    <row r="1610" spans="1:1014">
      <c r="A1610" s="4"/>
      <c r="B1610" s="25"/>
      <c r="C1610" s="32">
        <f t="shared" si="123"/>
        <v>1</v>
      </c>
      <c r="D1610" s="36" t="s">
        <v>2656</v>
      </c>
      <c r="E1610" s="34">
        <v>233098</v>
      </c>
      <c r="F1610" s="4"/>
      <c r="G1610" s="5"/>
      <c r="H1610" s="5"/>
      <c r="I1610" s="5"/>
      <c r="J1610" s="5"/>
      <c r="K1610" s="5"/>
      <c r="L1610" s="5"/>
      <c r="M1610" s="5"/>
      <c r="N1610" s="5"/>
      <c r="O1610" s="5"/>
      <c r="P1610" s="5"/>
      <c r="Q1610" s="5"/>
      <c r="R1610" s="5"/>
      <c r="S1610" s="5"/>
      <c r="T1610" s="5"/>
      <c r="U1610" s="5"/>
      <c r="V1610" s="5"/>
      <c r="W1610" s="5"/>
      <c r="X1610" s="5"/>
      <c r="Y1610" s="5"/>
      <c r="Z1610" s="5"/>
      <c r="AA1610" s="5"/>
      <c r="AB1610" s="5"/>
      <c r="AC1610" s="5"/>
      <c r="AD1610" s="5"/>
      <c r="AE1610" s="5"/>
      <c r="AF1610" s="5"/>
      <c r="AG1610" s="5"/>
      <c r="AH1610" s="5"/>
      <c r="AI1610" s="5"/>
      <c r="AJ1610" s="5"/>
      <c r="AK1610" s="5"/>
      <c r="AL1610" s="5"/>
      <c r="AM1610" s="5"/>
      <c r="AN1610" s="5"/>
      <c r="AO1610" s="5"/>
      <c r="AP1610" s="5"/>
      <c r="AQ1610" s="5"/>
      <c r="AR1610" s="5"/>
      <c r="AS1610" s="5"/>
      <c r="AT1610" s="5"/>
      <c r="AU1610" s="5"/>
      <c r="AV1610" s="5"/>
      <c r="AW1610" s="5"/>
      <c r="AX1610" s="5"/>
      <c r="AY1610" s="5"/>
      <c r="AZ1610" s="5"/>
      <c r="BA1610" s="5"/>
      <c r="BB1610" s="5"/>
    </row>
    <row r="1611" spans="1:1014">
      <c r="A1611" s="4"/>
      <c r="B1611" s="25"/>
      <c r="C1611" s="32">
        <f t="shared" si="123"/>
        <v>1</v>
      </c>
      <c r="D1611" s="36" t="s">
        <v>2657</v>
      </c>
      <c r="E1611" s="54">
        <v>28000</v>
      </c>
      <c r="F1611" s="4"/>
      <c r="G1611" s="5"/>
      <c r="H1611" s="5"/>
      <c r="I1611" s="5"/>
      <c r="J1611" s="5"/>
      <c r="K1611" s="5"/>
      <c r="L1611" s="5"/>
      <c r="M1611" s="5"/>
      <c r="N1611" s="5"/>
      <c r="O1611" s="5"/>
      <c r="P1611" s="5"/>
      <c r="Q1611" s="5"/>
      <c r="R1611" s="5"/>
      <c r="S1611" s="5"/>
      <c r="T1611" s="5"/>
      <c r="U1611" s="5"/>
      <c r="V1611" s="5"/>
      <c r="W1611" s="5"/>
      <c r="X1611" s="5"/>
      <c r="Y1611" s="5"/>
      <c r="Z1611" s="5"/>
      <c r="AA1611" s="5"/>
      <c r="AB1611" s="5"/>
      <c r="AC1611" s="5"/>
      <c r="AD1611" s="5"/>
      <c r="AE1611" s="5"/>
      <c r="AF1611" s="5"/>
      <c r="AG1611" s="5"/>
      <c r="AH1611" s="5"/>
      <c r="AI1611" s="5"/>
      <c r="AJ1611" s="5"/>
      <c r="AK1611" s="5"/>
      <c r="AL1611" s="5"/>
      <c r="AM1611" s="5"/>
      <c r="AN1611" s="5"/>
      <c r="AO1611" s="5"/>
      <c r="AP1611" s="5"/>
      <c r="AQ1611" s="5"/>
      <c r="AR1611" s="5"/>
      <c r="AS1611" s="5"/>
      <c r="AT1611" s="5"/>
      <c r="AU1611" s="5"/>
      <c r="AV1611" s="5"/>
      <c r="AW1611" s="5"/>
      <c r="AX1611" s="5"/>
      <c r="AY1611" s="5"/>
      <c r="AZ1611" s="5"/>
      <c r="BA1611" s="5"/>
      <c r="BB1611" s="5"/>
    </row>
    <row r="1612" spans="1:1014">
      <c r="A1612" s="4"/>
      <c r="B1612" s="25"/>
      <c r="C1612" s="32">
        <f t="shared" si="123"/>
        <v>1</v>
      </c>
      <c r="D1612" s="36" t="s">
        <v>2658</v>
      </c>
      <c r="E1612" s="34">
        <v>22233</v>
      </c>
      <c r="F1612" s="4"/>
      <c r="G1612" s="5"/>
      <c r="H1612" s="5"/>
      <c r="I1612" s="5"/>
      <c r="J1612" s="5"/>
      <c r="K1612" s="5"/>
      <c r="L1612" s="5"/>
      <c r="M1612" s="5"/>
      <c r="N1612" s="5"/>
      <c r="O1612" s="5"/>
      <c r="P1612" s="5"/>
      <c r="Q1612" s="5"/>
      <c r="R1612" s="5"/>
      <c r="S1612" s="5"/>
      <c r="T1612" s="5"/>
      <c r="U1612" s="5"/>
      <c r="V1612" s="5"/>
      <c r="W1612" s="5"/>
      <c r="X1612" s="5"/>
      <c r="Y1612" s="5"/>
      <c r="Z1612" s="5"/>
      <c r="AA1612" s="5"/>
      <c r="AB1612" s="5"/>
      <c r="AC1612" s="5"/>
      <c r="AD1612" s="5"/>
      <c r="AE1612" s="5"/>
      <c r="AF1612" s="5"/>
      <c r="AG1612" s="5"/>
      <c r="AH1612" s="5"/>
      <c r="AI1612" s="5"/>
      <c r="AJ1612" s="5"/>
      <c r="AK1612" s="5"/>
      <c r="AL1612" s="5"/>
      <c r="AM1612" s="5"/>
      <c r="AN1612" s="5"/>
      <c r="AO1612" s="5"/>
      <c r="AP1612" s="5"/>
      <c r="AQ1612" s="5"/>
      <c r="AR1612" s="5"/>
      <c r="AS1612" s="5"/>
      <c r="AT1612" s="5"/>
      <c r="AU1612" s="5"/>
      <c r="AV1612" s="5"/>
      <c r="AW1612" s="5"/>
      <c r="AX1612" s="5"/>
      <c r="AY1612" s="5"/>
      <c r="AZ1612" s="5"/>
      <c r="BA1612" s="5"/>
      <c r="BB1612" s="5"/>
    </row>
    <row r="1613" spans="1:1014">
      <c r="A1613" s="4"/>
      <c r="B1613" s="25"/>
      <c r="C1613" s="32">
        <f t="shared" si="123"/>
        <v>1</v>
      </c>
      <c r="D1613" s="36" t="s">
        <v>2659</v>
      </c>
      <c r="E1613" s="34">
        <v>13500</v>
      </c>
      <c r="F1613" s="4"/>
      <c r="G1613" s="5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5"/>
      <c r="S1613" s="5"/>
      <c r="T1613" s="5"/>
      <c r="U1613" s="5"/>
      <c r="V1613" s="5"/>
      <c r="W1613" s="5"/>
      <c r="X1613" s="5"/>
      <c r="Y1613" s="5"/>
      <c r="Z1613" s="5"/>
      <c r="AA1613" s="5"/>
      <c r="AB1613" s="5"/>
      <c r="AC1613" s="5"/>
      <c r="AD1613" s="5"/>
      <c r="AE1613" s="5"/>
      <c r="AF1613" s="5"/>
      <c r="AG1613" s="5"/>
      <c r="AH1613" s="5"/>
      <c r="AI1613" s="5"/>
      <c r="AJ1613" s="5"/>
      <c r="AK1613" s="5"/>
      <c r="AL1613" s="5"/>
      <c r="AM1613" s="5"/>
      <c r="AN1613" s="5"/>
      <c r="AO1613" s="5"/>
      <c r="AP1613" s="5"/>
      <c r="AQ1613" s="5"/>
      <c r="AR1613" s="5"/>
      <c r="AS1613" s="5"/>
      <c r="AT1613" s="5"/>
      <c r="AU1613" s="5"/>
      <c r="AV1613" s="5"/>
      <c r="AW1613" s="5"/>
      <c r="AX1613" s="5"/>
      <c r="AY1613" s="5"/>
      <c r="AZ1613" s="5"/>
      <c r="BA1613" s="5"/>
      <c r="BB1613" s="5"/>
    </row>
    <row r="1614" spans="1:1014">
      <c r="A1614" s="4"/>
      <c r="B1614" s="25"/>
      <c r="C1614" s="32">
        <f t="shared" si="123"/>
        <v>1</v>
      </c>
      <c r="D1614" s="36" t="s">
        <v>2660</v>
      </c>
      <c r="E1614" s="34">
        <v>38155</v>
      </c>
      <c r="F1614" s="4"/>
      <c r="G1614" s="171"/>
      <c r="H1614" s="171"/>
      <c r="I1614" s="171"/>
      <c r="J1614" s="171"/>
      <c r="K1614" s="171"/>
      <c r="L1614" s="171"/>
      <c r="M1614" s="171"/>
      <c r="N1614" s="171"/>
      <c r="O1614" s="171"/>
      <c r="P1614" s="171"/>
      <c r="Q1614" s="171"/>
      <c r="R1614" s="171"/>
      <c r="S1614" s="171"/>
      <c r="T1614" s="171"/>
      <c r="U1614" s="171"/>
      <c r="V1614" s="171"/>
      <c r="W1614" s="171"/>
      <c r="X1614" s="171"/>
      <c r="Y1614" s="171"/>
      <c r="Z1614" s="171"/>
      <c r="AA1614" s="171"/>
      <c r="AB1614" s="171"/>
      <c r="AC1614" s="171"/>
      <c r="AD1614" s="171"/>
      <c r="AE1614" s="171"/>
      <c r="AF1614" s="171"/>
      <c r="AG1614" s="171"/>
      <c r="AH1614" s="171"/>
      <c r="AI1614" s="171"/>
      <c r="AJ1614" s="171"/>
      <c r="AK1614" s="171"/>
      <c r="AL1614" s="171"/>
      <c r="AM1614" s="171"/>
      <c r="AN1614" s="171"/>
      <c r="AO1614" s="171"/>
      <c r="AP1614" s="171"/>
      <c r="AQ1614" s="171"/>
      <c r="AR1614" s="171"/>
      <c r="AS1614" s="171"/>
      <c r="AT1614" s="171"/>
      <c r="AU1614" s="171"/>
      <c r="AV1614" s="171"/>
      <c r="AW1614" s="171"/>
      <c r="AX1614" s="171"/>
      <c r="AY1614" s="171"/>
      <c r="AZ1614" s="171"/>
      <c r="BA1614" s="171"/>
      <c r="BB1614" s="171"/>
      <c r="BC1614" s="172"/>
      <c r="BD1614" s="172"/>
      <c r="BE1614" s="172"/>
      <c r="BF1614" s="172"/>
      <c r="BG1614" s="172"/>
      <c r="BH1614" s="172"/>
      <c r="BI1614" s="172"/>
      <c r="BJ1614" s="172"/>
      <c r="BK1614" s="172"/>
      <c r="BL1614" s="172"/>
      <c r="BM1614" s="172"/>
      <c r="BN1614" s="172"/>
      <c r="BO1614" s="172"/>
      <c r="BP1614" s="172"/>
      <c r="BQ1614" s="172"/>
      <c r="BR1614" s="172"/>
      <c r="BS1614" s="172"/>
      <c r="BT1614" s="172"/>
      <c r="BU1614" s="172"/>
      <c r="BV1614" s="172"/>
      <c r="BW1614" s="172"/>
      <c r="BX1614" s="172"/>
      <c r="BY1614" s="172"/>
      <c r="BZ1614" s="172"/>
      <c r="CA1614" s="172"/>
      <c r="CB1614" s="172"/>
      <c r="CC1614" s="172"/>
      <c r="CD1614" s="172"/>
      <c r="CE1614" s="172"/>
      <c r="CF1614" s="172"/>
      <c r="CG1614" s="172"/>
      <c r="CH1614" s="172"/>
      <c r="CI1614" s="172"/>
      <c r="CJ1614" s="172"/>
      <c r="CK1614" s="172"/>
      <c r="CL1614" s="172"/>
      <c r="CM1614" s="172"/>
      <c r="CN1614" s="172"/>
      <c r="CO1614" s="172"/>
      <c r="CP1614" s="172"/>
      <c r="CQ1614" s="172"/>
      <c r="CR1614" s="172"/>
      <c r="CS1614" s="172"/>
      <c r="CT1614" s="172"/>
      <c r="CU1614" s="172"/>
      <c r="CV1614" s="172"/>
      <c r="CW1614" s="172"/>
      <c r="CX1614" s="172"/>
      <c r="CY1614" s="172"/>
      <c r="CZ1614" s="172"/>
      <c r="DA1614" s="172"/>
      <c r="DB1614" s="172"/>
      <c r="DC1614" s="172"/>
      <c r="DD1614" s="172"/>
      <c r="DE1614" s="172"/>
      <c r="DF1614" s="172"/>
      <c r="DG1614" s="172"/>
      <c r="DH1614" s="172"/>
      <c r="DI1614" s="172"/>
      <c r="DJ1614" s="172"/>
      <c r="DK1614" s="172"/>
      <c r="DL1614" s="172"/>
      <c r="DM1614" s="172"/>
      <c r="DN1614" s="172"/>
      <c r="DO1614" s="172"/>
      <c r="DP1614" s="172"/>
      <c r="DQ1614" s="172"/>
      <c r="DR1614" s="172"/>
      <c r="DS1614" s="172"/>
      <c r="DT1614" s="172"/>
      <c r="DU1614" s="172"/>
      <c r="DV1614" s="172"/>
      <c r="DW1614" s="172"/>
      <c r="DX1614" s="172"/>
      <c r="DY1614" s="172"/>
      <c r="DZ1614" s="172"/>
      <c r="EA1614" s="172"/>
      <c r="EB1614" s="172"/>
      <c r="EC1614" s="172"/>
      <c r="ED1614" s="172"/>
      <c r="EE1614" s="172"/>
      <c r="EF1614" s="172"/>
      <c r="EG1614" s="172"/>
      <c r="EH1614" s="172"/>
      <c r="EI1614" s="172"/>
      <c r="EJ1614" s="172"/>
      <c r="EK1614" s="172"/>
      <c r="EL1614" s="172"/>
      <c r="EM1614" s="172"/>
      <c r="EN1614" s="172"/>
      <c r="EO1614" s="172"/>
      <c r="EP1614" s="172"/>
      <c r="EQ1614" s="172"/>
      <c r="ER1614" s="172"/>
      <c r="ES1614" s="172"/>
      <c r="ET1614" s="172"/>
      <c r="EU1614" s="172"/>
      <c r="EV1614" s="172"/>
      <c r="EW1614" s="172"/>
      <c r="EX1614" s="172"/>
      <c r="EY1614" s="172"/>
      <c r="EZ1614" s="172"/>
      <c r="FA1614" s="172"/>
      <c r="FB1614" s="172"/>
      <c r="FC1614" s="172"/>
      <c r="FD1614" s="172"/>
      <c r="FE1614" s="172"/>
      <c r="FF1614" s="172"/>
      <c r="FG1614" s="172"/>
      <c r="FH1614" s="172"/>
      <c r="FI1614" s="172"/>
      <c r="FJ1614" s="172"/>
      <c r="FK1614" s="172"/>
      <c r="FL1614" s="172"/>
      <c r="FM1614" s="172"/>
      <c r="FN1614" s="172"/>
      <c r="FO1614" s="172"/>
      <c r="FP1614" s="172"/>
      <c r="FQ1614" s="172"/>
      <c r="FR1614" s="172"/>
      <c r="FS1614" s="172"/>
      <c r="FT1614" s="172"/>
      <c r="FU1614" s="172"/>
      <c r="FV1614" s="172"/>
      <c r="FW1614" s="172"/>
      <c r="FX1614" s="172"/>
      <c r="FY1614" s="172"/>
      <c r="FZ1614" s="172"/>
      <c r="GA1614" s="172"/>
      <c r="GB1614" s="172"/>
      <c r="GC1614" s="172"/>
      <c r="GD1614" s="172"/>
      <c r="GE1614" s="172"/>
      <c r="GF1614" s="172"/>
      <c r="GG1614" s="172"/>
      <c r="GH1614" s="172"/>
      <c r="GI1614" s="172"/>
      <c r="GJ1614" s="172"/>
      <c r="GK1614" s="172"/>
      <c r="GL1614" s="172"/>
      <c r="GM1614" s="172"/>
      <c r="GN1614" s="172"/>
      <c r="GO1614" s="172"/>
      <c r="GP1614" s="172"/>
      <c r="GQ1614" s="172"/>
      <c r="GR1614" s="172"/>
      <c r="GS1614" s="172"/>
      <c r="GT1614" s="172"/>
      <c r="GU1614" s="172"/>
      <c r="GV1614" s="172"/>
      <c r="GW1614" s="172"/>
      <c r="GX1614" s="172"/>
      <c r="GY1614" s="172"/>
      <c r="GZ1614" s="172"/>
      <c r="HA1614" s="172"/>
      <c r="HB1614" s="172"/>
      <c r="HC1614" s="172"/>
      <c r="HD1614" s="172"/>
      <c r="HE1614" s="172"/>
      <c r="HF1614" s="172"/>
      <c r="HG1614" s="172"/>
      <c r="HH1614" s="172"/>
      <c r="HI1614" s="172"/>
      <c r="HJ1614" s="172"/>
      <c r="HK1614" s="172"/>
      <c r="HL1614" s="172"/>
      <c r="HM1614" s="172"/>
      <c r="HN1614" s="172"/>
      <c r="HO1614" s="172"/>
      <c r="HP1614" s="172"/>
      <c r="HQ1614" s="172"/>
      <c r="HR1614" s="172"/>
      <c r="HS1614" s="172"/>
      <c r="HT1614" s="172"/>
      <c r="HU1614" s="172"/>
      <c r="HV1614" s="172"/>
      <c r="HW1614" s="172"/>
      <c r="HX1614" s="172"/>
      <c r="HY1614" s="172"/>
      <c r="HZ1614" s="172"/>
      <c r="IA1614" s="172"/>
      <c r="IB1614" s="172"/>
      <c r="IC1614" s="172"/>
      <c r="ID1614" s="172"/>
      <c r="IE1614" s="172"/>
      <c r="IF1614" s="172"/>
      <c r="IG1614" s="172"/>
      <c r="IH1614" s="172"/>
      <c r="II1614" s="172"/>
      <c r="IJ1614" s="172"/>
      <c r="IK1614" s="172"/>
      <c r="IL1614" s="172"/>
      <c r="IM1614" s="172"/>
      <c r="IN1614" s="172"/>
      <c r="IO1614" s="172"/>
      <c r="IP1614" s="172"/>
      <c r="IQ1614" s="172"/>
      <c r="IR1614" s="172"/>
      <c r="IS1614" s="172"/>
      <c r="IT1614" s="172"/>
      <c r="IU1614" s="172"/>
      <c r="IV1614" s="172"/>
      <c r="IW1614" s="172"/>
      <c r="IX1614" s="172"/>
      <c r="IY1614" s="172"/>
      <c r="IZ1614" s="172"/>
      <c r="JA1614" s="172"/>
      <c r="JB1614" s="172"/>
      <c r="JC1614" s="172"/>
      <c r="JD1614" s="172"/>
      <c r="JE1614" s="172"/>
      <c r="JF1614" s="172"/>
      <c r="JG1614" s="172"/>
      <c r="JH1614" s="172"/>
      <c r="JI1614" s="172"/>
      <c r="JJ1614" s="172"/>
      <c r="JK1614" s="172"/>
      <c r="JL1614" s="172"/>
      <c r="JM1614" s="172"/>
      <c r="JN1614" s="172"/>
      <c r="JO1614" s="172"/>
      <c r="JP1614" s="172"/>
      <c r="JQ1614" s="172"/>
      <c r="JR1614" s="172"/>
      <c r="JS1614" s="172"/>
      <c r="JT1614" s="172"/>
      <c r="JU1614" s="172"/>
      <c r="JV1614" s="172"/>
      <c r="JW1614" s="172"/>
      <c r="JX1614" s="172"/>
      <c r="JY1614" s="172"/>
      <c r="JZ1614" s="172"/>
      <c r="KA1614" s="172"/>
      <c r="KB1614" s="172"/>
      <c r="KC1614" s="172"/>
      <c r="KD1614" s="172"/>
      <c r="KE1614" s="172"/>
      <c r="KF1614" s="172"/>
      <c r="KG1614" s="172"/>
      <c r="KH1614" s="172"/>
      <c r="KI1614" s="172"/>
      <c r="KJ1614" s="172"/>
      <c r="KK1614" s="172"/>
      <c r="KL1614" s="172"/>
      <c r="KM1614" s="172"/>
      <c r="KN1614" s="172"/>
      <c r="KO1614" s="172"/>
      <c r="KP1614" s="172"/>
      <c r="KQ1614" s="172"/>
      <c r="KR1614" s="172"/>
      <c r="KS1614" s="172"/>
      <c r="KT1614" s="172"/>
      <c r="KU1614" s="172"/>
      <c r="KV1614" s="172"/>
      <c r="KW1614" s="172"/>
      <c r="KX1614" s="172"/>
      <c r="KY1614" s="172"/>
      <c r="KZ1614" s="172"/>
      <c r="LA1614" s="172"/>
      <c r="LB1614" s="172"/>
      <c r="LC1614" s="172"/>
      <c r="LD1614" s="172"/>
      <c r="LE1614" s="172"/>
      <c r="LF1614" s="172"/>
      <c r="LG1614" s="172"/>
      <c r="LH1614" s="172"/>
      <c r="LI1614" s="172"/>
      <c r="LJ1614" s="172"/>
      <c r="LK1614" s="172"/>
      <c r="LL1614" s="172"/>
      <c r="LM1614" s="172"/>
      <c r="LN1614" s="172"/>
      <c r="LO1614" s="172"/>
      <c r="LP1614" s="172"/>
      <c r="LQ1614" s="172"/>
      <c r="LR1614" s="172"/>
      <c r="LS1614" s="172"/>
      <c r="LT1614" s="172"/>
      <c r="LU1614" s="172"/>
      <c r="LV1614" s="172"/>
      <c r="LW1614" s="172"/>
      <c r="LX1614" s="172"/>
      <c r="LY1614" s="172"/>
      <c r="LZ1614" s="172"/>
      <c r="MA1614" s="172"/>
      <c r="MB1614" s="172"/>
      <c r="MC1614" s="172"/>
      <c r="MD1614" s="172"/>
      <c r="ME1614" s="172"/>
      <c r="MF1614" s="172"/>
      <c r="MG1614" s="172"/>
      <c r="MH1614" s="172"/>
      <c r="MI1614" s="172"/>
      <c r="MJ1614" s="172"/>
      <c r="MK1614" s="172"/>
      <c r="ML1614" s="172"/>
      <c r="MM1614" s="172"/>
      <c r="MN1614" s="172"/>
      <c r="MO1614" s="172"/>
      <c r="MP1614" s="172"/>
      <c r="MQ1614" s="172"/>
      <c r="MR1614" s="172"/>
      <c r="MS1614" s="172"/>
      <c r="MT1614" s="172"/>
      <c r="MU1614" s="172"/>
      <c r="MV1614" s="172"/>
      <c r="MW1614" s="172"/>
      <c r="MX1614" s="172"/>
      <c r="MY1614" s="172"/>
      <c r="MZ1614" s="172"/>
      <c r="NA1614" s="172"/>
      <c r="NB1614" s="172"/>
      <c r="NC1614" s="172"/>
      <c r="ND1614" s="172"/>
      <c r="NE1614" s="172"/>
      <c r="NF1614" s="172"/>
      <c r="NG1614" s="172"/>
      <c r="NH1614" s="172"/>
      <c r="NI1614" s="172"/>
      <c r="NJ1614" s="172"/>
      <c r="NK1614" s="172"/>
      <c r="NL1614" s="172"/>
      <c r="NM1614" s="172"/>
      <c r="NN1614" s="172"/>
      <c r="NO1614" s="172"/>
      <c r="NP1614" s="172"/>
      <c r="NQ1614" s="172"/>
      <c r="NR1614" s="172"/>
      <c r="NS1614" s="172"/>
      <c r="NT1614" s="172"/>
      <c r="NU1614" s="172"/>
      <c r="NV1614" s="172"/>
      <c r="NW1614" s="172"/>
      <c r="NX1614" s="172"/>
      <c r="NY1614" s="172"/>
      <c r="NZ1614" s="172"/>
      <c r="OA1614" s="172"/>
      <c r="OB1614" s="172"/>
      <c r="OC1614" s="172"/>
      <c r="OD1614" s="172"/>
      <c r="OE1614" s="172"/>
      <c r="OF1614" s="172"/>
      <c r="OG1614" s="172"/>
      <c r="OH1614" s="172"/>
      <c r="OI1614" s="172"/>
      <c r="OJ1614" s="172"/>
      <c r="OK1614" s="172"/>
      <c r="OL1614" s="172"/>
      <c r="OM1614" s="172"/>
      <c r="ON1614" s="172"/>
      <c r="OO1614" s="172"/>
      <c r="OP1614" s="172"/>
      <c r="OQ1614" s="172"/>
      <c r="OR1614" s="172"/>
      <c r="OS1614" s="172"/>
      <c r="OT1614" s="172"/>
      <c r="OU1614" s="172"/>
      <c r="OV1614" s="172"/>
      <c r="OW1614" s="172"/>
      <c r="OX1614" s="172"/>
      <c r="OY1614" s="172"/>
      <c r="OZ1614" s="172"/>
      <c r="PA1614" s="172"/>
      <c r="PB1614" s="172"/>
      <c r="PC1614" s="172"/>
      <c r="PD1614" s="172"/>
      <c r="PE1614" s="172"/>
      <c r="PF1614" s="172"/>
      <c r="PG1614" s="172"/>
      <c r="PH1614" s="172"/>
      <c r="PI1614" s="172"/>
      <c r="PJ1614" s="172"/>
      <c r="PK1614" s="172"/>
      <c r="PL1614" s="172"/>
      <c r="PM1614" s="172"/>
      <c r="PN1614" s="172"/>
      <c r="PO1614" s="172"/>
      <c r="PP1614" s="172"/>
      <c r="PQ1614" s="172"/>
      <c r="PR1614" s="172"/>
      <c r="PS1614" s="172"/>
      <c r="PT1614" s="172"/>
      <c r="PU1614" s="172"/>
      <c r="PV1614" s="172"/>
      <c r="PW1614" s="172"/>
      <c r="PX1614" s="172"/>
      <c r="PY1614" s="172"/>
      <c r="PZ1614" s="172"/>
      <c r="QA1614" s="172"/>
      <c r="QB1614" s="172"/>
      <c r="QC1614" s="172"/>
      <c r="QD1614" s="172"/>
      <c r="QE1614" s="172"/>
      <c r="QF1614" s="172"/>
      <c r="QG1614" s="172"/>
      <c r="QH1614" s="172"/>
      <c r="QI1614" s="172"/>
      <c r="QJ1614" s="172"/>
      <c r="QK1614" s="172"/>
      <c r="QL1614" s="172"/>
      <c r="QM1614" s="172"/>
      <c r="QN1614" s="172"/>
      <c r="QO1614" s="172"/>
      <c r="QP1614" s="172"/>
      <c r="QQ1614" s="172"/>
      <c r="QR1614" s="172"/>
      <c r="QS1614" s="172"/>
      <c r="QT1614" s="172"/>
      <c r="QU1614" s="172"/>
      <c r="QV1614" s="172"/>
      <c r="QW1614" s="172"/>
      <c r="QX1614" s="172"/>
      <c r="QY1614" s="172"/>
      <c r="QZ1614" s="172"/>
      <c r="RA1614" s="172"/>
      <c r="RB1614" s="172"/>
      <c r="RC1614" s="172"/>
      <c r="RD1614" s="172"/>
      <c r="RE1614" s="172"/>
      <c r="RF1614" s="172"/>
      <c r="RG1614" s="172"/>
      <c r="RH1614" s="172"/>
      <c r="RI1614" s="172"/>
      <c r="RJ1614" s="172"/>
      <c r="RK1614" s="172"/>
      <c r="RL1614" s="172"/>
      <c r="RM1614" s="172"/>
      <c r="RN1614" s="172"/>
      <c r="RO1614" s="172"/>
      <c r="RP1614" s="172"/>
      <c r="RQ1614" s="172"/>
      <c r="RR1614" s="172"/>
      <c r="RS1614" s="172"/>
      <c r="RT1614" s="172"/>
      <c r="RU1614" s="172"/>
      <c r="RV1614" s="172"/>
      <c r="RW1614" s="172"/>
      <c r="RX1614" s="172"/>
      <c r="RY1614" s="172"/>
      <c r="RZ1614" s="172"/>
      <c r="SA1614" s="172"/>
      <c r="SB1614" s="172"/>
      <c r="SC1614" s="172"/>
      <c r="SD1614" s="172"/>
      <c r="SE1614" s="172"/>
      <c r="SF1614" s="172"/>
      <c r="SG1614" s="172"/>
      <c r="SH1614" s="172"/>
      <c r="SI1614" s="172"/>
      <c r="SJ1614" s="172"/>
      <c r="SK1614" s="172"/>
      <c r="SL1614" s="172"/>
      <c r="SM1614" s="172"/>
      <c r="SN1614" s="172"/>
      <c r="SO1614" s="172"/>
      <c r="SP1614" s="172"/>
      <c r="SQ1614" s="172"/>
      <c r="SR1614" s="172"/>
      <c r="SS1614" s="172"/>
      <c r="ST1614" s="172"/>
      <c r="SU1614" s="172"/>
      <c r="SV1614" s="172"/>
      <c r="SW1614" s="172"/>
      <c r="SX1614" s="172"/>
      <c r="SY1614" s="172"/>
      <c r="SZ1614" s="172"/>
      <c r="TA1614" s="172"/>
      <c r="TB1614" s="172"/>
      <c r="TC1614" s="172"/>
      <c r="TD1614" s="172"/>
      <c r="TE1614" s="172"/>
      <c r="TF1614" s="172"/>
      <c r="TG1614" s="172"/>
      <c r="TH1614" s="172"/>
      <c r="TI1614" s="172"/>
      <c r="TJ1614" s="172"/>
      <c r="TK1614" s="172"/>
      <c r="TL1614" s="172"/>
      <c r="TM1614" s="172"/>
      <c r="TN1614" s="172"/>
      <c r="TO1614" s="172"/>
      <c r="TP1614" s="172"/>
      <c r="TQ1614" s="172"/>
      <c r="TR1614" s="172"/>
      <c r="TS1614" s="172"/>
      <c r="TT1614" s="172"/>
      <c r="TU1614" s="172"/>
      <c r="TV1614" s="172"/>
      <c r="TW1614" s="172"/>
      <c r="TX1614" s="172"/>
      <c r="TY1614" s="172"/>
      <c r="TZ1614" s="172"/>
      <c r="UA1614" s="172"/>
      <c r="UB1614" s="172"/>
      <c r="UC1614" s="172"/>
      <c r="UD1614" s="172"/>
      <c r="UE1614" s="172"/>
      <c r="UF1614" s="172"/>
      <c r="UG1614" s="172"/>
      <c r="UH1614" s="172"/>
      <c r="UI1614" s="172"/>
      <c r="UJ1614" s="172"/>
      <c r="UK1614" s="172"/>
      <c r="UL1614" s="172"/>
      <c r="UM1614" s="172"/>
      <c r="UN1614" s="172"/>
      <c r="UO1614" s="172"/>
      <c r="UP1614" s="172"/>
      <c r="UQ1614" s="172"/>
      <c r="UR1614" s="172"/>
      <c r="US1614" s="172"/>
      <c r="UT1614" s="172"/>
      <c r="UU1614" s="172"/>
      <c r="UV1614" s="172"/>
      <c r="UW1614" s="172"/>
      <c r="UX1614" s="172"/>
      <c r="UY1614" s="172"/>
      <c r="UZ1614" s="172"/>
      <c r="VA1614" s="172"/>
      <c r="VB1614" s="172"/>
      <c r="VC1614" s="172"/>
      <c r="VD1614" s="172"/>
      <c r="VE1614" s="172"/>
      <c r="VF1614" s="172"/>
      <c r="VG1614" s="172"/>
      <c r="VH1614" s="172"/>
      <c r="VI1614" s="172"/>
      <c r="VJ1614" s="172"/>
      <c r="VK1614" s="172"/>
      <c r="VL1614" s="172"/>
      <c r="VM1614" s="172"/>
      <c r="VN1614" s="172"/>
      <c r="VO1614" s="172"/>
      <c r="VP1614" s="172"/>
      <c r="VQ1614" s="172"/>
      <c r="VR1614" s="172"/>
      <c r="VS1614" s="172"/>
      <c r="VT1614" s="172"/>
      <c r="VU1614" s="172"/>
      <c r="VV1614" s="172"/>
      <c r="VW1614" s="172"/>
      <c r="VX1614" s="172"/>
      <c r="VY1614" s="172"/>
      <c r="VZ1614" s="172"/>
      <c r="WA1614" s="172"/>
      <c r="WB1614" s="172"/>
      <c r="WC1614" s="172"/>
      <c r="WD1614" s="172"/>
      <c r="WE1614" s="172"/>
      <c r="WF1614" s="172"/>
      <c r="WG1614" s="172"/>
      <c r="WH1614" s="172"/>
      <c r="WI1614" s="172"/>
      <c r="WJ1614" s="172"/>
      <c r="WK1614" s="172"/>
      <c r="WL1614" s="172"/>
      <c r="WM1614" s="172"/>
      <c r="WN1614" s="172"/>
      <c r="WO1614" s="172"/>
      <c r="WP1614" s="172"/>
      <c r="WQ1614" s="172"/>
      <c r="WR1614" s="172"/>
      <c r="WS1614" s="172"/>
      <c r="WT1614" s="172"/>
      <c r="WU1614" s="172"/>
      <c r="WV1614" s="172"/>
      <c r="WW1614" s="172"/>
      <c r="WX1614" s="172"/>
      <c r="WY1614" s="172"/>
      <c r="WZ1614" s="172"/>
      <c r="XA1614" s="172"/>
      <c r="XB1614" s="172"/>
      <c r="XC1614" s="172"/>
      <c r="XD1614" s="172"/>
      <c r="XE1614" s="172"/>
      <c r="XF1614" s="172"/>
      <c r="XG1614" s="172"/>
      <c r="XH1614" s="172"/>
      <c r="XI1614" s="172"/>
      <c r="XJ1614" s="172"/>
      <c r="XK1614" s="172"/>
      <c r="XL1614" s="172"/>
      <c r="XM1614" s="172"/>
      <c r="XN1614" s="172"/>
      <c r="XO1614" s="172"/>
      <c r="XP1614" s="172"/>
      <c r="XQ1614" s="172"/>
      <c r="XR1614" s="172"/>
      <c r="XS1614" s="172"/>
      <c r="XT1614" s="172"/>
      <c r="XU1614" s="172"/>
      <c r="XV1614" s="172"/>
      <c r="XW1614" s="172"/>
      <c r="XX1614" s="172"/>
      <c r="XY1614" s="172"/>
      <c r="XZ1614" s="172"/>
      <c r="YA1614" s="172"/>
      <c r="YB1614" s="172"/>
      <c r="YC1614" s="172"/>
      <c r="YD1614" s="172"/>
      <c r="YE1614" s="172"/>
      <c r="YF1614" s="172"/>
      <c r="YG1614" s="172"/>
      <c r="YH1614" s="172"/>
      <c r="YI1614" s="172"/>
      <c r="YJ1614" s="172"/>
      <c r="YK1614" s="172"/>
      <c r="YL1614" s="172"/>
      <c r="YM1614" s="172"/>
      <c r="YN1614" s="172"/>
      <c r="YO1614" s="172"/>
      <c r="YP1614" s="172"/>
      <c r="YQ1614" s="172"/>
      <c r="YR1614" s="172"/>
      <c r="YS1614" s="172"/>
      <c r="YT1614" s="172"/>
      <c r="YU1614" s="172"/>
      <c r="YV1614" s="172"/>
      <c r="YW1614" s="172"/>
      <c r="YX1614" s="172"/>
      <c r="YY1614" s="172"/>
      <c r="YZ1614" s="172"/>
      <c r="ZA1614" s="172"/>
      <c r="ZB1614" s="172"/>
      <c r="ZC1614" s="172"/>
      <c r="ZD1614" s="172"/>
      <c r="ZE1614" s="172"/>
      <c r="ZF1614" s="172"/>
      <c r="ZG1614" s="172"/>
      <c r="ZH1614" s="172"/>
      <c r="ZI1614" s="172"/>
      <c r="ZJ1614" s="172"/>
      <c r="ZK1614" s="172"/>
      <c r="ZL1614" s="172"/>
      <c r="ZM1614" s="172"/>
      <c r="ZN1614" s="172"/>
      <c r="ZO1614" s="172"/>
      <c r="ZP1614" s="172"/>
      <c r="ZQ1614" s="172"/>
      <c r="ZR1614" s="172"/>
      <c r="ZS1614" s="172"/>
      <c r="ZT1614" s="172"/>
      <c r="ZU1614" s="172"/>
      <c r="ZV1614" s="172"/>
      <c r="ZW1614" s="172"/>
      <c r="ZX1614" s="172"/>
      <c r="ZY1614" s="172"/>
      <c r="ZZ1614" s="172"/>
      <c r="AAA1614" s="172"/>
      <c r="AAB1614" s="172"/>
      <c r="AAC1614" s="172"/>
      <c r="AAD1614" s="172"/>
      <c r="AAE1614" s="172"/>
      <c r="AAF1614" s="172"/>
      <c r="AAG1614" s="172"/>
      <c r="AAH1614" s="172"/>
      <c r="AAI1614" s="172"/>
      <c r="AAJ1614" s="172"/>
      <c r="AAK1614" s="172"/>
      <c r="AAL1614" s="172"/>
      <c r="AAM1614" s="172"/>
      <c r="AAN1614" s="172"/>
      <c r="AAO1614" s="172"/>
      <c r="AAP1614" s="172"/>
      <c r="AAQ1614" s="172"/>
      <c r="AAR1614" s="172"/>
      <c r="AAS1614" s="172"/>
      <c r="AAT1614" s="172"/>
      <c r="AAU1614" s="172"/>
      <c r="AAV1614" s="172"/>
      <c r="AAW1614" s="172"/>
      <c r="AAX1614" s="172"/>
      <c r="AAY1614" s="172"/>
      <c r="AAZ1614" s="172"/>
      <c r="ABA1614" s="172"/>
      <c r="ABB1614" s="172"/>
      <c r="ABC1614" s="172"/>
      <c r="ABD1614" s="172"/>
      <c r="ABE1614" s="172"/>
      <c r="ABF1614" s="172"/>
      <c r="ABG1614" s="172"/>
      <c r="ABH1614" s="172"/>
      <c r="ABI1614" s="172"/>
      <c r="ABJ1614" s="172"/>
      <c r="ABK1614" s="172"/>
      <c r="ABL1614" s="172"/>
      <c r="ABM1614" s="172"/>
      <c r="ABN1614" s="172"/>
      <c r="ABO1614" s="172"/>
      <c r="ABP1614" s="172"/>
      <c r="ABQ1614" s="172"/>
      <c r="ABR1614" s="172"/>
      <c r="ABS1614" s="172"/>
      <c r="ABT1614" s="172"/>
      <c r="ABU1614" s="172"/>
      <c r="ABV1614" s="172"/>
      <c r="ABW1614" s="172"/>
      <c r="ABX1614" s="172"/>
      <c r="ABY1614" s="172"/>
      <c r="ABZ1614" s="172"/>
      <c r="ACA1614" s="172"/>
      <c r="ACB1614" s="172"/>
      <c r="ACC1614" s="172"/>
      <c r="ACD1614" s="172"/>
      <c r="ACE1614" s="172"/>
      <c r="ACF1614" s="172"/>
      <c r="ACG1614" s="172"/>
      <c r="ACH1614" s="172"/>
      <c r="ACI1614" s="172"/>
      <c r="ACJ1614" s="172"/>
      <c r="ACK1614" s="172"/>
      <c r="ACL1614" s="172"/>
      <c r="ACM1614" s="172"/>
      <c r="ACN1614" s="172"/>
      <c r="ACO1614" s="172"/>
      <c r="ACP1614" s="172"/>
      <c r="ACQ1614" s="172"/>
      <c r="ACR1614" s="172"/>
      <c r="ACS1614" s="172"/>
      <c r="ACT1614" s="172"/>
      <c r="ACU1614" s="172"/>
      <c r="ACV1614" s="172"/>
      <c r="ACW1614" s="172"/>
      <c r="ACX1614" s="172"/>
      <c r="ACY1614" s="172"/>
      <c r="ACZ1614" s="172"/>
      <c r="ADA1614" s="172"/>
      <c r="ADB1614" s="172"/>
      <c r="ADC1614" s="172"/>
      <c r="ADD1614" s="172"/>
      <c r="ADE1614" s="172"/>
      <c r="ADF1614" s="172"/>
      <c r="ADG1614" s="172"/>
      <c r="ADH1614" s="172"/>
      <c r="ADI1614" s="172"/>
      <c r="ADJ1614" s="172"/>
      <c r="ADK1614" s="172"/>
      <c r="ADL1614" s="172"/>
      <c r="ADM1614" s="172"/>
      <c r="ADN1614" s="172"/>
      <c r="ADO1614" s="172"/>
      <c r="ADP1614" s="172"/>
      <c r="ADQ1614" s="172"/>
      <c r="ADR1614" s="172"/>
      <c r="ADS1614" s="172"/>
      <c r="ADT1614" s="172"/>
      <c r="ADU1614" s="172"/>
      <c r="ADV1614" s="172"/>
      <c r="ADW1614" s="172"/>
      <c r="ADX1614" s="172"/>
      <c r="ADY1614" s="172"/>
      <c r="ADZ1614" s="172"/>
      <c r="AEA1614" s="172"/>
      <c r="AEB1614" s="172"/>
      <c r="AEC1614" s="172"/>
      <c r="AED1614" s="172"/>
      <c r="AEE1614" s="172"/>
      <c r="AEF1614" s="172"/>
      <c r="AEG1614" s="172"/>
      <c r="AEH1614" s="172"/>
      <c r="AEI1614" s="172"/>
      <c r="AEJ1614" s="172"/>
      <c r="AEK1614" s="172"/>
      <c r="AEL1614" s="172"/>
      <c r="AEM1614" s="172"/>
      <c r="AEN1614" s="172"/>
      <c r="AEO1614" s="172"/>
      <c r="AEP1614" s="172"/>
      <c r="AEQ1614" s="172"/>
      <c r="AER1614" s="172"/>
      <c r="AES1614" s="172"/>
      <c r="AET1614" s="172"/>
      <c r="AEU1614" s="172"/>
      <c r="AEV1614" s="172"/>
      <c r="AEW1614" s="172"/>
      <c r="AEX1614" s="172"/>
      <c r="AEY1614" s="172"/>
      <c r="AEZ1614" s="172"/>
      <c r="AFA1614" s="172"/>
      <c r="AFB1614" s="172"/>
      <c r="AFC1614" s="172"/>
      <c r="AFD1614" s="172"/>
      <c r="AFE1614" s="172"/>
      <c r="AFF1614" s="172"/>
      <c r="AFG1614" s="172"/>
      <c r="AFH1614" s="172"/>
      <c r="AFI1614" s="172"/>
      <c r="AFJ1614" s="172"/>
      <c r="AFK1614" s="172"/>
      <c r="AFL1614" s="172"/>
      <c r="AFM1614" s="172"/>
      <c r="AFN1614" s="172"/>
      <c r="AFO1614" s="172"/>
      <c r="AFP1614" s="172"/>
      <c r="AFQ1614" s="172"/>
      <c r="AFR1614" s="172"/>
      <c r="AFS1614" s="172"/>
      <c r="AFT1614" s="172"/>
      <c r="AFU1614" s="172"/>
      <c r="AFV1614" s="172"/>
      <c r="AFW1614" s="172"/>
      <c r="AFX1614" s="172"/>
      <c r="AFY1614" s="172"/>
      <c r="AFZ1614" s="172"/>
      <c r="AGA1614" s="172"/>
      <c r="AGB1614" s="172"/>
      <c r="AGC1614" s="172"/>
      <c r="AGD1614" s="172"/>
      <c r="AGE1614" s="172"/>
      <c r="AGF1614" s="172"/>
      <c r="AGG1614" s="172"/>
      <c r="AGH1614" s="172"/>
      <c r="AGI1614" s="172"/>
      <c r="AGJ1614" s="172"/>
      <c r="AGK1614" s="172"/>
      <c r="AGL1614" s="172"/>
      <c r="AGM1614" s="172"/>
      <c r="AGN1614" s="172"/>
      <c r="AGO1614" s="172"/>
      <c r="AGP1614" s="172"/>
      <c r="AGQ1614" s="172"/>
      <c r="AGR1614" s="172"/>
      <c r="AGS1614" s="172"/>
      <c r="AGT1614" s="172"/>
      <c r="AGU1614" s="172"/>
      <c r="AGV1614" s="172"/>
      <c r="AGW1614" s="172"/>
      <c r="AGX1614" s="172"/>
      <c r="AGY1614" s="172"/>
      <c r="AGZ1614" s="172"/>
      <c r="AHA1614" s="172"/>
      <c r="AHB1614" s="172"/>
      <c r="AHC1614" s="172"/>
      <c r="AHD1614" s="172"/>
      <c r="AHE1614" s="172"/>
      <c r="AHF1614" s="172"/>
      <c r="AHG1614" s="172"/>
      <c r="AHH1614" s="172"/>
      <c r="AHI1614" s="172"/>
      <c r="AHJ1614" s="172"/>
      <c r="AHK1614" s="172"/>
      <c r="AHL1614" s="172"/>
      <c r="AHM1614" s="172"/>
      <c r="AHN1614" s="172"/>
      <c r="AHO1614" s="172"/>
      <c r="AHP1614" s="172"/>
      <c r="AHQ1614" s="172"/>
      <c r="AHR1614" s="172"/>
      <c r="AHS1614" s="172"/>
      <c r="AHT1614" s="172"/>
      <c r="AHU1614" s="172"/>
      <c r="AHV1614" s="172"/>
      <c r="AHW1614" s="172"/>
      <c r="AHX1614" s="172"/>
      <c r="AHY1614" s="172"/>
      <c r="AHZ1614" s="172"/>
      <c r="AIA1614" s="172"/>
      <c r="AIB1614" s="172"/>
      <c r="AIC1614" s="172"/>
      <c r="AID1614" s="172"/>
      <c r="AIE1614" s="172"/>
      <c r="AIF1614" s="172"/>
      <c r="AIG1614" s="172"/>
      <c r="AIH1614" s="172"/>
      <c r="AII1614" s="172"/>
      <c r="AIJ1614" s="172"/>
      <c r="AIK1614" s="172"/>
      <c r="AIL1614" s="172"/>
      <c r="AIM1614" s="172"/>
      <c r="AIN1614" s="172"/>
      <c r="AIO1614" s="172"/>
      <c r="AIP1614" s="172"/>
      <c r="AIQ1614" s="172"/>
      <c r="AIR1614" s="172"/>
      <c r="AIS1614" s="172"/>
      <c r="AIT1614" s="172"/>
      <c r="AIU1614" s="172"/>
      <c r="AIV1614" s="172"/>
      <c r="AIW1614" s="172"/>
      <c r="AIX1614" s="172"/>
      <c r="AIY1614" s="172"/>
      <c r="AIZ1614" s="172"/>
      <c r="AJA1614" s="172"/>
      <c r="AJB1614" s="172"/>
      <c r="AJC1614" s="172"/>
      <c r="AJD1614" s="172"/>
      <c r="AJE1614" s="172"/>
      <c r="AJF1614" s="172"/>
      <c r="AJG1614" s="172"/>
      <c r="AJH1614" s="172"/>
      <c r="AJI1614" s="172"/>
      <c r="AJJ1614" s="172"/>
      <c r="AJK1614" s="172"/>
      <c r="AJL1614" s="172"/>
      <c r="AJM1614" s="172"/>
      <c r="AJN1614" s="172"/>
      <c r="AJO1614" s="172"/>
      <c r="AJP1614" s="172"/>
      <c r="AJQ1614" s="172"/>
      <c r="AJR1614" s="172"/>
      <c r="AJS1614" s="172"/>
      <c r="AJT1614" s="172"/>
      <c r="AJU1614" s="172"/>
      <c r="AJV1614" s="172"/>
      <c r="AJW1614" s="172"/>
      <c r="AJX1614" s="172"/>
      <c r="AJY1614" s="172"/>
      <c r="AJZ1614" s="172"/>
      <c r="AKA1614" s="172"/>
      <c r="AKB1614" s="172"/>
      <c r="AKC1614" s="172"/>
      <c r="AKD1614" s="172"/>
      <c r="AKE1614" s="172"/>
      <c r="AKF1614" s="172"/>
      <c r="AKG1614" s="172"/>
      <c r="AKH1614" s="172"/>
      <c r="AKI1614" s="172"/>
      <c r="AKJ1614" s="172"/>
      <c r="AKK1614" s="172"/>
      <c r="AKL1614" s="172"/>
      <c r="AKM1614" s="172"/>
      <c r="AKN1614" s="172"/>
      <c r="AKO1614" s="172"/>
      <c r="AKP1614" s="172"/>
      <c r="AKQ1614" s="172"/>
      <c r="AKR1614" s="172"/>
      <c r="AKS1614" s="172"/>
      <c r="AKT1614" s="172"/>
      <c r="AKU1614" s="172"/>
      <c r="AKV1614" s="172"/>
      <c r="AKW1614" s="172"/>
      <c r="AKX1614" s="172"/>
      <c r="AKY1614" s="172"/>
      <c r="AKZ1614" s="172"/>
      <c r="ALA1614" s="172"/>
      <c r="ALB1614" s="172"/>
      <c r="ALC1614" s="172"/>
      <c r="ALD1614" s="172"/>
      <c r="ALE1614" s="172"/>
      <c r="ALF1614" s="172"/>
      <c r="ALG1614" s="172"/>
      <c r="ALH1614" s="172"/>
      <c r="ALI1614" s="172"/>
      <c r="ALJ1614" s="172"/>
      <c r="ALK1614" s="172"/>
      <c r="ALL1614" s="172"/>
      <c r="ALM1614" s="172"/>
      <c r="ALN1614" s="172"/>
      <c r="ALO1614" s="172"/>
      <c r="ALP1614" s="172"/>
      <c r="ALQ1614" s="172"/>
      <c r="ALR1614" s="172"/>
      <c r="ALS1614" s="172"/>
      <c r="ALT1614" s="172"/>
      <c r="ALU1614" s="172"/>
      <c r="ALV1614" s="172"/>
      <c r="ALW1614" s="172"/>
      <c r="ALX1614" s="172"/>
      <c r="ALY1614" s="172"/>
      <c r="ALZ1614" s="172"/>
    </row>
    <row r="1615" spans="1:1014">
      <c r="A1615" s="4"/>
      <c r="B1615" s="25"/>
      <c r="C1615" s="32">
        <f t="shared" si="123"/>
        <v>1</v>
      </c>
      <c r="D1615" s="36" t="s">
        <v>2661</v>
      </c>
      <c r="E1615" s="34">
        <v>10800</v>
      </c>
      <c r="F1615" s="4"/>
      <c r="G1615" s="5"/>
      <c r="H1615" s="5"/>
      <c r="I1615" s="5"/>
      <c r="J1615" s="5"/>
      <c r="K1615" s="5"/>
      <c r="L1615" s="5"/>
      <c r="M1615" s="5"/>
      <c r="N1615" s="5"/>
      <c r="O1615" s="5"/>
      <c r="P1615" s="5"/>
      <c r="Q1615" s="5"/>
      <c r="R1615" s="5"/>
      <c r="S1615" s="5"/>
      <c r="T1615" s="5"/>
      <c r="U1615" s="5"/>
      <c r="V1615" s="5"/>
      <c r="W1615" s="5"/>
      <c r="X1615" s="5"/>
      <c r="Y1615" s="5"/>
      <c r="Z1615" s="5"/>
      <c r="AA1615" s="5"/>
      <c r="AB1615" s="5"/>
      <c r="AC1615" s="5"/>
      <c r="AD1615" s="5"/>
      <c r="AE1615" s="5"/>
      <c r="AF1615" s="5"/>
      <c r="AG1615" s="5"/>
      <c r="AH1615" s="5"/>
      <c r="AI1615" s="5"/>
      <c r="AJ1615" s="5"/>
      <c r="AK1615" s="5"/>
      <c r="AL1615" s="5"/>
      <c r="AM1615" s="5"/>
      <c r="AN1615" s="5"/>
      <c r="AO1615" s="5"/>
      <c r="AP1615" s="5"/>
      <c r="AQ1615" s="5"/>
      <c r="AR1615" s="5"/>
      <c r="AS1615" s="5"/>
      <c r="AT1615" s="5"/>
      <c r="AU1615" s="5"/>
      <c r="AV1615" s="5"/>
      <c r="AW1615" s="5"/>
      <c r="AX1615" s="5"/>
      <c r="AY1615" s="5"/>
      <c r="AZ1615" s="5"/>
      <c r="BA1615" s="5"/>
      <c r="BB1615" s="5"/>
    </row>
    <row r="1616" spans="1:1014">
      <c r="A1616" s="4"/>
      <c r="B1616" s="25"/>
      <c r="C1616" s="32">
        <f t="shared" si="123"/>
        <v>1</v>
      </c>
      <c r="D1616" s="36" t="s">
        <v>2662</v>
      </c>
      <c r="E1616" s="34">
        <v>21153</v>
      </c>
      <c r="F1616" s="4"/>
      <c r="G1616" s="5"/>
      <c r="H1616" s="5"/>
      <c r="I1616" s="5"/>
      <c r="J1616" s="5"/>
      <c r="K1616" s="5"/>
      <c r="L1616" s="5"/>
      <c r="M1616" s="5"/>
      <c r="N1616" s="5"/>
      <c r="O1616" s="5"/>
      <c r="P1616" s="5"/>
      <c r="Q1616" s="5"/>
      <c r="R1616" s="5"/>
      <c r="S1616" s="5"/>
      <c r="T1616" s="5"/>
      <c r="U1616" s="5"/>
      <c r="V1616" s="5"/>
      <c r="W1616" s="5"/>
      <c r="X1616" s="5"/>
      <c r="Y1616" s="5"/>
      <c r="Z1616" s="5"/>
      <c r="AA1616" s="5"/>
      <c r="AB1616" s="5"/>
      <c r="AC1616" s="5"/>
      <c r="AD1616" s="5"/>
      <c r="AE1616" s="5"/>
      <c r="AF1616" s="5"/>
      <c r="AG1616" s="5"/>
      <c r="AH1616" s="5"/>
      <c r="AI1616" s="5"/>
      <c r="AJ1616" s="5"/>
      <c r="AK1616" s="5"/>
      <c r="AL1616" s="5"/>
      <c r="AM1616" s="5"/>
      <c r="AN1616" s="5"/>
      <c r="AO1616" s="5"/>
      <c r="AP1616" s="5"/>
      <c r="AQ1616" s="5"/>
      <c r="AR1616" s="5"/>
      <c r="AS1616" s="5"/>
      <c r="AT1616" s="5"/>
      <c r="AU1616" s="5"/>
      <c r="AV1616" s="5"/>
      <c r="AW1616" s="5"/>
      <c r="AX1616" s="5"/>
      <c r="AY1616" s="5"/>
      <c r="AZ1616" s="5"/>
      <c r="BA1616" s="5"/>
      <c r="BB1616" s="5"/>
    </row>
    <row r="1617" spans="1:54">
      <c r="A1617" s="4"/>
      <c r="B1617" s="25"/>
      <c r="C1617" s="32">
        <f t="shared" si="123"/>
        <v>1</v>
      </c>
      <c r="D1617" s="36" t="s">
        <v>2663</v>
      </c>
      <c r="E1617" s="34">
        <v>13100</v>
      </c>
      <c r="F1617" s="4"/>
      <c r="G1617" s="5"/>
      <c r="H1617" s="5"/>
      <c r="I1617" s="5"/>
      <c r="J1617" s="5"/>
      <c r="K1617" s="5"/>
      <c r="L1617" s="5"/>
      <c r="M1617" s="5"/>
      <c r="N1617" s="5"/>
      <c r="O1617" s="5"/>
      <c r="P1617" s="5"/>
      <c r="Q1617" s="5"/>
      <c r="R1617" s="5"/>
      <c r="S1617" s="5"/>
      <c r="T1617" s="5"/>
      <c r="U1617" s="5"/>
      <c r="V1617" s="5"/>
      <c r="W1617" s="5"/>
      <c r="X1617" s="5"/>
      <c r="Y1617" s="5"/>
      <c r="Z1617" s="5"/>
      <c r="AA1617" s="5"/>
      <c r="AB1617" s="5"/>
      <c r="AC1617" s="5"/>
      <c r="AD1617" s="5"/>
      <c r="AE1617" s="5"/>
      <c r="AF1617" s="5"/>
      <c r="AG1617" s="5"/>
      <c r="AH1617" s="5"/>
      <c r="AI1617" s="5"/>
      <c r="AJ1617" s="5"/>
      <c r="AK1617" s="5"/>
      <c r="AL1617" s="5"/>
      <c r="AM1617" s="5"/>
      <c r="AN1617" s="5"/>
      <c r="AO1617" s="5"/>
      <c r="AP1617" s="5"/>
      <c r="AQ1617" s="5"/>
      <c r="AR1617" s="5"/>
      <c r="AS1617" s="5"/>
      <c r="AT1617" s="5"/>
      <c r="AU1617" s="5"/>
      <c r="AV1617" s="5"/>
      <c r="AW1617" s="5"/>
      <c r="AX1617" s="5"/>
      <c r="AY1617" s="5"/>
      <c r="AZ1617" s="5"/>
      <c r="BA1617" s="5"/>
      <c r="BB1617" s="5"/>
    </row>
    <row r="1618" spans="1:54">
      <c r="A1618" s="4"/>
      <c r="B1618" s="25"/>
      <c r="C1618" s="32">
        <f t="shared" si="123"/>
        <v>1</v>
      </c>
      <c r="D1618" s="36" t="s">
        <v>2666</v>
      </c>
      <c r="E1618" s="34">
        <v>8500</v>
      </c>
      <c r="F1618" s="4"/>
      <c r="G1618" s="5"/>
      <c r="H1618" s="5"/>
      <c r="I1618" s="5"/>
      <c r="J1618" s="5"/>
      <c r="K1618" s="5"/>
      <c r="L1618" s="5"/>
      <c r="M1618" s="5"/>
      <c r="N1618" s="5"/>
      <c r="O1618" s="5"/>
      <c r="P1618" s="5"/>
      <c r="Q1618" s="5"/>
      <c r="R1618" s="5"/>
      <c r="S1618" s="5"/>
      <c r="T1618" s="5"/>
      <c r="U1618" s="5"/>
      <c r="V1618" s="5"/>
      <c r="W1618" s="5"/>
      <c r="X1618" s="5"/>
      <c r="Y1618" s="5"/>
      <c r="Z1618" s="5"/>
      <c r="AA1618" s="5"/>
      <c r="AB1618" s="5"/>
      <c r="AC1618" s="5"/>
      <c r="AD1618" s="5"/>
      <c r="AE1618" s="5"/>
      <c r="AF1618" s="5"/>
      <c r="AG1618" s="5"/>
      <c r="AH1618" s="5"/>
      <c r="AI1618" s="5"/>
      <c r="AJ1618" s="5"/>
      <c r="AK1618" s="5"/>
      <c r="AL1618" s="5"/>
      <c r="AM1618" s="5"/>
      <c r="AN1618" s="5"/>
      <c r="AO1618" s="5"/>
      <c r="AP1618" s="5"/>
      <c r="AQ1618" s="5"/>
      <c r="AR1618" s="5"/>
      <c r="AS1618" s="5"/>
      <c r="AT1618" s="5"/>
      <c r="AU1618" s="5"/>
      <c r="AV1618" s="5"/>
      <c r="AW1618" s="5"/>
      <c r="AX1618" s="5"/>
      <c r="AY1618" s="5"/>
      <c r="AZ1618" s="5"/>
      <c r="BA1618" s="5"/>
      <c r="BB1618" s="5"/>
    </row>
    <row r="1619" spans="1:54">
      <c r="A1619" s="4"/>
      <c r="B1619" s="25"/>
      <c r="C1619" s="32">
        <f t="shared" si="123"/>
        <v>1</v>
      </c>
      <c r="D1619" s="36" t="s">
        <v>2667</v>
      </c>
      <c r="E1619" s="34">
        <v>4820</v>
      </c>
      <c r="F1619" s="4"/>
      <c r="G1619" s="5"/>
      <c r="H1619" s="5"/>
      <c r="I1619" s="5"/>
      <c r="J1619" s="5"/>
      <c r="K1619" s="5"/>
      <c r="L1619" s="5"/>
      <c r="M1619" s="5"/>
      <c r="N1619" s="5"/>
      <c r="O1619" s="5"/>
      <c r="P1619" s="5"/>
      <c r="Q1619" s="5"/>
      <c r="R1619" s="5"/>
      <c r="S1619" s="5"/>
      <c r="T1619" s="5"/>
      <c r="U1619" s="5"/>
      <c r="V1619" s="5"/>
      <c r="W1619" s="5"/>
      <c r="X1619" s="5"/>
      <c r="Y1619" s="5"/>
      <c r="Z1619" s="5"/>
      <c r="AA1619" s="5"/>
      <c r="AB1619" s="5"/>
      <c r="AC1619" s="5"/>
      <c r="AD1619" s="5"/>
      <c r="AE1619" s="5"/>
      <c r="AF1619" s="5"/>
      <c r="AG1619" s="5"/>
      <c r="AH1619" s="5"/>
      <c r="AI1619" s="5"/>
      <c r="AJ1619" s="5"/>
      <c r="AK1619" s="5"/>
      <c r="AL1619" s="5"/>
      <c r="AM1619" s="5"/>
      <c r="AN1619" s="5"/>
      <c r="AO1619" s="5"/>
      <c r="AP1619" s="5"/>
      <c r="AQ1619" s="5"/>
      <c r="AR1619" s="5"/>
      <c r="AS1619" s="5"/>
      <c r="AT1619" s="5"/>
      <c r="AU1619" s="5"/>
      <c r="AV1619" s="5"/>
      <c r="AW1619" s="5"/>
      <c r="AX1619" s="5"/>
      <c r="AY1619" s="5"/>
      <c r="AZ1619" s="5"/>
      <c r="BA1619" s="5"/>
      <c r="BB1619" s="5"/>
    </row>
    <row r="1620" spans="1:54">
      <c r="A1620" s="4"/>
      <c r="B1620" s="25"/>
      <c r="C1620" s="32">
        <f t="shared" si="123"/>
        <v>1</v>
      </c>
      <c r="D1620" s="36" t="s">
        <v>2670</v>
      </c>
      <c r="E1620" s="34">
        <v>18939</v>
      </c>
      <c r="F1620" s="4"/>
      <c r="G1620" s="5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5"/>
      <c r="S1620" s="5"/>
      <c r="T1620" s="5"/>
      <c r="U1620" s="5"/>
      <c r="V1620" s="5"/>
      <c r="W1620" s="5"/>
      <c r="X1620" s="5"/>
      <c r="Y1620" s="5"/>
      <c r="Z1620" s="5"/>
      <c r="AA1620" s="5"/>
      <c r="AB1620" s="5"/>
      <c r="AC1620" s="5"/>
      <c r="AD1620" s="5"/>
      <c r="AE1620" s="5"/>
      <c r="AF1620" s="5"/>
      <c r="AG1620" s="5"/>
      <c r="AH1620" s="5"/>
      <c r="AI1620" s="5"/>
      <c r="AJ1620" s="5"/>
      <c r="AK1620" s="5"/>
      <c r="AL1620" s="5"/>
      <c r="AM1620" s="5"/>
      <c r="AN1620" s="5"/>
      <c r="AO1620" s="5"/>
      <c r="AP1620" s="5"/>
      <c r="AQ1620" s="5"/>
      <c r="AR1620" s="5"/>
      <c r="AS1620" s="5"/>
      <c r="AT1620" s="5"/>
      <c r="AU1620" s="5"/>
      <c r="AV1620" s="5"/>
      <c r="AW1620" s="5"/>
      <c r="AX1620" s="5"/>
      <c r="AY1620" s="5"/>
      <c r="AZ1620" s="5"/>
      <c r="BA1620" s="5"/>
      <c r="BB1620" s="5"/>
    </row>
    <row r="1621" spans="1:54">
      <c r="A1621" s="4"/>
      <c r="B1621" s="25"/>
      <c r="C1621" s="32">
        <f t="shared" si="123"/>
        <v>1</v>
      </c>
      <c r="D1621" s="36" t="s">
        <v>2671</v>
      </c>
      <c r="E1621" s="34">
        <v>13361</v>
      </c>
      <c r="F1621" s="4"/>
      <c r="G1621" s="5"/>
      <c r="H1621" s="5"/>
      <c r="I1621" s="5"/>
      <c r="J1621" s="5"/>
      <c r="K1621" s="5"/>
      <c r="L1621" s="5"/>
      <c r="M1621" s="5"/>
      <c r="N1621" s="5"/>
      <c r="O1621" s="5"/>
      <c r="P1621" s="5"/>
      <c r="Q1621" s="5"/>
      <c r="R1621" s="5"/>
      <c r="S1621" s="5"/>
      <c r="T1621" s="5"/>
      <c r="U1621" s="5"/>
      <c r="V1621" s="5"/>
      <c r="W1621" s="5"/>
      <c r="X1621" s="5"/>
      <c r="Y1621" s="5"/>
      <c r="Z1621" s="5"/>
      <c r="AA1621" s="5"/>
      <c r="AB1621" s="5"/>
      <c r="AC1621" s="5"/>
      <c r="AD1621" s="5"/>
      <c r="AE1621" s="5"/>
      <c r="AF1621" s="5"/>
      <c r="AG1621" s="5"/>
      <c r="AH1621" s="5"/>
      <c r="AI1621" s="5"/>
      <c r="AJ1621" s="5"/>
      <c r="AK1621" s="5"/>
      <c r="AL1621" s="5"/>
      <c r="AM1621" s="5"/>
      <c r="AN1621" s="5"/>
      <c r="AO1621" s="5"/>
      <c r="AP1621" s="5"/>
      <c r="AQ1621" s="5"/>
      <c r="AR1621" s="5"/>
      <c r="AS1621" s="5"/>
      <c r="AT1621" s="5"/>
      <c r="AU1621" s="5"/>
      <c r="AV1621" s="5"/>
      <c r="AW1621" s="5"/>
      <c r="AX1621" s="5"/>
      <c r="AY1621" s="5"/>
      <c r="AZ1621" s="5"/>
      <c r="BA1621" s="5"/>
      <c r="BB1621" s="5"/>
    </row>
    <row r="1622" spans="1:54">
      <c r="A1622" s="4"/>
      <c r="B1622" s="25"/>
      <c r="C1622" s="32">
        <f t="shared" si="123"/>
        <v>1</v>
      </c>
      <c r="D1622" s="36" t="s">
        <v>2672</v>
      </c>
      <c r="E1622" s="34">
        <v>98000</v>
      </c>
      <c r="F1622" s="4"/>
      <c r="G1622" s="5"/>
      <c r="H1622" s="5"/>
      <c r="I1622" s="5"/>
      <c r="J1622" s="5"/>
      <c r="K1622" s="5"/>
      <c r="L1622" s="5"/>
      <c r="M1622" s="5"/>
      <c r="N1622" s="5"/>
      <c r="O1622" s="5"/>
      <c r="P1622" s="5"/>
      <c r="Q1622" s="5"/>
      <c r="R1622" s="5"/>
      <c r="S1622" s="5"/>
      <c r="T1622" s="5"/>
      <c r="U1622" s="5"/>
      <c r="V1622" s="5"/>
      <c r="W1622" s="5"/>
      <c r="X1622" s="5"/>
      <c r="Y1622" s="5"/>
      <c r="Z1622" s="5"/>
      <c r="AA1622" s="5"/>
      <c r="AB1622" s="5"/>
      <c r="AC1622" s="5"/>
      <c r="AD1622" s="5"/>
      <c r="AE1622" s="5"/>
      <c r="AF1622" s="5"/>
      <c r="AG1622" s="5"/>
      <c r="AH1622" s="5"/>
      <c r="AI1622" s="5"/>
      <c r="AJ1622" s="5"/>
      <c r="AK1622" s="5"/>
      <c r="AL1622" s="5"/>
      <c r="AM1622" s="5"/>
      <c r="AN1622" s="5"/>
      <c r="AO1622" s="5"/>
      <c r="AP1622" s="5"/>
      <c r="AQ1622" s="5"/>
      <c r="AR1622" s="5"/>
      <c r="AS1622" s="5"/>
      <c r="AT1622" s="5"/>
      <c r="AU1622" s="5"/>
      <c r="AV1622" s="5"/>
      <c r="AW1622" s="5"/>
      <c r="AX1622" s="5"/>
      <c r="AY1622" s="5"/>
      <c r="AZ1622" s="5"/>
      <c r="BA1622" s="5"/>
      <c r="BB1622" s="5"/>
    </row>
    <row r="1623" spans="1:54">
      <c r="A1623" s="4"/>
      <c r="B1623" s="25"/>
      <c r="C1623" s="32">
        <f t="shared" si="123"/>
        <v>1</v>
      </c>
      <c r="D1623" s="42" t="s">
        <v>2675</v>
      </c>
      <c r="E1623" s="42">
        <v>12410</v>
      </c>
      <c r="F1623" s="4"/>
      <c r="G1623" s="5"/>
      <c r="H1623" s="5"/>
      <c r="I1623" s="5"/>
      <c r="J1623" s="5"/>
      <c r="K1623" s="5"/>
      <c r="L1623" s="5"/>
      <c r="M1623" s="5"/>
      <c r="N1623" s="5"/>
      <c r="O1623" s="5"/>
      <c r="P1623" s="5"/>
      <c r="Q1623" s="5"/>
      <c r="R1623" s="5"/>
      <c r="S1623" s="5"/>
      <c r="T1623" s="5"/>
      <c r="U1623" s="5"/>
      <c r="V1623" s="5"/>
      <c r="W1623" s="5"/>
      <c r="X1623" s="5"/>
      <c r="Y1623" s="5"/>
      <c r="Z1623" s="5"/>
      <c r="AA1623" s="5"/>
      <c r="AB1623" s="5"/>
      <c r="AC1623" s="5"/>
      <c r="AD1623" s="5"/>
      <c r="AE1623" s="5"/>
      <c r="AF1623" s="5"/>
      <c r="AG1623" s="5"/>
      <c r="AH1623" s="5"/>
      <c r="AI1623" s="5"/>
      <c r="AJ1623" s="5"/>
      <c r="AK1623" s="5"/>
      <c r="AL1623" s="5"/>
      <c r="AM1623" s="5"/>
      <c r="AN1623" s="5"/>
      <c r="AO1623" s="5"/>
      <c r="AP1623" s="5"/>
      <c r="AQ1623" s="5"/>
      <c r="AR1623" s="5"/>
      <c r="AS1623" s="5"/>
      <c r="AT1623" s="5"/>
      <c r="AU1623" s="5"/>
      <c r="AV1623" s="5"/>
      <c r="AW1623" s="5"/>
      <c r="AX1623" s="5"/>
      <c r="AY1623" s="5"/>
      <c r="AZ1623" s="5"/>
      <c r="BA1623" s="5"/>
      <c r="BB1623" s="5"/>
    </row>
    <row r="1624" spans="1:54">
      <c r="A1624" s="4"/>
      <c r="B1624" s="25"/>
      <c r="C1624" s="32">
        <f t="shared" si="123"/>
        <v>1</v>
      </c>
      <c r="D1624" s="36" t="s">
        <v>2676</v>
      </c>
      <c r="E1624" s="34">
        <v>6400</v>
      </c>
      <c r="F1624" s="4"/>
      <c r="G1624" s="5"/>
      <c r="H1624" s="5"/>
      <c r="I1624" s="5"/>
      <c r="J1624" s="5"/>
      <c r="K1624" s="5"/>
      <c r="L1624" s="5"/>
      <c r="M1624" s="5"/>
      <c r="N1624" s="5"/>
      <c r="O1624" s="5"/>
      <c r="P1624" s="5"/>
      <c r="Q1624" s="5"/>
      <c r="R1624" s="5"/>
      <c r="S1624" s="5"/>
      <c r="T1624" s="5"/>
      <c r="U1624" s="5"/>
      <c r="V1624" s="5"/>
      <c r="W1624" s="5"/>
      <c r="X1624" s="5"/>
      <c r="Y1624" s="5"/>
      <c r="Z1624" s="5"/>
      <c r="AA1624" s="5"/>
      <c r="AB1624" s="5"/>
      <c r="AC1624" s="5"/>
      <c r="AD1624" s="5"/>
      <c r="AE1624" s="5"/>
      <c r="AF1624" s="5"/>
      <c r="AG1624" s="5"/>
      <c r="AH1624" s="5"/>
      <c r="AI1624" s="5"/>
      <c r="AJ1624" s="5"/>
      <c r="AK1624" s="5"/>
      <c r="AL1624" s="5"/>
      <c r="AM1624" s="5"/>
      <c r="AN1624" s="5"/>
      <c r="AO1624" s="5"/>
      <c r="AP1624" s="5"/>
      <c r="AQ1624" s="5"/>
      <c r="AR1624" s="5"/>
      <c r="AS1624" s="5"/>
      <c r="AT1624" s="5"/>
      <c r="AU1624" s="5"/>
      <c r="AV1624" s="5"/>
      <c r="AW1624" s="5"/>
      <c r="AX1624" s="5"/>
      <c r="AY1624" s="5"/>
      <c r="AZ1624" s="5"/>
      <c r="BA1624" s="5"/>
      <c r="BB1624" s="5"/>
    </row>
    <row r="1625" spans="1:54">
      <c r="A1625" s="4"/>
      <c r="B1625" s="25"/>
      <c r="C1625" s="32">
        <f t="shared" si="123"/>
        <v>1</v>
      </c>
      <c r="D1625" s="42" t="s">
        <v>2677</v>
      </c>
      <c r="E1625" s="40">
        <v>3942</v>
      </c>
      <c r="F1625" s="4"/>
      <c r="G1625" s="5"/>
      <c r="H1625" s="5"/>
      <c r="I1625" s="5"/>
      <c r="J1625" s="5"/>
      <c r="K1625" s="5"/>
      <c r="L1625" s="5"/>
      <c r="M1625" s="5"/>
      <c r="N1625" s="5"/>
      <c r="O1625" s="5"/>
      <c r="P1625" s="5"/>
      <c r="Q1625" s="5"/>
      <c r="R1625" s="5"/>
      <c r="S1625" s="5"/>
      <c r="T1625" s="5"/>
      <c r="U1625" s="5"/>
      <c r="V1625" s="5"/>
      <c r="W1625" s="5"/>
      <c r="X1625" s="5"/>
      <c r="Y1625" s="5"/>
      <c r="Z1625" s="5"/>
      <c r="AA1625" s="5"/>
      <c r="AB1625" s="5"/>
      <c r="AC1625" s="5"/>
      <c r="AD1625" s="5"/>
      <c r="AE1625" s="5"/>
      <c r="AF1625" s="5"/>
      <c r="AG1625" s="5"/>
      <c r="AH1625" s="5"/>
      <c r="AI1625" s="5"/>
      <c r="AJ1625" s="5"/>
      <c r="AK1625" s="5"/>
      <c r="AL1625" s="5"/>
      <c r="AM1625" s="5"/>
      <c r="AN1625" s="5"/>
      <c r="AO1625" s="5"/>
      <c r="AP1625" s="5"/>
      <c r="AQ1625" s="5"/>
      <c r="AR1625" s="5"/>
      <c r="AS1625" s="5"/>
      <c r="AT1625" s="5"/>
      <c r="AU1625" s="5"/>
      <c r="AV1625" s="5"/>
      <c r="AW1625" s="5"/>
      <c r="AX1625" s="5"/>
      <c r="AY1625" s="5"/>
      <c r="AZ1625" s="5"/>
      <c r="BA1625" s="5"/>
      <c r="BB1625" s="5"/>
    </row>
    <row r="1626" spans="1:54">
      <c r="A1626" s="4"/>
      <c r="B1626" s="25"/>
      <c r="C1626" s="32">
        <f t="shared" si="123"/>
        <v>1</v>
      </c>
      <c r="D1626" s="36" t="s">
        <v>2678</v>
      </c>
      <c r="E1626" s="34">
        <v>98000</v>
      </c>
      <c r="F1626" s="4"/>
      <c r="G1626" s="5"/>
      <c r="H1626" s="5"/>
      <c r="I1626" s="5"/>
      <c r="J1626" s="5"/>
      <c r="K1626" s="5"/>
      <c r="L1626" s="5"/>
      <c r="M1626" s="5"/>
      <c r="N1626" s="5"/>
      <c r="O1626" s="5"/>
      <c r="P1626" s="5"/>
      <c r="Q1626" s="5"/>
      <c r="R1626" s="5"/>
      <c r="S1626" s="5"/>
      <c r="T1626" s="5"/>
      <c r="U1626" s="5"/>
      <c r="V1626" s="5"/>
      <c r="W1626" s="5"/>
      <c r="X1626" s="5"/>
      <c r="Y1626" s="5"/>
      <c r="Z1626" s="5"/>
      <c r="AA1626" s="5"/>
      <c r="AB1626" s="5"/>
      <c r="AC1626" s="5"/>
      <c r="AD1626" s="5"/>
      <c r="AE1626" s="5"/>
      <c r="AF1626" s="5"/>
      <c r="AG1626" s="5"/>
      <c r="AH1626" s="5"/>
      <c r="AI1626" s="5"/>
      <c r="AJ1626" s="5"/>
      <c r="AK1626" s="5"/>
      <c r="AL1626" s="5"/>
      <c r="AM1626" s="5"/>
      <c r="AN1626" s="5"/>
      <c r="AO1626" s="5"/>
      <c r="AP1626" s="5"/>
      <c r="AQ1626" s="5"/>
      <c r="AR1626" s="5"/>
      <c r="AS1626" s="5"/>
      <c r="AT1626" s="5"/>
      <c r="AU1626" s="5"/>
      <c r="AV1626" s="5"/>
      <c r="AW1626" s="5"/>
      <c r="AX1626" s="5"/>
      <c r="AY1626" s="5"/>
      <c r="AZ1626" s="5"/>
      <c r="BA1626" s="5"/>
      <c r="BB1626" s="5"/>
    </row>
    <row r="1627" spans="1:54">
      <c r="A1627" s="4"/>
      <c r="B1627" s="25"/>
      <c r="C1627" s="32">
        <f t="shared" si="123"/>
        <v>1</v>
      </c>
      <c r="D1627" s="36" t="s">
        <v>2679</v>
      </c>
      <c r="E1627" s="34">
        <v>63000</v>
      </c>
      <c r="F1627" s="4"/>
      <c r="G1627" s="5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5"/>
      <c r="S1627" s="5"/>
      <c r="T1627" s="5"/>
      <c r="U1627" s="5"/>
      <c r="V1627" s="5"/>
      <c r="W1627" s="5"/>
      <c r="X1627" s="5"/>
      <c r="Y1627" s="5"/>
      <c r="Z1627" s="5"/>
      <c r="AA1627" s="5"/>
      <c r="AB1627" s="5"/>
      <c r="AC1627" s="5"/>
      <c r="AD1627" s="5"/>
      <c r="AE1627" s="5"/>
      <c r="AF1627" s="5"/>
      <c r="AG1627" s="5"/>
      <c r="AH1627" s="5"/>
      <c r="AI1627" s="5"/>
      <c r="AJ1627" s="5"/>
      <c r="AK1627" s="5"/>
      <c r="AL1627" s="5"/>
      <c r="AM1627" s="5"/>
      <c r="AN1627" s="5"/>
      <c r="AO1627" s="5"/>
      <c r="AP1627" s="5"/>
      <c r="AQ1627" s="5"/>
      <c r="AR1627" s="5"/>
      <c r="AS1627" s="5"/>
      <c r="AT1627" s="5"/>
      <c r="AU1627" s="5"/>
      <c r="AV1627" s="5"/>
      <c r="AW1627" s="5"/>
      <c r="AX1627" s="5"/>
      <c r="AY1627" s="5"/>
      <c r="AZ1627" s="5"/>
      <c r="BA1627" s="5"/>
      <c r="BB1627" s="5"/>
    </row>
    <row r="1628" spans="1:54">
      <c r="A1628" s="4"/>
      <c r="B1628" s="25"/>
      <c r="C1628" s="32">
        <f t="shared" si="123"/>
        <v>1</v>
      </c>
      <c r="D1628" s="36" t="s">
        <v>2680</v>
      </c>
      <c r="E1628" s="34">
        <v>10100</v>
      </c>
      <c r="F1628" s="4"/>
      <c r="G1628" s="5"/>
      <c r="H1628" s="5"/>
      <c r="I1628" s="5"/>
      <c r="J1628" s="5"/>
      <c r="K1628" s="5"/>
      <c r="L1628" s="5"/>
      <c r="M1628" s="5"/>
      <c r="N1628" s="5"/>
      <c r="O1628" s="5"/>
      <c r="P1628" s="5"/>
      <c r="Q1628" s="5"/>
      <c r="R1628" s="5"/>
      <c r="S1628" s="5"/>
      <c r="T1628" s="5"/>
      <c r="U1628" s="5"/>
      <c r="V1628" s="5"/>
      <c r="W1628" s="5"/>
      <c r="X1628" s="5"/>
      <c r="Y1628" s="5"/>
      <c r="Z1628" s="5"/>
      <c r="AA1628" s="5"/>
      <c r="AB1628" s="5"/>
      <c r="AC1628" s="5"/>
      <c r="AD1628" s="5"/>
      <c r="AE1628" s="5"/>
      <c r="AF1628" s="5"/>
      <c r="AG1628" s="5"/>
      <c r="AH1628" s="5"/>
      <c r="AI1628" s="5"/>
      <c r="AJ1628" s="5"/>
      <c r="AK1628" s="5"/>
      <c r="AL1628" s="5"/>
      <c r="AM1628" s="5"/>
      <c r="AN1628" s="5"/>
      <c r="AO1628" s="5"/>
      <c r="AP1628" s="5"/>
      <c r="AQ1628" s="5"/>
      <c r="AR1628" s="5"/>
      <c r="AS1628" s="5"/>
      <c r="AT1628" s="5"/>
      <c r="AU1628" s="5"/>
      <c r="AV1628" s="5"/>
      <c r="AW1628" s="5"/>
      <c r="AX1628" s="5"/>
      <c r="AY1628" s="5"/>
      <c r="AZ1628" s="5"/>
      <c r="BA1628" s="5"/>
      <c r="BB1628" s="5"/>
    </row>
    <row r="1629" spans="1:54">
      <c r="A1629" s="4"/>
      <c r="B1629" s="25"/>
      <c r="C1629" s="32">
        <f t="shared" ref="C1629:C1660" si="124">IF(D1629="",0,1)</f>
        <v>1</v>
      </c>
      <c r="D1629" s="36" t="s">
        <v>2681</v>
      </c>
      <c r="E1629" s="34">
        <v>21092</v>
      </c>
      <c r="F1629" s="4"/>
      <c r="G1629" s="5"/>
      <c r="H1629" s="5"/>
      <c r="I1629" s="5"/>
      <c r="J1629" s="5"/>
      <c r="K1629" s="5"/>
      <c r="L1629" s="5"/>
      <c r="M1629" s="5"/>
      <c r="N1629" s="5"/>
      <c r="O1629" s="5"/>
      <c r="P1629" s="5"/>
      <c r="Q1629" s="5"/>
      <c r="R1629" s="5"/>
      <c r="S1629" s="5"/>
      <c r="T1629" s="5"/>
      <c r="U1629" s="5"/>
      <c r="V1629" s="5"/>
      <c r="W1629" s="5"/>
      <c r="X1629" s="5"/>
      <c r="Y1629" s="5"/>
      <c r="Z1629" s="5"/>
      <c r="AA1629" s="5"/>
      <c r="AB1629" s="5"/>
      <c r="AC1629" s="5"/>
      <c r="AD1629" s="5"/>
      <c r="AE1629" s="5"/>
      <c r="AF1629" s="5"/>
      <c r="AG1629" s="5"/>
      <c r="AH1629" s="5"/>
      <c r="AI1629" s="5"/>
      <c r="AJ1629" s="5"/>
      <c r="AK1629" s="5"/>
      <c r="AL1629" s="5"/>
      <c r="AM1629" s="5"/>
      <c r="AN1629" s="5"/>
      <c r="AO1629" s="5"/>
      <c r="AP1629" s="5"/>
      <c r="AQ1629" s="5"/>
      <c r="AR1629" s="5"/>
      <c r="AS1629" s="5"/>
      <c r="AT1629" s="5"/>
      <c r="AU1629" s="5"/>
      <c r="AV1629" s="5"/>
      <c r="AW1629" s="5"/>
      <c r="AX1629" s="5"/>
      <c r="AY1629" s="5"/>
      <c r="AZ1629" s="5"/>
      <c r="BA1629" s="5"/>
      <c r="BB1629" s="5"/>
    </row>
    <row r="1630" spans="1:54">
      <c r="A1630" s="4"/>
      <c r="B1630" s="25"/>
      <c r="C1630" s="32">
        <f t="shared" si="124"/>
        <v>1</v>
      </c>
      <c r="D1630" s="36" t="s">
        <v>2683</v>
      </c>
      <c r="E1630" s="34">
        <v>42000</v>
      </c>
      <c r="F1630" s="4"/>
      <c r="G1630" s="5"/>
      <c r="H1630" s="5"/>
      <c r="I1630" s="5"/>
      <c r="J1630" s="5"/>
      <c r="K1630" s="5"/>
      <c r="L1630" s="5"/>
      <c r="M1630" s="5"/>
      <c r="N1630" s="5"/>
      <c r="O1630" s="5"/>
      <c r="P1630" s="5"/>
      <c r="Q1630" s="5"/>
      <c r="R1630" s="5"/>
      <c r="S1630" s="5"/>
      <c r="T1630" s="5"/>
      <c r="U1630" s="5"/>
      <c r="V1630" s="5"/>
      <c r="W1630" s="5"/>
      <c r="X1630" s="5"/>
      <c r="Y1630" s="5"/>
      <c r="Z1630" s="5"/>
      <c r="AA1630" s="5"/>
      <c r="AB1630" s="5"/>
      <c r="AC1630" s="5"/>
      <c r="AD1630" s="5"/>
      <c r="AE1630" s="5"/>
      <c r="AF1630" s="5"/>
      <c r="AG1630" s="5"/>
      <c r="AH1630" s="5"/>
      <c r="AI1630" s="5"/>
      <c r="AJ1630" s="5"/>
      <c r="AK1630" s="5"/>
      <c r="AL1630" s="5"/>
      <c r="AM1630" s="5"/>
      <c r="AN1630" s="5"/>
      <c r="AO1630" s="5"/>
      <c r="AP1630" s="5"/>
      <c r="AQ1630" s="5"/>
      <c r="AR1630" s="5"/>
      <c r="AS1630" s="5"/>
      <c r="AT1630" s="5"/>
      <c r="AU1630" s="5"/>
      <c r="AV1630" s="5"/>
      <c r="AW1630" s="5"/>
      <c r="AX1630" s="5"/>
      <c r="AY1630" s="5"/>
      <c r="AZ1630" s="5"/>
      <c r="BA1630" s="5"/>
      <c r="BB1630" s="5"/>
    </row>
    <row r="1631" spans="1:54">
      <c r="A1631" s="4"/>
      <c r="B1631" s="25"/>
      <c r="C1631" s="32">
        <f t="shared" si="124"/>
        <v>1</v>
      </c>
      <c r="D1631" s="36" t="s">
        <v>2684</v>
      </c>
      <c r="E1631" s="34">
        <v>7771</v>
      </c>
      <c r="F1631" s="4"/>
      <c r="G1631" s="5"/>
      <c r="H1631" s="5"/>
      <c r="I1631" s="5"/>
      <c r="J1631" s="5"/>
      <c r="K1631" s="5"/>
      <c r="L1631" s="5"/>
      <c r="M1631" s="5"/>
      <c r="N1631" s="5"/>
      <c r="O1631" s="5"/>
      <c r="P1631" s="5"/>
      <c r="Q1631" s="5"/>
      <c r="R1631" s="5"/>
      <c r="S1631" s="5"/>
      <c r="T1631" s="5"/>
      <c r="U1631" s="5"/>
      <c r="V1631" s="5"/>
      <c r="W1631" s="5"/>
      <c r="X1631" s="5"/>
      <c r="Y1631" s="5"/>
      <c r="Z1631" s="5"/>
      <c r="AA1631" s="5"/>
      <c r="AB1631" s="5"/>
      <c r="AC1631" s="5"/>
      <c r="AD1631" s="5"/>
      <c r="AE1631" s="5"/>
      <c r="AF1631" s="5"/>
      <c r="AG1631" s="5"/>
      <c r="AH1631" s="5"/>
      <c r="AI1631" s="5"/>
      <c r="AJ1631" s="5"/>
      <c r="AK1631" s="5"/>
      <c r="AL1631" s="5"/>
      <c r="AM1631" s="5"/>
      <c r="AN1631" s="5"/>
      <c r="AO1631" s="5"/>
      <c r="AP1631" s="5"/>
      <c r="AQ1631" s="5"/>
      <c r="AR1631" s="5"/>
      <c r="AS1631" s="5"/>
      <c r="AT1631" s="5"/>
      <c r="AU1631" s="5"/>
      <c r="AV1631" s="5"/>
      <c r="AW1631" s="5"/>
      <c r="AX1631" s="5"/>
      <c r="AY1631" s="5"/>
      <c r="AZ1631" s="5"/>
      <c r="BA1631" s="5"/>
      <c r="BB1631" s="5"/>
    </row>
    <row r="1632" spans="1:54">
      <c r="A1632" s="4"/>
      <c r="B1632" s="25"/>
      <c r="C1632" s="32">
        <f t="shared" si="124"/>
        <v>1</v>
      </c>
      <c r="D1632" s="36" t="s">
        <v>2686</v>
      </c>
      <c r="E1632" s="36">
        <v>2417</v>
      </c>
      <c r="F1632" s="4"/>
      <c r="G1632" s="5"/>
      <c r="H1632" s="5"/>
      <c r="I1632" s="5"/>
      <c r="J1632" s="5"/>
      <c r="K1632" s="5"/>
      <c r="L1632" s="5"/>
      <c r="M1632" s="5"/>
      <c r="N1632" s="5"/>
      <c r="O1632" s="5"/>
      <c r="P1632" s="5"/>
      <c r="Q1632" s="5"/>
      <c r="R1632" s="5"/>
      <c r="S1632" s="5"/>
      <c r="T1632" s="5"/>
      <c r="U1632" s="5"/>
      <c r="V1632" s="5"/>
      <c r="W1632" s="5"/>
      <c r="X1632" s="5"/>
      <c r="Y1632" s="5"/>
      <c r="Z1632" s="5"/>
      <c r="AA1632" s="5"/>
      <c r="AB1632" s="5"/>
      <c r="AC1632" s="5"/>
      <c r="AD1632" s="5"/>
      <c r="AE1632" s="5"/>
      <c r="AF1632" s="5"/>
      <c r="AG1632" s="5"/>
      <c r="AH1632" s="5"/>
      <c r="AI1632" s="5"/>
      <c r="AJ1632" s="5"/>
      <c r="AK1632" s="5"/>
      <c r="AL1632" s="5"/>
      <c r="AM1632" s="5"/>
      <c r="AN1632" s="5"/>
      <c r="AO1632" s="5"/>
      <c r="AP1632" s="5"/>
      <c r="AQ1632" s="5"/>
      <c r="AR1632" s="5"/>
      <c r="AS1632" s="5"/>
      <c r="AT1632" s="5"/>
      <c r="AU1632" s="5"/>
      <c r="AV1632" s="5"/>
      <c r="AW1632" s="5"/>
      <c r="AX1632" s="5"/>
      <c r="AY1632" s="5"/>
      <c r="AZ1632" s="5"/>
      <c r="BA1632" s="5"/>
      <c r="BB1632" s="5"/>
    </row>
    <row r="1633" spans="1:54">
      <c r="A1633" s="4"/>
      <c r="B1633" s="25"/>
      <c r="C1633" s="32">
        <f t="shared" si="124"/>
        <v>1</v>
      </c>
      <c r="D1633" s="34" t="s">
        <v>2689</v>
      </c>
      <c r="E1633" s="54">
        <v>3337</v>
      </c>
      <c r="F1633" s="4"/>
      <c r="G1633" s="5"/>
      <c r="H1633" s="5"/>
      <c r="I1633" s="5"/>
      <c r="J1633" s="5"/>
      <c r="K1633" s="5"/>
      <c r="L1633" s="5"/>
      <c r="M1633" s="5"/>
      <c r="N1633" s="5"/>
      <c r="O1633" s="5"/>
      <c r="P1633" s="5"/>
      <c r="Q1633" s="5"/>
      <c r="R1633" s="5"/>
      <c r="S1633" s="5"/>
      <c r="T1633" s="5"/>
      <c r="U1633" s="5"/>
      <c r="V1633" s="5"/>
      <c r="W1633" s="5"/>
      <c r="X1633" s="5"/>
      <c r="Y1633" s="5"/>
      <c r="Z1633" s="5"/>
      <c r="AA1633" s="5"/>
      <c r="AB1633" s="5"/>
      <c r="AC1633" s="5"/>
      <c r="AD1633" s="5"/>
      <c r="AE1633" s="5"/>
      <c r="AF1633" s="5"/>
      <c r="AG1633" s="5"/>
      <c r="AH1633" s="5"/>
      <c r="AI1633" s="5"/>
      <c r="AJ1633" s="5"/>
      <c r="AK1633" s="5"/>
      <c r="AL1633" s="5"/>
      <c r="AM1633" s="5"/>
      <c r="AN1633" s="5"/>
      <c r="AO1633" s="5"/>
      <c r="AP1633" s="5"/>
      <c r="AQ1633" s="5"/>
      <c r="AR1633" s="5"/>
      <c r="AS1633" s="5"/>
      <c r="AT1633" s="5"/>
      <c r="AU1633" s="5"/>
      <c r="AV1633" s="5"/>
      <c r="AW1633" s="5"/>
      <c r="AX1633" s="5"/>
      <c r="AY1633" s="5"/>
      <c r="AZ1633" s="5"/>
      <c r="BA1633" s="5"/>
      <c r="BB1633" s="5"/>
    </row>
    <row r="1634" spans="1:54">
      <c r="A1634" s="4"/>
      <c r="B1634" s="25"/>
      <c r="C1634" s="32">
        <f t="shared" si="124"/>
        <v>1</v>
      </c>
      <c r="D1634" s="40" t="s">
        <v>2692</v>
      </c>
      <c r="E1634" s="173">
        <v>3236</v>
      </c>
      <c r="F1634" s="4"/>
      <c r="G1634" s="5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5"/>
      <c r="S1634" s="5"/>
      <c r="T1634" s="5"/>
      <c r="U1634" s="5"/>
      <c r="V1634" s="5"/>
      <c r="W1634" s="5"/>
      <c r="X1634" s="5"/>
      <c r="Y1634" s="5"/>
      <c r="Z1634" s="5"/>
      <c r="AA1634" s="5"/>
      <c r="AB1634" s="5"/>
      <c r="AC1634" s="5"/>
      <c r="AD1634" s="5"/>
      <c r="AE1634" s="5"/>
      <c r="AF1634" s="5"/>
      <c r="AG1634" s="5"/>
      <c r="AH1634" s="5"/>
      <c r="AI1634" s="5"/>
      <c r="AJ1634" s="5"/>
      <c r="AK1634" s="5"/>
      <c r="AL1634" s="5"/>
      <c r="AM1634" s="5"/>
      <c r="AN1634" s="5"/>
      <c r="AO1634" s="5"/>
      <c r="AP1634" s="5"/>
      <c r="AQ1634" s="5"/>
      <c r="AR1634" s="5"/>
      <c r="AS1634" s="5"/>
      <c r="AT1634" s="5"/>
      <c r="AU1634" s="5"/>
      <c r="AV1634" s="5"/>
      <c r="AW1634" s="5"/>
      <c r="AX1634" s="5"/>
      <c r="AY1634" s="5"/>
      <c r="AZ1634" s="5"/>
      <c r="BA1634" s="5"/>
      <c r="BB1634" s="5"/>
    </row>
    <row r="1635" spans="1:54">
      <c r="A1635" s="4"/>
      <c r="B1635" s="25"/>
      <c r="C1635" s="32">
        <f t="shared" si="124"/>
        <v>1</v>
      </c>
      <c r="D1635" s="34" t="s">
        <v>2698</v>
      </c>
      <c r="E1635" s="54">
        <v>14685</v>
      </c>
      <c r="F1635" s="4"/>
      <c r="G1635" s="5"/>
      <c r="H1635" s="5"/>
      <c r="I1635" s="5"/>
      <c r="J1635" s="5"/>
      <c r="K1635" s="5"/>
      <c r="L1635" s="5"/>
      <c r="M1635" s="5"/>
      <c r="N1635" s="5"/>
      <c r="O1635" s="5"/>
      <c r="P1635" s="5"/>
      <c r="Q1635" s="5"/>
      <c r="R1635" s="5"/>
      <c r="S1635" s="5"/>
      <c r="T1635" s="5"/>
      <c r="U1635" s="5"/>
      <c r="V1635" s="5"/>
      <c r="W1635" s="5"/>
      <c r="X1635" s="5"/>
      <c r="Y1635" s="5"/>
      <c r="Z1635" s="5"/>
      <c r="AA1635" s="5"/>
      <c r="AB1635" s="5"/>
      <c r="AC1635" s="5"/>
      <c r="AD1635" s="5"/>
      <c r="AE1635" s="5"/>
      <c r="AF1635" s="5"/>
      <c r="AG1635" s="5"/>
      <c r="AH1635" s="5"/>
      <c r="AI1635" s="5"/>
      <c r="AJ1635" s="5"/>
      <c r="AK1635" s="5"/>
      <c r="AL1635" s="5"/>
      <c r="AM1635" s="5"/>
      <c r="AN1635" s="5"/>
      <c r="AO1635" s="5"/>
      <c r="AP1635" s="5"/>
      <c r="AQ1635" s="5"/>
      <c r="AR1635" s="5"/>
      <c r="AS1635" s="5"/>
      <c r="AT1635" s="5"/>
      <c r="AU1635" s="5"/>
      <c r="AV1635" s="5"/>
      <c r="AW1635" s="5"/>
      <c r="AX1635" s="5"/>
      <c r="AY1635" s="5"/>
      <c r="AZ1635" s="5"/>
      <c r="BA1635" s="5"/>
      <c r="BB1635" s="5"/>
    </row>
    <row r="1636" spans="1:54">
      <c r="A1636" s="4"/>
      <c r="B1636" s="25"/>
      <c r="C1636" s="32">
        <f t="shared" si="124"/>
        <v>1</v>
      </c>
      <c r="D1636" s="34" t="s">
        <v>2699</v>
      </c>
      <c r="E1636" s="85">
        <v>10455</v>
      </c>
      <c r="F1636" s="4"/>
      <c r="G1636" s="5"/>
      <c r="H1636" s="5"/>
      <c r="I1636" s="5"/>
      <c r="J1636" s="5"/>
      <c r="K1636" s="5"/>
      <c r="L1636" s="5"/>
      <c r="M1636" s="5"/>
      <c r="N1636" s="5"/>
      <c r="O1636" s="5"/>
      <c r="P1636" s="5"/>
      <c r="Q1636" s="5"/>
      <c r="R1636" s="5"/>
      <c r="S1636" s="5"/>
      <c r="T1636" s="5"/>
      <c r="U1636" s="5"/>
      <c r="V1636" s="5"/>
      <c r="W1636" s="5"/>
      <c r="X1636" s="5"/>
      <c r="Y1636" s="5"/>
      <c r="Z1636" s="5"/>
      <c r="AA1636" s="5"/>
      <c r="AB1636" s="5"/>
      <c r="AC1636" s="5"/>
      <c r="AD1636" s="5"/>
      <c r="AE1636" s="5"/>
      <c r="AF1636" s="5"/>
      <c r="AG1636" s="5"/>
      <c r="AH1636" s="5"/>
      <c r="AI1636" s="5"/>
      <c r="AJ1636" s="5"/>
      <c r="AK1636" s="5"/>
      <c r="AL1636" s="5"/>
      <c r="AM1636" s="5"/>
      <c r="AN1636" s="5"/>
      <c r="AO1636" s="5"/>
      <c r="AP1636" s="5"/>
      <c r="AQ1636" s="5"/>
      <c r="AR1636" s="5"/>
      <c r="AS1636" s="5"/>
      <c r="AT1636" s="5"/>
      <c r="AU1636" s="5"/>
      <c r="AV1636" s="5"/>
      <c r="AW1636" s="5"/>
      <c r="AX1636" s="5"/>
      <c r="AY1636" s="5"/>
      <c r="AZ1636" s="5"/>
      <c r="BA1636" s="5"/>
      <c r="BB1636" s="5"/>
    </row>
    <row r="1637" spans="1:54">
      <c r="A1637" s="4"/>
      <c r="B1637" s="25"/>
      <c r="C1637" s="32">
        <f t="shared" si="124"/>
        <v>1</v>
      </c>
      <c r="D1637" s="36" t="s">
        <v>2704</v>
      </c>
      <c r="E1637" s="85">
        <v>30000</v>
      </c>
      <c r="F1637" s="4"/>
      <c r="G1637" s="5"/>
      <c r="H1637" s="5"/>
      <c r="I1637" s="5"/>
      <c r="J1637" s="5"/>
      <c r="K1637" s="5"/>
      <c r="L1637" s="5"/>
      <c r="M1637" s="5"/>
      <c r="N1637" s="5"/>
      <c r="O1637" s="5"/>
      <c r="P1637" s="5"/>
      <c r="Q1637" s="5"/>
      <c r="R1637" s="5"/>
      <c r="S1637" s="5"/>
      <c r="T1637" s="5"/>
      <c r="U1637" s="5"/>
      <c r="V1637" s="5"/>
      <c r="W1637" s="5"/>
      <c r="X1637" s="5"/>
      <c r="Y1637" s="5"/>
      <c r="Z1637" s="5"/>
      <c r="AA1637" s="5"/>
      <c r="AB1637" s="5"/>
      <c r="AC1637" s="5"/>
      <c r="AD1637" s="5"/>
      <c r="AE1637" s="5"/>
      <c r="AF1637" s="5"/>
      <c r="AG1637" s="5"/>
      <c r="AH1637" s="5"/>
      <c r="AI1637" s="5"/>
      <c r="AJ1637" s="5"/>
      <c r="AK1637" s="5"/>
      <c r="AL1637" s="5"/>
      <c r="AM1637" s="5"/>
      <c r="AN1637" s="5"/>
      <c r="AO1637" s="5"/>
      <c r="AP1637" s="5"/>
      <c r="AQ1637" s="5"/>
      <c r="AR1637" s="5"/>
      <c r="AS1637" s="5"/>
      <c r="AT1637" s="5"/>
      <c r="AU1637" s="5"/>
      <c r="AV1637" s="5"/>
      <c r="AW1637" s="5"/>
      <c r="AX1637" s="5"/>
      <c r="AY1637" s="5"/>
      <c r="AZ1637" s="5"/>
      <c r="BA1637" s="5"/>
      <c r="BB1637" s="5"/>
    </row>
    <row r="1638" spans="1:54">
      <c r="A1638" s="4"/>
      <c r="B1638" s="25"/>
      <c r="C1638" s="32">
        <f t="shared" si="124"/>
        <v>1</v>
      </c>
      <c r="D1638" s="36" t="s">
        <v>2705</v>
      </c>
      <c r="E1638" s="85">
        <v>2220</v>
      </c>
      <c r="F1638" s="4"/>
      <c r="G1638" s="5"/>
      <c r="H1638" s="5"/>
      <c r="I1638" s="5"/>
      <c r="J1638" s="5"/>
      <c r="K1638" s="5"/>
      <c r="L1638" s="5"/>
      <c r="M1638" s="5"/>
      <c r="N1638" s="5"/>
      <c r="O1638" s="5"/>
      <c r="P1638" s="5"/>
      <c r="Q1638" s="5"/>
      <c r="R1638" s="5"/>
      <c r="S1638" s="5"/>
      <c r="T1638" s="5"/>
      <c r="U1638" s="5"/>
      <c r="V1638" s="5"/>
      <c r="W1638" s="5"/>
      <c r="X1638" s="5"/>
      <c r="Y1638" s="5"/>
      <c r="Z1638" s="5"/>
      <c r="AA1638" s="5"/>
      <c r="AB1638" s="5"/>
      <c r="AC1638" s="5"/>
      <c r="AD1638" s="5"/>
      <c r="AE1638" s="5"/>
      <c r="AF1638" s="5"/>
      <c r="AG1638" s="5"/>
      <c r="AH1638" s="5"/>
      <c r="AI1638" s="5"/>
      <c r="AJ1638" s="5"/>
      <c r="AK1638" s="5"/>
      <c r="AL1638" s="5"/>
      <c r="AM1638" s="5"/>
      <c r="AN1638" s="5"/>
      <c r="AO1638" s="5"/>
      <c r="AP1638" s="5"/>
      <c r="AQ1638" s="5"/>
      <c r="AR1638" s="5"/>
      <c r="AS1638" s="5"/>
      <c r="AT1638" s="5"/>
      <c r="AU1638" s="5"/>
      <c r="AV1638" s="5"/>
      <c r="AW1638" s="5"/>
      <c r="AX1638" s="5"/>
      <c r="AY1638" s="5"/>
      <c r="AZ1638" s="5"/>
      <c r="BA1638" s="5"/>
      <c r="BB1638" s="5"/>
    </row>
    <row r="1639" spans="1:54">
      <c r="A1639" s="4"/>
      <c r="B1639" s="25"/>
      <c r="C1639" s="32">
        <f t="shared" si="124"/>
        <v>1</v>
      </c>
      <c r="D1639" s="36" t="s">
        <v>2710</v>
      </c>
      <c r="E1639" s="85">
        <v>32501</v>
      </c>
      <c r="F1639" s="4"/>
      <c r="G1639" s="5"/>
      <c r="H1639" s="5"/>
      <c r="I1639" s="5"/>
      <c r="J1639" s="5"/>
      <c r="K1639" s="5"/>
      <c r="L1639" s="5"/>
      <c r="M1639" s="5"/>
      <c r="N1639" s="5"/>
      <c r="O1639" s="5"/>
      <c r="P1639" s="5"/>
      <c r="Q1639" s="5"/>
      <c r="R1639" s="5"/>
      <c r="S1639" s="5"/>
      <c r="T1639" s="5"/>
      <c r="U1639" s="5"/>
      <c r="V1639" s="5"/>
      <c r="W1639" s="5"/>
      <c r="X1639" s="5"/>
      <c r="Y1639" s="5"/>
      <c r="Z1639" s="5"/>
      <c r="AA1639" s="5"/>
      <c r="AB1639" s="5"/>
      <c r="AC1639" s="5"/>
      <c r="AD1639" s="5"/>
      <c r="AE1639" s="5"/>
      <c r="AF1639" s="5"/>
      <c r="AG1639" s="5"/>
      <c r="AH1639" s="5"/>
      <c r="AI1639" s="5"/>
      <c r="AJ1639" s="5"/>
      <c r="AK1639" s="5"/>
      <c r="AL1639" s="5"/>
      <c r="AM1639" s="5"/>
      <c r="AN1639" s="5"/>
      <c r="AO1639" s="5"/>
      <c r="AP1639" s="5"/>
      <c r="AQ1639" s="5"/>
      <c r="AR1639" s="5"/>
      <c r="AS1639" s="5"/>
      <c r="AT1639" s="5"/>
      <c r="AU1639" s="5"/>
      <c r="AV1639" s="5"/>
      <c r="AW1639" s="5"/>
      <c r="AX1639" s="5"/>
      <c r="AY1639" s="5"/>
      <c r="AZ1639" s="5"/>
      <c r="BA1639" s="5"/>
      <c r="BB1639" s="5"/>
    </row>
    <row r="1640" spans="1:54">
      <c r="A1640" s="4"/>
      <c r="B1640" s="25"/>
      <c r="C1640" s="32">
        <f t="shared" si="124"/>
        <v>1</v>
      </c>
      <c r="D1640" s="34" t="s">
        <v>2712</v>
      </c>
      <c r="E1640" s="34">
        <v>14487</v>
      </c>
      <c r="F1640" s="4"/>
      <c r="G1640" s="5"/>
      <c r="H1640" s="5"/>
      <c r="I1640" s="5"/>
      <c r="J1640" s="5"/>
      <c r="K1640" s="5"/>
      <c r="L1640" s="5"/>
      <c r="M1640" s="5"/>
      <c r="N1640" s="5"/>
      <c r="O1640" s="5"/>
      <c r="P1640" s="5"/>
      <c r="Q1640" s="5"/>
      <c r="R1640" s="5"/>
      <c r="S1640" s="5"/>
      <c r="T1640" s="5"/>
      <c r="U1640" s="5"/>
      <c r="V1640" s="5"/>
      <c r="W1640" s="5"/>
      <c r="X1640" s="5"/>
      <c r="Y1640" s="5"/>
      <c r="Z1640" s="5"/>
      <c r="AA1640" s="5"/>
      <c r="AB1640" s="5"/>
      <c r="AC1640" s="5"/>
      <c r="AD1640" s="5"/>
      <c r="AE1640" s="5"/>
      <c r="AF1640" s="5"/>
      <c r="AG1640" s="5"/>
      <c r="AH1640" s="5"/>
      <c r="AI1640" s="5"/>
      <c r="AJ1640" s="5"/>
      <c r="AK1640" s="5"/>
      <c r="AL1640" s="5"/>
      <c r="AM1640" s="5"/>
      <c r="AN1640" s="5"/>
      <c r="AO1640" s="5"/>
      <c r="AP1640" s="5"/>
      <c r="AQ1640" s="5"/>
      <c r="AR1640" s="5"/>
      <c r="AS1640" s="5"/>
      <c r="AT1640" s="5"/>
      <c r="AU1640" s="5"/>
      <c r="AV1640" s="5"/>
      <c r="AW1640" s="5"/>
      <c r="AX1640" s="5"/>
      <c r="AY1640" s="5"/>
      <c r="AZ1640" s="5"/>
      <c r="BA1640" s="5"/>
      <c r="BB1640" s="5"/>
    </row>
    <row r="1641" spans="1:54">
      <c r="A1641" s="4"/>
      <c r="B1641" s="25"/>
      <c r="C1641" s="32">
        <f t="shared" si="124"/>
        <v>1</v>
      </c>
      <c r="D1641" s="34" t="s">
        <v>2711</v>
      </c>
      <c r="E1641" s="34">
        <v>6951</v>
      </c>
      <c r="F1641" s="4"/>
      <c r="G1641" s="5"/>
      <c r="H1641" s="5"/>
      <c r="I1641" s="5"/>
      <c r="J1641" s="5"/>
      <c r="K1641" s="5"/>
      <c r="L1641" s="5"/>
      <c r="M1641" s="5"/>
      <c r="N1641" s="5"/>
      <c r="O1641" s="5"/>
      <c r="P1641" s="5"/>
      <c r="Q1641" s="5"/>
      <c r="R1641" s="5"/>
      <c r="S1641" s="5"/>
      <c r="T1641" s="5"/>
      <c r="U1641" s="5"/>
      <c r="V1641" s="5"/>
      <c r="W1641" s="5"/>
      <c r="X1641" s="5"/>
      <c r="Y1641" s="5"/>
      <c r="Z1641" s="5"/>
      <c r="AA1641" s="5"/>
      <c r="AB1641" s="5"/>
      <c r="AC1641" s="5"/>
      <c r="AD1641" s="5"/>
      <c r="AE1641" s="5"/>
      <c r="AF1641" s="5"/>
      <c r="AG1641" s="5"/>
      <c r="AH1641" s="5"/>
      <c r="AI1641" s="5"/>
      <c r="AJ1641" s="5"/>
      <c r="AK1641" s="5"/>
      <c r="AL1641" s="5"/>
      <c r="AM1641" s="5"/>
      <c r="AN1641" s="5"/>
      <c r="AO1641" s="5"/>
      <c r="AP1641" s="5"/>
      <c r="AQ1641" s="5"/>
      <c r="AR1641" s="5"/>
      <c r="AS1641" s="5"/>
      <c r="AT1641" s="5"/>
      <c r="AU1641" s="5"/>
      <c r="AV1641" s="5"/>
      <c r="AW1641" s="5"/>
      <c r="AX1641" s="5"/>
      <c r="AY1641" s="5"/>
      <c r="AZ1641" s="5"/>
      <c r="BA1641" s="5"/>
      <c r="BB1641" s="5"/>
    </row>
    <row r="1642" spans="1:54">
      <c r="A1642" s="4"/>
      <c r="B1642" s="25"/>
      <c r="C1642" s="32">
        <f t="shared" si="124"/>
        <v>1</v>
      </c>
      <c r="D1642" s="34" t="s">
        <v>4867</v>
      </c>
      <c r="E1642" s="34">
        <v>3792</v>
      </c>
      <c r="F1642" s="4"/>
      <c r="G1642" s="5"/>
      <c r="H1642" s="5"/>
      <c r="I1642" s="5"/>
      <c r="J1642" s="5"/>
      <c r="K1642" s="5"/>
      <c r="L1642" s="5"/>
      <c r="M1642" s="5"/>
      <c r="N1642" s="5"/>
      <c r="O1642" s="5"/>
      <c r="P1642" s="5"/>
      <c r="Q1642" s="5"/>
      <c r="R1642" s="5"/>
      <c r="S1642" s="5"/>
      <c r="T1642" s="5"/>
      <c r="U1642" s="5"/>
      <c r="V1642" s="5"/>
      <c r="W1642" s="5"/>
      <c r="X1642" s="5"/>
      <c r="Y1642" s="5"/>
      <c r="Z1642" s="5"/>
      <c r="AA1642" s="5"/>
      <c r="AB1642" s="5"/>
      <c r="AC1642" s="5"/>
      <c r="AD1642" s="5"/>
      <c r="AE1642" s="5"/>
      <c r="AF1642" s="5"/>
      <c r="AG1642" s="5"/>
      <c r="AH1642" s="5"/>
      <c r="AI1642" s="5"/>
      <c r="AJ1642" s="5"/>
      <c r="AK1642" s="5"/>
      <c r="AL1642" s="5"/>
      <c r="AM1642" s="5"/>
      <c r="AN1642" s="5"/>
      <c r="AO1642" s="5"/>
      <c r="AP1642" s="5"/>
      <c r="AQ1642" s="5"/>
      <c r="AR1642" s="5"/>
      <c r="AS1642" s="5"/>
      <c r="AT1642" s="5"/>
      <c r="AU1642" s="5"/>
      <c r="AV1642" s="5"/>
      <c r="AW1642" s="5"/>
      <c r="AX1642" s="5"/>
      <c r="AY1642" s="5"/>
      <c r="AZ1642" s="5"/>
      <c r="BA1642" s="5"/>
      <c r="BB1642" s="5"/>
    </row>
    <row r="1643" spans="1:54">
      <c r="A1643" s="4"/>
      <c r="B1643" s="25"/>
      <c r="C1643" s="32">
        <f t="shared" si="124"/>
        <v>1</v>
      </c>
      <c r="D1643" s="34" t="s">
        <v>2726</v>
      </c>
      <c r="E1643" s="34">
        <v>6550</v>
      </c>
      <c r="F1643" s="4"/>
      <c r="G1643" s="5"/>
      <c r="H1643" s="5"/>
      <c r="I1643" s="5"/>
      <c r="J1643" s="5"/>
      <c r="K1643" s="5"/>
      <c r="L1643" s="5"/>
      <c r="M1643" s="5"/>
      <c r="N1643" s="5"/>
      <c r="O1643" s="5"/>
      <c r="P1643" s="5"/>
      <c r="Q1643" s="5"/>
      <c r="R1643" s="5"/>
      <c r="S1643" s="5"/>
      <c r="T1643" s="5"/>
      <c r="U1643" s="5"/>
      <c r="V1643" s="5"/>
      <c r="W1643" s="5"/>
      <c r="X1643" s="5"/>
      <c r="Y1643" s="5"/>
      <c r="Z1643" s="5"/>
      <c r="AA1643" s="5"/>
      <c r="AB1643" s="5"/>
      <c r="AC1643" s="5"/>
      <c r="AD1643" s="5"/>
      <c r="AE1643" s="5"/>
      <c r="AF1643" s="5"/>
      <c r="AG1643" s="5"/>
      <c r="AH1643" s="5"/>
      <c r="AI1643" s="5"/>
      <c r="AJ1643" s="5"/>
      <c r="AK1643" s="5"/>
      <c r="AL1643" s="5"/>
      <c r="AM1643" s="5"/>
      <c r="AN1643" s="5"/>
      <c r="AO1643" s="5"/>
      <c r="AP1643" s="5"/>
      <c r="AQ1643" s="5"/>
      <c r="AR1643" s="5"/>
      <c r="AS1643" s="5"/>
      <c r="AT1643" s="5"/>
      <c r="AU1643" s="5"/>
      <c r="AV1643" s="5"/>
      <c r="AW1643" s="5"/>
      <c r="AX1643" s="5"/>
      <c r="AY1643" s="5"/>
      <c r="AZ1643" s="5"/>
      <c r="BA1643" s="5"/>
      <c r="BB1643" s="5"/>
    </row>
    <row r="1644" spans="1:54">
      <c r="A1644" s="4"/>
      <c r="B1644" s="25"/>
      <c r="C1644" s="32">
        <f t="shared" si="124"/>
        <v>1</v>
      </c>
      <c r="D1644" s="34" t="s">
        <v>2727</v>
      </c>
      <c r="E1644" s="34">
        <v>40471</v>
      </c>
      <c r="F1644" s="4"/>
      <c r="G1644" s="5"/>
      <c r="H1644" s="5"/>
      <c r="I1644" s="5"/>
      <c r="J1644" s="5"/>
      <c r="K1644" s="5"/>
      <c r="L1644" s="5"/>
      <c r="M1644" s="5"/>
      <c r="N1644" s="5"/>
      <c r="O1644" s="5"/>
      <c r="P1644" s="5"/>
      <c r="Q1644" s="5"/>
      <c r="R1644" s="5"/>
      <c r="S1644" s="5"/>
      <c r="T1644" s="5"/>
      <c r="U1644" s="5"/>
      <c r="V1644" s="5"/>
      <c r="W1644" s="5"/>
      <c r="X1644" s="5"/>
      <c r="Y1644" s="5"/>
      <c r="Z1644" s="5"/>
      <c r="AA1644" s="5"/>
      <c r="AB1644" s="5"/>
      <c r="AC1644" s="5"/>
      <c r="AD1644" s="5"/>
      <c r="AE1644" s="5"/>
      <c r="AF1644" s="5"/>
      <c r="AG1644" s="5"/>
      <c r="AH1644" s="5"/>
      <c r="AI1644" s="5"/>
      <c r="AJ1644" s="5"/>
      <c r="AK1644" s="5"/>
      <c r="AL1644" s="5"/>
      <c r="AM1644" s="5"/>
      <c r="AN1644" s="5"/>
      <c r="AO1644" s="5"/>
      <c r="AP1644" s="5"/>
      <c r="AQ1644" s="5"/>
      <c r="AR1644" s="5"/>
      <c r="AS1644" s="5"/>
      <c r="AT1644" s="5"/>
      <c r="AU1644" s="5"/>
      <c r="AV1644" s="5"/>
      <c r="AW1644" s="5"/>
      <c r="AX1644" s="5"/>
      <c r="AY1644" s="5"/>
      <c r="AZ1644" s="5"/>
      <c r="BA1644" s="5"/>
      <c r="BB1644" s="5"/>
    </row>
    <row r="1645" spans="1:54">
      <c r="A1645" s="4"/>
      <c r="B1645" s="25"/>
      <c r="C1645" s="32">
        <f t="shared" si="124"/>
        <v>1</v>
      </c>
      <c r="D1645" s="34" t="s">
        <v>2731</v>
      </c>
      <c r="E1645" s="34">
        <v>8633</v>
      </c>
      <c r="F1645" s="4"/>
      <c r="G1645" s="5"/>
      <c r="H1645" s="5"/>
      <c r="I1645" s="5"/>
      <c r="J1645" s="5"/>
      <c r="K1645" s="5"/>
      <c r="L1645" s="5"/>
      <c r="M1645" s="5"/>
      <c r="N1645" s="5"/>
      <c r="O1645" s="5"/>
      <c r="P1645" s="5"/>
      <c r="Q1645" s="5"/>
      <c r="R1645" s="5"/>
      <c r="S1645" s="5"/>
      <c r="T1645" s="5"/>
      <c r="U1645" s="5"/>
      <c r="V1645" s="5"/>
      <c r="W1645" s="5"/>
      <c r="X1645" s="5"/>
      <c r="Y1645" s="5"/>
      <c r="Z1645" s="5"/>
      <c r="AA1645" s="5"/>
      <c r="AB1645" s="5"/>
      <c r="AC1645" s="5"/>
      <c r="AD1645" s="5"/>
      <c r="AE1645" s="5"/>
      <c r="AF1645" s="5"/>
      <c r="AG1645" s="5"/>
      <c r="AH1645" s="5"/>
      <c r="AI1645" s="5"/>
      <c r="AJ1645" s="5"/>
      <c r="AK1645" s="5"/>
      <c r="AL1645" s="5"/>
      <c r="AM1645" s="5"/>
      <c r="AN1645" s="5"/>
      <c r="AO1645" s="5"/>
      <c r="AP1645" s="5"/>
      <c r="AQ1645" s="5"/>
      <c r="AR1645" s="5"/>
      <c r="AS1645" s="5"/>
      <c r="AT1645" s="5"/>
      <c r="AU1645" s="5"/>
      <c r="AV1645" s="5"/>
      <c r="AW1645" s="5"/>
      <c r="AX1645" s="5"/>
      <c r="AY1645" s="5"/>
      <c r="AZ1645" s="5"/>
      <c r="BA1645" s="5"/>
      <c r="BB1645" s="5"/>
    </row>
    <row r="1646" spans="1:54">
      <c r="A1646" s="4"/>
      <c r="B1646" s="25"/>
      <c r="C1646" s="32">
        <f t="shared" si="124"/>
        <v>1</v>
      </c>
      <c r="D1646" s="34" t="s">
        <v>2739</v>
      </c>
      <c r="E1646" s="34">
        <v>20925</v>
      </c>
      <c r="F1646" s="4"/>
      <c r="G1646" s="5"/>
      <c r="H1646" s="5"/>
      <c r="I1646" s="5"/>
      <c r="J1646" s="5"/>
      <c r="K1646" s="5"/>
      <c r="L1646" s="5"/>
      <c r="M1646" s="5"/>
      <c r="N1646" s="5"/>
      <c r="O1646" s="5"/>
      <c r="P1646" s="5"/>
      <c r="Q1646" s="5"/>
      <c r="R1646" s="5"/>
      <c r="S1646" s="5"/>
      <c r="T1646" s="5"/>
      <c r="U1646" s="5"/>
      <c r="V1646" s="5"/>
      <c r="W1646" s="5"/>
      <c r="X1646" s="5"/>
      <c r="Y1646" s="5"/>
      <c r="Z1646" s="5"/>
      <c r="AA1646" s="5"/>
      <c r="AB1646" s="5"/>
      <c r="AC1646" s="5"/>
      <c r="AD1646" s="5"/>
      <c r="AE1646" s="5"/>
      <c r="AF1646" s="5"/>
      <c r="AG1646" s="5"/>
      <c r="AH1646" s="5"/>
      <c r="AI1646" s="5"/>
      <c r="AJ1646" s="5"/>
      <c r="AK1646" s="5"/>
      <c r="AL1646" s="5"/>
      <c r="AM1646" s="5"/>
      <c r="AN1646" s="5"/>
      <c r="AO1646" s="5"/>
      <c r="AP1646" s="5"/>
      <c r="AQ1646" s="5"/>
      <c r="AR1646" s="5"/>
      <c r="AS1646" s="5"/>
      <c r="AT1646" s="5"/>
      <c r="AU1646" s="5"/>
      <c r="AV1646" s="5"/>
      <c r="AW1646" s="5"/>
      <c r="AX1646" s="5"/>
      <c r="AY1646" s="5"/>
      <c r="AZ1646" s="5"/>
      <c r="BA1646" s="5"/>
      <c r="BB1646" s="5"/>
    </row>
    <row r="1647" spans="1:54">
      <c r="A1647" s="4"/>
      <c r="B1647" s="25"/>
      <c r="C1647" s="32">
        <f t="shared" si="124"/>
        <v>1</v>
      </c>
      <c r="D1647" s="34" t="s">
        <v>2740</v>
      </c>
      <c r="E1647" s="34">
        <v>86279</v>
      </c>
      <c r="F1647" s="4"/>
      <c r="G1647" s="5"/>
      <c r="H1647" s="5"/>
      <c r="I1647" s="5"/>
      <c r="J1647" s="5"/>
      <c r="K1647" s="5"/>
      <c r="L1647" s="5"/>
      <c r="M1647" s="5"/>
      <c r="N1647" s="5"/>
      <c r="O1647" s="5"/>
      <c r="P1647" s="5"/>
      <c r="Q1647" s="5"/>
      <c r="R1647" s="5"/>
      <c r="S1647" s="5"/>
      <c r="T1647" s="5"/>
      <c r="U1647" s="5"/>
      <c r="V1647" s="5"/>
      <c r="W1647" s="5"/>
      <c r="X1647" s="5"/>
      <c r="Y1647" s="5"/>
      <c r="Z1647" s="5"/>
      <c r="AA1647" s="5"/>
      <c r="AB1647" s="5"/>
      <c r="AC1647" s="5"/>
      <c r="AD1647" s="5"/>
      <c r="AE1647" s="5"/>
      <c r="AF1647" s="5"/>
      <c r="AG1647" s="5"/>
      <c r="AH1647" s="5"/>
      <c r="AI1647" s="5"/>
      <c r="AJ1647" s="5"/>
      <c r="AK1647" s="5"/>
      <c r="AL1647" s="5"/>
      <c r="AM1647" s="5"/>
      <c r="AN1647" s="5"/>
      <c r="AO1647" s="5"/>
      <c r="AP1647" s="5"/>
      <c r="AQ1647" s="5"/>
      <c r="AR1647" s="5"/>
      <c r="AS1647" s="5"/>
      <c r="AT1647" s="5"/>
      <c r="AU1647" s="5"/>
      <c r="AV1647" s="5"/>
      <c r="AW1647" s="5"/>
      <c r="AX1647" s="5"/>
      <c r="AY1647" s="5"/>
      <c r="AZ1647" s="5"/>
      <c r="BA1647" s="5"/>
      <c r="BB1647" s="5"/>
    </row>
    <row r="1648" spans="1:54">
      <c r="A1648" s="4"/>
      <c r="B1648" s="25"/>
      <c r="C1648" s="32">
        <f t="shared" si="124"/>
        <v>1</v>
      </c>
      <c r="D1648" s="34" t="s">
        <v>2741</v>
      </c>
      <c r="E1648" s="34">
        <v>6420</v>
      </c>
      <c r="F1648" s="4"/>
      <c r="G1648" s="5"/>
      <c r="H1648" s="5"/>
      <c r="I1648" s="5"/>
      <c r="J1648" s="5"/>
      <c r="K1648" s="5"/>
      <c r="L1648" s="5"/>
      <c r="M1648" s="5"/>
      <c r="N1648" s="5"/>
      <c r="O1648" s="5"/>
      <c r="P1648" s="5"/>
      <c r="Q1648" s="5"/>
      <c r="R1648" s="5"/>
      <c r="S1648" s="5"/>
      <c r="T1648" s="5"/>
      <c r="U1648" s="5"/>
      <c r="V1648" s="5"/>
      <c r="W1648" s="5"/>
      <c r="X1648" s="5"/>
      <c r="Y1648" s="5"/>
      <c r="Z1648" s="5"/>
      <c r="AA1648" s="5"/>
      <c r="AB1648" s="5"/>
      <c r="AC1648" s="5"/>
      <c r="AD1648" s="5"/>
      <c r="AE1648" s="5"/>
      <c r="AF1648" s="5"/>
      <c r="AG1648" s="5"/>
      <c r="AH1648" s="5"/>
      <c r="AI1648" s="5"/>
      <c r="AJ1648" s="5"/>
      <c r="AK1648" s="5"/>
      <c r="AL1648" s="5"/>
      <c r="AM1648" s="5"/>
      <c r="AN1648" s="5"/>
      <c r="AO1648" s="5"/>
      <c r="AP1648" s="5"/>
      <c r="AQ1648" s="5"/>
      <c r="AR1648" s="5"/>
      <c r="AS1648" s="5"/>
      <c r="AT1648" s="5"/>
      <c r="AU1648" s="5"/>
      <c r="AV1648" s="5"/>
      <c r="AW1648" s="5"/>
      <c r="AX1648" s="5"/>
      <c r="AY1648" s="5"/>
      <c r="AZ1648" s="5"/>
      <c r="BA1648" s="5"/>
      <c r="BB1648" s="5"/>
    </row>
    <row r="1649" spans="1:54">
      <c r="A1649" s="4"/>
      <c r="B1649" s="25"/>
      <c r="C1649" s="32">
        <f t="shared" si="124"/>
        <v>1</v>
      </c>
      <c r="D1649" s="34" t="s">
        <v>2742</v>
      </c>
      <c r="E1649" s="34">
        <v>22777</v>
      </c>
      <c r="F1649" s="4"/>
      <c r="G1649" s="5"/>
      <c r="H1649" s="5"/>
      <c r="I1649" s="5"/>
      <c r="J1649" s="5"/>
      <c r="K1649" s="5"/>
      <c r="L1649" s="5"/>
      <c r="M1649" s="5"/>
      <c r="N1649" s="5"/>
      <c r="O1649" s="5"/>
      <c r="P1649" s="5"/>
      <c r="Q1649" s="5"/>
      <c r="R1649" s="5"/>
      <c r="S1649" s="5"/>
      <c r="T1649" s="5"/>
      <c r="U1649" s="5"/>
      <c r="V1649" s="5"/>
      <c r="W1649" s="5"/>
      <c r="X1649" s="5"/>
      <c r="Y1649" s="5"/>
      <c r="Z1649" s="5"/>
      <c r="AA1649" s="5"/>
      <c r="AB1649" s="5"/>
      <c r="AC1649" s="5"/>
      <c r="AD1649" s="5"/>
      <c r="AE1649" s="5"/>
      <c r="AF1649" s="5"/>
      <c r="AG1649" s="5"/>
      <c r="AH1649" s="5"/>
      <c r="AI1649" s="5"/>
      <c r="AJ1649" s="5"/>
      <c r="AK1649" s="5"/>
      <c r="AL1649" s="5"/>
      <c r="AM1649" s="5"/>
      <c r="AN1649" s="5"/>
      <c r="AO1649" s="5"/>
      <c r="AP1649" s="5"/>
      <c r="AQ1649" s="5"/>
      <c r="AR1649" s="5"/>
      <c r="AS1649" s="5"/>
      <c r="AT1649" s="5"/>
      <c r="AU1649" s="5"/>
      <c r="AV1649" s="5"/>
      <c r="AW1649" s="5"/>
      <c r="AX1649" s="5"/>
      <c r="AY1649" s="5"/>
      <c r="AZ1649" s="5"/>
      <c r="BA1649" s="5"/>
      <c r="BB1649" s="5"/>
    </row>
    <row r="1650" spans="1:54">
      <c r="A1650" s="4"/>
      <c r="B1650" s="25"/>
      <c r="C1650" s="32">
        <f t="shared" si="124"/>
        <v>1</v>
      </c>
      <c r="D1650" s="34" t="s">
        <v>2744</v>
      </c>
      <c r="E1650" s="34">
        <v>11812</v>
      </c>
      <c r="F1650" s="4"/>
      <c r="G1650" s="5"/>
      <c r="H1650" s="5"/>
      <c r="I1650" s="5"/>
      <c r="J1650" s="5"/>
      <c r="K1650" s="5"/>
      <c r="L1650" s="5"/>
      <c r="M1650" s="5"/>
      <c r="N1650" s="5"/>
      <c r="O1650" s="5"/>
      <c r="P1650" s="5"/>
      <c r="Q1650" s="5"/>
      <c r="R1650" s="5"/>
      <c r="S1650" s="5"/>
      <c r="T1650" s="5"/>
      <c r="U1650" s="5"/>
      <c r="V1650" s="5"/>
      <c r="W1650" s="5"/>
      <c r="X1650" s="5"/>
      <c r="Y1650" s="5"/>
      <c r="Z1650" s="5"/>
      <c r="AA1650" s="5"/>
      <c r="AB1650" s="5"/>
      <c r="AC1650" s="5"/>
      <c r="AD1650" s="5"/>
      <c r="AE1650" s="5"/>
      <c r="AF1650" s="5"/>
      <c r="AG1650" s="5"/>
      <c r="AH1650" s="5"/>
      <c r="AI1650" s="5"/>
      <c r="AJ1650" s="5"/>
      <c r="AK1650" s="5"/>
      <c r="AL1650" s="5"/>
      <c r="AM1650" s="5"/>
      <c r="AN1650" s="5"/>
      <c r="AO1650" s="5"/>
      <c r="AP1650" s="5"/>
      <c r="AQ1650" s="5"/>
      <c r="AR1650" s="5"/>
      <c r="AS1650" s="5"/>
      <c r="AT1650" s="5"/>
      <c r="AU1650" s="5"/>
      <c r="AV1650" s="5"/>
      <c r="AW1650" s="5"/>
      <c r="AX1650" s="5"/>
      <c r="AY1650" s="5"/>
      <c r="AZ1650" s="5"/>
      <c r="BA1650" s="5"/>
      <c r="BB1650" s="5"/>
    </row>
    <row r="1651" spans="1:54">
      <c r="A1651" s="4"/>
      <c r="B1651" s="25"/>
      <c r="C1651" s="32">
        <f t="shared" si="124"/>
        <v>1</v>
      </c>
      <c r="D1651" s="34" t="s">
        <v>2749</v>
      </c>
      <c r="E1651" s="34">
        <v>9598</v>
      </c>
      <c r="F1651" s="4"/>
      <c r="G1651" s="5"/>
      <c r="H1651" s="5"/>
      <c r="I1651" s="5"/>
      <c r="J1651" s="5"/>
      <c r="K1651" s="5"/>
      <c r="L1651" s="5"/>
      <c r="M1651" s="5"/>
      <c r="N1651" s="5"/>
      <c r="O1651" s="5"/>
      <c r="P1651" s="5"/>
      <c r="Q1651" s="5"/>
      <c r="R1651" s="5"/>
      <c r="S1651" s="5"/>
      <c r="T1651" s="5"/>
      <c r="U1651" s="5"/>
      <c r="V1651" s="5"/>
      <c r="W1651" s="5"/>
      <c r="X1651" s="5"/>
      <c r="Y1651" s="5"/>
      <c r="Z1651" s="5"/>
      <c r="AA1651" s="5"/>
      <c r="AB1651" s="5"/>
      <c r="AC1651" s="5"/>
      <c r="AD1651" s="5"/>
      <c r="AE1651" s="5"/>
      <c r="AF1651" s="5"/>
      <c r="AG1651" s="5"/>
      <c r="AH1651" s="5"/>
      <c r="AI1651" s="5"/>
      <c r="AJ1651" s="5"/>
      <c r="AK1651" s="5"/>
      <c r="AL1651" s="5"/>
      <c r="AM1651" s="5"/>
      <c r="AN1651" s="5"/>
      <c r="AO1651" s="5"/>
      <c r="AP1651" s="5"/>
      <c r="AQ1651" s="5"/>
      <c r="AR1651" s="5"/>
      <c r="AS1651" s="5"/>
      <c r="AT1651" s="5"/>
      <c r="AU1651" s="5"/>
      <c r="AV1651" s="5"/>
      <c r="AW1651" s="5"/>
      <c r="AX1651" s="5"/>
      <c r="AY1651" s="5"/>
      <c r="AZ1651" s="5"/>
      <c r="BA1651" s="5"/>
      <c r="BB1651" s="5"/>
    </row>
    <row r="1652" spans="1:54">
      <c r="A1652" s="4"/>
      <c r="B1652" s="25"/>
      <c r="C1652" s="32">
        <f t="shared" si="124"/>
        <v>1</v>
      </c>
      <c r="D1652" s="34" t="s">
        <v>2750</v>
      </c>
      <c r="E1652" s="34">
        <v>7479</v>
      </c>
      <c r="F1652" s="4"/>
      <c r="G1652" s="5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/>
      <c r="S1652" s="5"/>
      <c r="T1652" s="5"/>
      <c r="U1652" s="5"/>
      <c r="V1652" s="5"/>
      <c r="W1652" s="5"/>
      <c r="X1652" s="5"/>
      <c r="Y1652" s="5"/>
      <c r="Z1652" s="5"/>
      <c r="AA1652" s="5"/>
      <c r="AB1652" s="5"/>
      <c r="AC1652" s="5"/>
      <c r="AD1652" s="5"/>
      <c r="AE1652" s="5"/>
      <c r="AF1652" s="5"/>
      <c r="AG1652" s="5"/>
      <c r="AH1652" s="5"/>
      <c r="AI1652" s="5"/>
      <c r="AJ1652" s="5"/>
      <c r="AK1652" s="5"/>
      <c r="AL1652" s="5"/>
      <c r="AM1652" s="5"/>
      <c r="AN1652" s="5"/>
      <c r="AO1652" s="5"/>
      <c r="AP1652" s="5"/>
      <c r="AQ1652" s="5"/>
      <c r="AR1652" s="5"/>
      <c r="AS1652" s="5"/>
      <c r="AT1652" s="5"/>
      <c r="AU1652" s="5"/>
      <c r="AV1652" s="5"/>
      <c r="AW1652" s="5"/>
      <c r="AX1652" s="5"/>
      <c r="AY1652" s="5"/>
      <c r="AZ1652" s="5"/>
      <c r="BA1652" s="5"/>
      <c r="BB1652" s="5"/>
    </row>
    <row r="1653" spans="1:54">
      <c r="A1653" s="4"/>
      <c r="B1653" s="25"/>
      <c r="C1653" s="32">
        <f t="shared" si="124"/>
        <v>1</v>
      </c>
      <c r="D1653" s="36" t="s">
        <v>2751</v>
      </c>
      <c r="E1653" s="36">
        <v>20479</v>
      </c>
      <c r="F1653" s="4"/>
      <c r="G1653" s="5"/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5"/>
      <c r="S1653" s="5"/>
      <c r="T1653" s="5"/>
      <c r="U1653" s="5"/>
      <c r="V1653" s="5"/>
      <c r="W1653" s="5"/>
      <c r="X1653" s="5"/>
      <c r="Y1653" s="5"/>
      <c r="Z1653" s="5"/>
      <c r="AA1653" s="5"/>
      <c r="AB1653" s="5"/>
      <c r="AC1653" s="5"/>
      <c r="AD1653" s="5"/>
      <c r="AE1653" s="5"/>
      <c r="AF1653" s="5"/>
      <c r="AG1653" s="5"/>
      <c r="AH1653" s="5"/>
      <c r="AI1653" s="5"/>
      <c r="AJ1653" s="5"/>
      <c r="AK1653" s="5"/>
      <c r="AL1653" s="5"/>
      <c r="AM1653" s="5"/>
      <c r="AN1653" s="5"/>
      <c r="AO1653" s="5"/>
      <c r="AP1653" s="5"/>
      <c r="AQ1653" s="5"/>
      <c r="AR1653" s="5"/>
      <c r="AS1653" s="5"/>
      <c r="AT1653" s="5"/>
      <c r="AU1653" s="5"/>
      <c r="AV1653" s="5"/>
      <c r="AW1653" s="5"/>
      <c r="AX1653" s="5"/>
      <c r="AY1653" s="5"/>
      <c r="AZ1653" s="5"/>
      <c r="BA1653" s="5"/>
      <c r="BB1653" s="5"/>
    </row>
    <row r="1654" spans="1:54">
      <c r="A1654" s="4"/>
      <c r="B1654" s="25"/>
      <c r="C1654" s="32">
        <f t="shared" si="124"/>
        <v>1</v>
      </c>
      <c r="D1654" s="36" t="s">
        <v>2753</v>
      </c>
      <c r="E1654" s="36">
        <v>8311</v>
      </c>
      <c r="F1654" s="4"/>
      <c r="G1654" s="5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5"/>
      <c r="S1654" s="5"/>
      <c r="T1654" s="5"/>
      <c r="U1654" s="5"/>
      <c r="V1654" s="5"/>
      <c r="W1654" s="5"/>
      <c r="X1654" s="5"/>
      <c r="Y1654" s="5"/>
      <c r="Z1654" s="5"/>
      <c r="AA1654" s="5"/>
      <c r="AB1654" s="5"/>
      <c r="AC1654" s="5"/>
      <c r="AD1654" s="5"/>
      <c r="AE1654" s="5"/>
      <c r="AF1654" s="5"/>
      <c r="AG1654" s="5"/>
      <c r="AH1654" s="5"/>
      <c r="AI1654" s="5"/>
      <c r="AJ1654" s="5"/>
      <c r="AK1654" s="5"/>
      <c r="AL1654" s="5"/>
      <c r="AM1654" s="5"/>
      <c r="AN1654" s="5"/>
      <c r="AO1654" s="5"/>
      <c r="AP1654" s="5"/>
      <c r="AQ1654" s="5"/>
      <c r="AR1654" s="5"/>
      <c r="AS1654" s="5"/>
      <c r="AT1654" s="5"/>
      <c r="AU1654" s="5"/>
      <c r="AV1654" s="5"/>
      <c r="AW1654" s="5"/>
      <c r="AX1654" s="5"/>
      <c r="AY1654" s="5"/>
      <c r="AZ1654" s="5"/>
      <c r="BA1654" s="5"/>
      <c r="BB1654" s="5"/>
    </row>
    <row r="1655" spans="1:54">
      <c r="A1655" s="4"/>
      <c r="B1655" s="25"/>
      <c r="C1655" s="32">
        <f t="shared" si="124"/>
        <v>1</v>
      </c>
      <c r="D1655" s="36" t="s">
        <v>2755</v>
      </c>
      <c r="E1655" s="36">
        <v>13305</v>
      </c>
      <c r="F1655" s="4"/>
      <c r="G1655" s="5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5"/>
      <c r="S1655" s="5"/>
      <c r="T1655" s="5"/>
      <c r="U1655" s="5"/>
      <c r="V1655" s="5"/>
      <c r="W1655" s="5"/>
      <c r="X1655" s="5"/>
      <c r="Y1655" s="5"/>
      <c r="Z1655" s="5"/>
      <c r="AA1655" s="5"/>
      <c r="AB1655" s="5"/>
      <c r="AC1655" s="5"/>
      <c r="AD1655" s="5"/>
      <c r="AE1655" s="5"/>
      <c r="AF1655" s="5"/>
      <c r="AG1655" s="5"/>
      <c r="AH1655" s="5"/>
      <c r="AI1655" s="5"/>
      <c r="AJ1655" s="5"/>
      <c r="AK1655" s="5"/>
      <c r="AL1655" s="5"/>
      <c r="AM1655" s="5"/>
      <c r="AN1655" s="5"/>
      <c r="AO1655" s="5"/>
      <c r="AP1655" s="5"/>
      <c r="AQ1655" s="5"/>
      <c r="AR1655" s="5"/>
      <c r="AS1655" s="5"/>
      <c r="AT1655" s="5"/>
      <c r="AU1655" s="5"/>
      <c r="AV1655" s="5"/>
      <c r="AW1655" s="5"/>
      <c r="AX1655" s="5"/>
      <c r="AY1655" s="5"/>
      <c r="AZ1655" s="5"/>
      <c r="BA1655" s="5"/>
      <c r="BB1655" s="5"/>
    </row>
    <row r="1656" spans="1:54">
      <c r="A1656" s="4"/>
      <c r="B1656" s="25"/>
      <c r="C1656" s="32">
        <f t="shared" si="124"/>
        <v>1</v>
      </c>
      <c r="D1656" s="36" t="s">
        <v>2757</v>
      </c>
      <c r="E1656" s="36">
        <v>6842</v>
      </c>
      <c r="F1656" s="4"/>
      <c r="G1656" s="5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5"/>
      <c r="S1656" s="5"/>
      <c r="T1656" s="5"/>
      <c r="U1656" s="5"/>
      <c r="V1656" s="5"/>
      <c r="W1656" s="5"/>
      <c r="X1656" s="5"/>
      <c r="Y1656" s="5"/>
      <c r="Z1656" s="5"/>
      <c r="AA1656" s="5"/>
      <c r="AB1656" s="5"/>
      <c r="AC1656" s="5"/>
      <c r="AD1656" s="5"/>
      <c r="AE1656" s="5"/>
      <c r="AF1656" s="5"/>
      <c r="AG1656" s="5"/>
      <c r="AH1656" s="5"/>
      <c r="AI1656" s="5"/>
      <c r="AJ1656" s="5"/>
      <c r="AK1656" s="5"/>
      <c r="AL1656" s="5"/>
      <c r="AM1656" s="5"/>
      <c r="AN1656" s="5"/>
      <c r="AO1656" s="5"/>
      <c r="AP1656" s="5"/>
      <c r="AQ1656" s="5"/>
      <c r="AR1656" s="5"/>
      <c r="AS1656" s="5"/>
      <c r="AT1656" s="5"/>
      <c r="AU1656" s="5"/>
      <c r="AV1656" s="5"/>
      <c r="AW1656" s="5"/>
      <c r="AX1656" s="5"/>
      <c r="AY1656" s="5"/>
      <c r="AZ1656" s="5"/>
      <c r="BA1656" s="5"/>
      <c r="BB1656" s="5"/>
    </row>
    <row r="1657" spans="1:54">
      <c r="A1657" s="4"/>
      <c r="B1657" s="25"/>
      <c r="C1657" s="32">
        <f t="shared" si="124"/>
        <v>1</v>
      </c>
      <c r="D1657" s="34" t="s">
        <v>4868</v>
      </c>
      <c r="E1657" s="34">
        <v>11449</v>
      </c>
      <c r="F1657" s="4"/>
      <c r="G1657" s="5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5"/>
      <c r="S1657" s="5"/>
      <c r="T1657" s="5"/>
      <c r="U1657" s="5"/>
      <c r="V1657" s="5"/>
      <c r="W1657" s="5"/>
      <c r="X1657" s="5"/>
      <c r="Y1657" s="5"/>
      <c r="Z1657" s="5"/>
      <c r="AA1657" s="5"/>
      <c r="AB1657" s="5"/>
      <c r="AC1657" s="5"/>
      <c r="AD1657" s="5"/>
      <c r="AE1657" s="5"/>
      <c r="AF1657" s="5"/>
      <c r="AG1657" s="5"/>
      <c r="AH1657" s="5"/>
      <c r="AI1657" s="5"/>
      <c r="AJ1657" s="5"/>
      <c r="AK1657" s="5"/>
      <c r="AL1657" s="5"/>
      <c r="AM1657" s="5"/>
      <c r="AN1657" s="5"/>
      <c r="AO1657" s="5"/>
      <c r="AP1657" s="5"/>
      <c r="AQ1657" s="5"/>
      <c r="AR1657" s="5"/>
      <c r="AS1657" s="5"/>
      <c r="AT1657" s="5"/>
      <c r="AU1657" s="5"/>
      <c r="AV1657" s="5"/>
      <c r="AW1657" s="5"/>
      <c r="AX1657" s="5"/>
      <c r="AY1657" s="5"/>
      <c r="AZ1657" s="5"/>
      <c r="BA1657" s="5"/>
      <c r="BB1657" s="5"/>
    </row>
    <row r="1658" spans="1:54">
      <c r="A1658" s="4"/>
      <c r="B1658" s="25"/>
      <c r="C1658" s="32">
        <f t="shared" si="124"/>
        <v>1</v>
      </c>
      <c r="D1658" s="34" t="s">
        <v>2761</v>
      </c>
      <c r="E1658" s="34">
        <v>4500</v>
      </c>
      <c r="F1658" s="4"/>
      <c r="G1658" s="5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5"/>
      <c r="S1658" s="5"/>
      <c r="T1658" s="5"/>
      <c r="U1658" s="5"/>
      <c r="V1658" s="5"/>
      <c r="W1658" s="5"/>
      <c r="X1658" s="5"/>
      <c r="Y1658" s="5"/>
      <c r="Z1658" s="5"/>
      <c r="AA1658" s="5"/>
      <c r="AB1658" s="5"/>
      <c r="AC1658" s="5"/>
      <c r="AD1658" s="5"/>
      <c r="AE1658" s="5"/>
      <c r="AF1658" s="5"/>
      <c r="AG1658" s="5"/>
      <c r="AH1658" s="5"/>
      <c r="AI1658" s="5"/>
      <c r="AJ1658" s="5"/>
      <c r="AK1658" s="5"/>
      <c r="AL1658" s="5"/>
      <c r="AM1658" s="5"/>
      <c r="AN1658" s="5"/>
      <c r="AO1658" s="5"/>
      <c r="AP1658" s="5"/>
      <c r="AQ1658" s="5"/>
      <c r="AR1658" s="5"/>
      <c r="AS1658" s="5"/>
      <c r="AT1658" s="5"/>
      <c r="AU1658" s="5"/>
      <c r="AV1658" s="5"/>
      <c r="AW1658" s="5"/>
      <c r="AX1658" s="5"/>
      <c r="AY1658" s="5"/>
      <c r="AZ1658" s="5"/>
      <c r="BA1658" s="5"/>
      <c r="BB1658" s="5"/>
    </row>
    <row r="1659" spans="1:54">
      <c r="A1659" s="4"/>
      <c r="B1659" s="25"/>
      <c r="C1659" s="32">
        <f t="shared" si="124"/>
        <v>1</v>
      </c>
      <c r="D1659" s="34" t="s">
        <v>2762</v>
      </c>
      <c r="E1659" s="34">
        <v>20000</v>
      </c>
      <c r="F1659" s="4"/>
      <c r="G1659" s="5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5"/>
      <c r="S1659" s="5"/>
      <c r="T1659" s="5"/>
      <c r="U1659" s="5"/>
      <c r="V1659" s="5"/>
      <c r="W1659" s="5"/>
      <c r="X1659" s="5"/>
      <c r="Y1659" s="5"/>
      <c r="Z1659" s="5"/>
      <c r="AA1659" s="5"/>
      <c r="AB1659" s="5"/>
      <c r="AC1659" s="5"/>
      <c r="AD1659" s="5"/>
      <c r="AE1659" s="5"/>
      <c r="AF1659" s="5"/>
      <c r="AG1659" s="5"/>
      <c r="AH1659" s="5"/>
      <c r="AI1659" s="5"/>
      <c r="AJ1659" s="5"/>
      <c r="AK1659" s="5"/>
      <c r="AL1659" s="5"/>
      <c r="AM1659" s="5"/>
      <c r="AN1659" s="5"/>
      <c r="AO1659" s="5"/>
      <c r="AP1659" s="5"/>
      <c r="AQ1659" s="5"/>
      <c r="AR1659" s="5"/>
      <c r="AS1659" s="5"/>
      <c r="AT1659" s="5"/>
      <c r="AU1659" s="5"/>
      <c r="AV1659" s="5"/>
      <c r="AW1659" s="5"/>
      <c r="AX1659" s="5"/>
      <c r="AY1659" s="5"/>
      <c r="AZ1659" s="5"/>
      <c r="BA1659" s="5"/>
      <c r="BB1659" s="5"/>
    </row>
    <row r="1660" spans="1:54">
      <c r="A1660" s="4"/>
      <c r="B1660" s="25"/>
      <c r="C1660" s="32">
        <f t="shared" si="124"/>
        <v>1</v>
      </c>
      <c r="D1660" s="34" t="s">
        <v>2766</v>
      </c>
      <c r="E1660" s="34">
        <v>4460</v>
      </c>
      <c r="F1660" s="4"/>
      <c r="G1660" s="5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5"/>
      <c r="S1660" s="5"/>
      <c r="T1660" s="5"/>
      <c r="U1660" s="5"/>
      <c r="V1660" s="5"/>
      <c r="W1660" s="5"/>
      <c r="X1660" s="5"/>
      <c r="Y1660" s="5"/>
      <c r="Z1660" s="5"/>
      <c r="AA1660" s="5"/>
      <c r="AB1660" s="5"/>
      <c r="AC1660" s="5"/>
      <c r="AD1660" s="5"/>
      <c r="AE1660" s="5"/>
      <c r="AF1660" s="5"/>
      <c r="AG1660" s="5"/>
      <c r="AH1660" s="5"/>
      <c r="AI1660" s="5"/>
      <c r="AJ1660" s="5"/>
      <c r="AK1660" s="5"/>
      <c r="AL1660" s="5"/>
      <c r="AM1660" s="5"/>
      <c r="AN1660" s="5"/>
      <c r="AO1660" s="5"/>
      <c r="AP1660" s="5"/>
      <c r="AQ1660" s="5"/>
      <c r="AR1660" s="5"/>
      <c r="AS1660" s="5"/>
      <c r="AT1660" s="5"/>
      <c r="AU1660" s="5"/>
      <c r="AV1660" s="5"/>
      <c r="AW1660" s="5"/>
      <c r="AX1660" s="5"/>
      <c r="AY1660" s="5"/>
      <c r="AZ1660" s="5"/>
      <c r="BA1660" s="5"/>
      <c r="BB1660" s="5"/>
    </row>
    <row r="1661" spans="1:54">
      <c r="A1661" s="4"/>
      <c r="B1661" s="25"/>
      <c r="C1661" s="32">
        <f t="shared" ref="C1661:C1668" si="125">IF(D1661="",0,1)</f>
        <v>1</v>
      </c>
      <c r="D1661" s="34" t="s">
        <v>2770</v>
      </c>
      <c r="E1661" s="34">
        <v>12083</v>
      </c>
      <c r="F1661" s="4"/>
      <c r="G1661" s="5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5"/>
      <c r="S1661" s="5"/>
      <c r="T1661" s="5"/>
      <c r="U1661" s="5"/>
      <c r="V1661" s="5"/>
      <c r="W1661" s="5"/>
      <c r="X1661" s="5"/>
      <c r="Y1661" s="5"/>
      <c r="Z1661" s="5"/>
      <c r="AA1661" s="5"/>
      <c r="AB1661" s="5"/>
      <c r="AC1661" s="5"/>
      <c r="AD1661" s="5"/>
      <c r="AE1661" s="5"/>
      <c r="AF1661" s="5"/>
      <c r="AG1661" s="5"/>
      <c r="AH1661" s="5"/>
      <c r="AI1661" s="5"/>
      <c r="AJ1661" s="5"/>
      <c r="AK1661" s="5"/>
      <c r="AL1661" s="5"/>
      <c r="AM1661" s="5"/>
      <c r="AN1661" s="5"/>
      <c r="AO1661" s="5"/>
      <c r="AP1661" s="5"/>
      <c r="AQ1661" s="5"/>
      <c r="AR1661" s="5"/>
      <c r="AS1661" s="5"/>
      <c r="AT1661" s="5"/>
      <c r="AU1661" s="5"/>
      <c r="AV1661" s="5"/>
      <c r="AW1661" s="5"/>
      <c r="AX1661" s="5"/>
      <c r="AY1661" s="5"/>
      <c r="AZ1661" s="5"/>
      <c r="BA1661" s="5"/>
      <c r="BB1661" s="5"/>
    </row>
    <row r="1662" spans="1:54">
      <c r="A1662" s="4"/>
      <c r="B1662" s="25"/>
      <c r="C1662" s="32">
        <f t="shared" si="125"/>
        <v>1</v>
      </c>
      <c r="D1662" s="34" t="s">
        <v>2771</v>
      </c>
      <c r="E1662" s="34">
        <v>8800</v>
      </c>
      <c r="F1662" s="4"/>
      <c r="G1662" s="5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5"/>
      <c r="S1662" s="5"/>
      <c r="T1662" s="5"/>
      <c r="U1662" s="5"/>
      <c r="V1662" s="5"/>
      <c r="W1662" s="5"/>
      <c r="X1662" s="5"/>
      <c r="Y1662" s="5"/>
      <c r="Z1662" s="5"/>
      <c r="AA1662" s="5"/>
      <c r="AB1662" s="5"/>
      <c r="AC1662" s="5"/>
      <c r="AD1662" s="5"/>
      <c r="AE1662" s="5"/>
      <c r="AF1662" s="5"/>
      <c r="AG1662" s="5"/>
      <c r="AH1662" s="5"/>
      <c r="AI1662" s="5"/>
      <c r="AJ1662" s="5"/>
      <c r="AK1662" s="5"/>
      <c r="AL1662" s="5"/>
      <c r="AM1662" s="5"/>
      <c r="AN1662" s="5"/>
      <c r="AO1662" s="5"/>
      <c r="AP1662" s="5"/>
      <c r="AQ1662" s="5"/>
      <c r="AR1662" s="5"/>
      <c r="AS1662" s="5"/>
      <c r="AT1662" s="5"/>
      <c r="AU1662" s="5"/>
      <c r="AV1662" s="5"/>
      <c r="AW1662" s="5"/>
      <c r="AX1662" s="5"/>
      <c r="AY1662" s="5"/>
      <c r="AZ1662" s="5"/>
      <c r="BA1662" s="5"/>
      <c r="BB1662" s="5"/>
    </row>
    <row r="1663" spans="1:54">
      <c r="A1663" s="4"/>
      <c r="B1663" s="25"/>
      <c r="C1663" s="32">
        <f t="shared" si="125"/>
        <v>1</v>
      </c>
      <c r="D1663" s="34" t="s">
        <v>2772</v>
      </c>
      <c r="E1663" s="34">
        <v>4924</v>
      </c>
      <c r="F1663" s="4"/>
      <c r="G1663" s="5"/>
      <c r="H1663" s="5"/>
      <c r="I1663" s="5"/>
      <c r="J1663" s="5"/>
      <c r="K1663" s="5"/>
      <c r="L1663" s="5"/>
      <c r="M1663" s="5"/>
      <c r="N1663" s="5"/>
      <c r="O1663" s="5"/>
      <c r="P1663" s="5"/>
      <c r="Q1663" s="5"/>
      <c r="R1663" s="5"/>
      <c r="S1663" s="5"/>
      <c r="T1663" s="5"/>
      <c r="U1663" s="5"/>
      <c r="V1663" s="5"/>
      <c r="W1663" s="5"/>
      <c r="X1663" s="5"/>
      <c r="Y1663" s="5"/>
      <c r="Z1663" s="5"/>
      <c r="AA1663" s="5"/>
      <c r="AB1663" s="5"/>
      <c r="AC1663" s="5"/>
      <c r="AD1663" s="5"/>
      <c r="AE1663" s="5"/>
      <c r="AF1663" s="5"/>
      <c r="AG1663" s="5"/>
      <c r="AH1663" s="5"/>
      <c r="AI1663" s="5"/>
      <c r="AJ1663" s="5"/>
      <c r="AK1663" s="5"/>
      <c r="AL1663" s="5"/>
      <c r="AM1663" s="5"/>
      <c r="AN1663" s="5"/>
      <c r="AO1663" s="5"/>
      <c r="AP1663" s="5"/>
      <c r="AQ1663" s="5"/>
      <c r="AR1663" s="5"/>
      <c r="AS1663" s="5"/>
      <c r="AT1663" s="5"/>
      <c r="AU1663" s="5"/>
      <c r="AV1663" s="5"/>
      <c r="AW1663" s="5"/>
      <c r="AX1663" s="5"/>
      <c r="AY1663" s="5"/>
      <c r="AZ1663" s="5"/>
      <c r="BA1663" s="5"/>
      <c r="BB1663" s="5"/>
    </row>
    <row r="1664" spans="1:54">
      <c r="A1664" s="4"/>
      <c r="B1664" s="25"/>
      <c r="C1664" s="32">
        <f t="shared" si="125"/>
        <v>1</v>
      </c>
      <c r="D1664" s="36" t="s">
        <v>2773</v>
      </c>
      <c r="E1664" s="36">
        <v>6300</v>
      </c>
      <c r="F1664" s="4"/>
      <c r="G1664" s="5"/>
      <c r="H1664" s="5"/>
      <c r="I1664" s="5"/>
      <c r="J1664" s="5"/>
      <c r="K1664" s="5"/>
      <c r="L1664" s="5"/>
      <c r="M1664" s="5"/>
      <c r="N1664" s="5"/>
      <c r="O1664" s="5"/>
      <c r="P1664" s="5"/>
      <c r="Q1664" s="5"/>
      <c r="R1664" s="5"/>
      <c r="S1664" s="5"/>
      <c r="T1664" s="5"/>
      <c r="U1664" s="5"/>
      <c r="V1664" s="5"/>
      <c r="W1664" s="5"/>
      <c r="X1664" s="5"/>
      <c r="Y1664" s="5"/>
      <c r="Z1664" s="5"/>
      <c r="AA1664" s="5"/>
      <c r="AB1664" s="5"/>
      <c r="AC1664" s="5"/>
      <c r="AD1664" s="5"/>
      <c r="AE1664" s="5"/>
      <c r="AF1664" s="5"/>
      <c r="AG1664" s="5"/>
      <c r="AH1664" s="5"/>
      <c r="AI1664" s="5"/>
      <c r="AJ1664" s="5"/>
      <c r="AK1664" s="5"/>
      <c r="AL1664" s="5"/>
      <c r="AM1664" s="5"/>
      <c r="AN1664" s="5"/>
      <c r="AO1664" s="5"/>
      <c r="AP1664" s="5"/>
      <c r="AQ1664" s="5"/>
      <c r="AR1664" s="5"/>
      <c r="AS1664" s="5"/>
      <c r="AT1664" s="5"/>
      <c r="AU1664" s="5"/>
      <c r="AV1664" s="5"/>
      <c r="AW1664" s="5"/>
      <c r="AX1664" s="5"/>
      <c r="AY1664" s="5"/>
      <c r="AZ1664" s="5"/>
      <c r="BA1664" s="5"/>
      <c r="BB1664" s="5"/>
    </row>
    <row r="1665" spans="1:54">
      <c r="A1665" s="4"/>
      <c r="B1665" s="25"/>
      <c r="C1665" s="32">
        <f t="shared" si="125"/>
        <v>1</v>
      </c>
      <c r="D1665" s="42" t="s">
        <v>2774</v>
      </c>
      <c r="E1665" s="42">
        <v>12642</v>
      </c>
      <c r="F1665" s="4"/>
      <c r="G1665" s="5"/>
      <c r="H1665" s="5"/>
      <c r="I1665" s="5"/>
      <c r="J1665" s="5"/>
      <c r="K1665" s="5"/>
      <c r="L1665" s="5"/>
      <c r="M1665" s="5"/>
      <c r="N1665" s="5"/>
      <c r="O1665" s="5"/>
      <c r="P1665" s="5"/>
      <c r="Q1665" s="5"/>
      <c r="R1665" s="5"/>
      <c r="S1665" s="5"/>
      <c r="T1665" s="5"/>
      <c r="U1665" s="5"/>
      <c r="V1665" s="5"/>
      <c r="W1665" s="5"/>
      <c r="X1665" s="5"/>
      <c r="Y1665" s="5"/>
      <c r="Z1665" s="5"/>
      <c r="AA1665" s="5"/>
      <c r="AB1665" s="5"/>
      <c r="AC1665" s="5"/>
      <c r="AD1665" s="5"/>
      <c r="AE1665" s="5"/>
      <c r="AF1665" s="5"/>
      <c r="AG1665" s="5"/>
      <c r="AH1665" s="5"/>
      <c r="AI1665" s="5"/>
      <c r="AJ1665" s="5"/>
      <c r="AK1665" s="5"/>
      <c r="AL1665" s="5"/>
      <c r="AM1665" s="5"/>
      <c r="AN1665" s="5"/>
      <c r="AO1665" s="5"/>
      <c r="AP1665" s="5"/>
      <c r="AQ1665" s="5"/>
      <c r="AR1665" s="5"/>
      <c r="AS1665" s="5"/>
      <c r="AT1665" s="5"/>
      <c r="AU1665" s="5"/>
      <c r="AV1665" s="5"/>
      <c r="AW1665" s="5"/>
      <c r="AX1665" s="5"/>
      <c r="AY1665" s="5"/>
      <c r="AZ1665" s="5"/>
      <c r="BA1665" s="5"/>
      <c r="BB1665" s="5"/>
    </row>
    <row r="1666" spans="1:54">
      <c r="A1666" s="4"/>
      <c r="B1666" s="25"/>
      <c r="C1666" s="32">
        <f t="shared" si="125"/>
        <v>1</v>
      </c>
      <c r="D1666" s="36" t="s">
        <v>2775</v>
      </c>
      <c r="E1666" s="36">
        <v>11435</v>
      </c>
      <c r="F1666" s="4"/>
      <c r="G1666" s="5"/>
      <c r="H1666" s="5"/>
      <c r="I1666" s="5"/>
      <c r="J1666" s="5"/>
      <c r="K1666" s="5"/>
      <c r="L1666" s="5"/>
      <c r="M1666" s="5"/>
      <c r="N1666" s="5"/>
      <c r="O1666" s="5"/>
      <c r="P1666" s="5"/>
      <c r="Q1666" s="5"/>
      <c r="R1666" s="5"/>
      <c r="S1666" s="5"/>
      <c r="T1666" s="5"/>
      <c r="U1666" s="5"/>
      <c r="V1666" s="5"/>
      <c r="W1666" s="5"/>
      <c r="X1666" s="5"/>
      <c r="Y1666" s="5"/>
      <c r="Z1666" s="5"/>
      <c r="AA1666" s="5"/>
      <c r="AB1666" s="5"/>
      <c r="AC1666" s="5"/>
      <c r="AD1666" s="5"/>
      <c r="AE1666" s="5"/>
      <c r="AF1666" s="5"/>
      <c r="AG1666" s="5"/>
      <c r="AH1666" s="5"/>
      <c r="AI1666" s="5"/>
      <c r="AJ1666" s="5"/>
      <c r="AK1666" s="5"/>
      <c r="AL1666" s="5"/>
      <c r="AM1666" s="5"/>
      <c r="AN1666" s="5"/>
      <c r="AO1666" s="5"/>
      <c r="AP1666" s="5"/>
      <c r="AQ1666" s="5"/>
      <c r="AR1666" s="5"/>
      <c r="AS1666" s="5"/>
      <c r="AT1666" s="5"/>
      <c r="AU1666" s="5"/>
      <c r="AV1666" s="5"/>
      <c r="AW1666" s="5"/>
      <c r="AX1666" s="5"/>
      <c r="AY1666" s="5"/>
      <c r="AZ1666" s="5"/>
      <c r="BA1666" s="5"/>
      <c r="BB1666" s="5"/>
    </row>
    <row r="1667" spans="1:54">
      <c r="A1667" s="4"/>
      <c r="B1667" s="25"/>
      <c r="C1667" s="32">
        <f t="shared" si="125"/>
        <v>1</v>
      </c>
      <c r="D1667" s="36" t="s">
        <v>2777</v>
      </c>
      <c r="E1667" s="36">
        <v>50000</v>
      </c>
      <c r="F1667" s="4"/>
      <c r="G1667" s="5"/>
      <c r="H1667" s="5"/>
      <c r="I1667" s="5"/>
      <c r="J1667" s="5"/>
      <c r="K1667" s="5"/>
      <c r="L1667" s="5"/>
      <c r="M1667" s="5"/>
      <c r="N1667" s="5"/>
      <c r="O1667" s="5"/>
      <c r="P1667" s="5"/>
      <c r="Q1667" s="5"/>
      <c r="R1667" s="5"/>
      <c r="S1667" s="5"/>
      <c r="T1667" s="5"/>
      <c r="U1667" s="5"/>
      <c r="V1667" s="5"/>
      <c r="W1667" s="5"/>
      <c r="X1667" s="5"/>
      <c r="Y1667" s="5"/>
      <c r="Z1667" s="5"/>
      <c r="AA1667" s="5"/>
      <c r="AB1667" s="5"/>
      <c r="AC1667" s="5"/>
      <c r="AD1667" s="5"/>
      <c r="AE1667" s="5"/>
      <c r="AF1667" s="5"/>
      <c r="AG1667" s="5"/>
      <c r="AH1667" s="5"/>
      <c r="AI1667" s="5"/>
      <c r="AJ1667" s="5"/>
      <c r="AK1667" s="5"/>
      <c r="AL1667" s="5"/>
      <c r="AM1667" s="5"/>
      <c r="AN1667" s="5"/>
      <c r="AO1667" s="5"/>
      <c r="AP1667" s="5"/>
      <c r="AQ1667" s="5"/>
      <c r="AR1667" s="5"/>
      <c r="AS1667" s="5"/>
      <c r="AT1667" s="5"/>
      <c r="AU1667" s="5"/>
      <c r="AV1667" s="5"/>
      <c r="AW1667" s="5"/>
      <c r="AX1667" s="5"/>
      <c r="AY1667" s="5"/>
      <c r="AZ1667" s="5"/>
      <c r="BA1667" s="5"/>
      <c r="BB1667" s="5"/>
    </row>
    <row r="1668" spans="1:54">
      <c r="A1668" s="4"/>
      <c r="B1668" s="25"/>
      <c r="C1668" s="32">
        <f t="shared" si="125"/>
        <v>1</v>
      </c>
      <c r="D1668" s="36" t="s">
        <v>2778</v>
      </c>
      <c r="E1668" s="36">
        <v>10426</v>
      </c>
      <c r="F1668" s="4"/>
      <c r="G1668" s="5"/>
      <c r="H1668" s="5"/>
      <c r="I1668" s="5"/>
      <c r="J1668" s="5"/>
      <c r="K1668" s="5"/>
      <c r="L1668" s="5"/>
      <c r="M1668" s="5"/>
      <c r="N1668" s="5"/>
      <c r="O1668" s="5"/>
      <c r="P1668" s="5"/>
      <c r="Q1668" s="5"/>
      <c r="R1668" s="5"/>
      <c r="S1668" s="5"/>
      <c r="T1668" s="5"/>
      <c r="U1668" s="5"/>
      <c r="V1668" s="5"/>
      <c r="W1668" s="5"/>
      <c r="X1668" s="5"/>
      <c r="Y1668" s="5"/>
      <c r="Z1668" s="5"/>
      <c r="AA1668" s="5"/>
      <c r="AB1668" s="5"/>
      <c r="AC1668" s="5"/>
      <c r="AD1668" s="5"/>
      <c r="AE1668" s="5"/>
      <c r="AF1668" s="5"/>
      <c r="AG1668" s="5"/>
      <c r="AH1668" s="5"/>
      <c r="AI1668" s="5"/>
      <c r="AJ1668" s="5"/>
      <c r="AK1668" s="5"/>
      <c r="AL1668" s="5"/>
      <c r="AM1668" s="5"/>
      <c r="AN1668" s="5"/>
      <c r="AO1668" s="5"/>
      <c r="AP1668" s="5"/>
      <c r="AQ1668" s="5"/>
      <c r="AR1668" s="5"/>
      <c r="AS1668" s="5"/>
      <c r="AT1668" s="5"/>
      <c r="AU1668" s="5"/>
      <c r="AV1668" s="5"/>
      <c r="AW1668" s="5"/>
      <c r="AX1668" s="5"/>
      <c r="AY1668" s="5"/>
      <c r="AZ1668" s="5"/>
      <c r="BA1668" s="5"/>
      <c r="BB1668" s="5"/>
    </row>
    <row r="1669" spans="1:54" ht="15">
      <c r="A1669" s="231" t="s">
        <v>2779</v>
      </c>
      <c r="B1669" s="231"/>
      <c r="C1669" s="231"/>
      <c r="D1669" s="44">
        <f>SUM(C1597:C1668)</f>
        <v>72</v>
      </c>
      <c r="E1669" s="159">
        <f t="shared" ref="E1669" si="126">SUM(E1597:E1668)</f>
        <v>1549566</v>
      </c>
      <c r="F1669" s="4"/>
      <c r="G1669" s="5"/>
      <c r="H1669" s="5"/>
      <c r="I1669" s="5"/>
      <c r="J1669" s="5"/>
      <c r="K1669" s="5"/>
      <c r="L1669" s="5"/>
      <c r="M1669" s="5"/>
      <c r="N1669" s="5"/>
      <c r="O1669" s="5"/>
      <c r="P1669" s="5"/>
      <c r="Q1669" s="5"/>
      <c r="R1669" s="5"/>
      <c r="S1669" s="5"/>
      <c r="T1669" s="5"/>
      <c r="U1669" s="5"/>
      <c r="V1669" s="5"/>
      <c r="W1669" s="5"/>
      <c r="X1669" s="5"/>
      <c r="Y1669" s="5"/>
      <c r="Z1669" s="5"/>
      <c r="AA1669" s="5"/>
      <c r="AB1669" s="5"/>
      <c r="AC1669" s="5"/>
      <c r="AD1669" s="5"/>
      <c r="AE1669" s="5"/>
      <c r="AF1669" s="5"/>
      <c r="AG1669" s="5"/>
      <c r="AH1669" s="5"/>
      <c r="AI1669" s="5"/>
      <c r="AJ1669" s="5"/>
      <c r="AK1669" s="5"/>
      <c r="AL1669" s="5"/>
      <c r="AM1669" s="5"/>
      <c r="AN1669" s="5"/>
      <c r="AO1669" s="5"/>
      <c r="AP1669" s="5"/>
      <c r="AQ1669" s="5"/>
      <c r="AR1669" s="5"/>
      <c r="AS1669" s="5"/>
      <c r="AT1669" s="5"/>
      <c r="AU1669" s="5"/>
      <c r="AV1669" s="5"/>
      <c r="AW1669" s="5"/>
      <c r="AX1669" s="5"/>
      <c r="AY1669" s="5"/>
      <c r="AZ1669" s="5"/>
      <c r="BA1669" s="5"/>
      <c r="BB1669" s="5"/>
    </row>
    <row r="1670" spans="1:54" ht="15.75">
      <c r="A1670" s="28">
        <v>60</v>
      </c>
      <c r="B1670" s="225" t="s">
        <v>94</v>
      </c>
      <c r="C1670" s="225"/>
      <c r="D1670" s="29"/>
      <c r="E1670" s="156"/>
      <c r="F1670" s="4"/>
      <c r="G1670" s="5"/>
      <c r="H1670" s="5"/>
      <c r="I1670" s="5"/>
      <c r="J1670" s="5"/>
      <c r="K1670" s="5"/>
      <c r="L1670" s="5"/>
      <c r="M1670" s="5"/>
      <c r="N1670" s="5"/>
      <c r="O1670" s="5"/>
      <c r="P1670" s="5"/>
      <c r="Q1670" s="5"/>
      <c r="R1670" s="5"/>
      <c r="S1670" s="5"/>
      <c r="T1670" s="5"/>
      <c r="U1670" s="5"/>
      <c r="V1670" s="5"/>
      <c r="W1670" s="5"/>
      <c r="X1670" s="5"/>
      <c r="Y1670" s="5"/>
      <c r="Z1670" s="5"/>
      <c r="AA1670" s="5"/>
      <c r="AB1670" s="5"/>
      <c r="AC1670" s="5"/>
      <c r="AD1670" s="5"/>
      <c r="AE1670" s="5"/>
      <c r="AF1670" s="5"/>
      <c r="AG1670" s="5"/>
      <c r="AH1670" s="5"/>
      <c r="AI1670" s="5"/>
      <c r="AJ1670" s="5"/>
      <c r="AK1670" s="5"/>
      <c r="AL1670" s="5"/>
      <c r="AM1670" s="5"/>
      <c r="AN1670" s="5"/>
      <c r="AO1670" s="5"/>
      <c r="AP1670" s="5"/>
      <c r="AQ1670" s="5"/>
      <c r="AR1670" s="5"/>
      <c r="AS1670" s="5"/>
      <c r="AT1670" s="5"/>
      <c r="AU1670" s="5"/>
      <c r="AV1670" s="5"/>
      <c r="AW1670" s="5"/>
      <c r="AX1670" s="5"/>
      <c r="AY1670" s="5"/>
      <c r="AZ1670" s="5"/>
      <c r="BA1670" s="5"/>
      <c r="BB1670" s="5"/>
    </row>
    <row r="1671" spans="1:54">
      <c r="A1671" s="4"/>
      <c r="B1671" s="25"/>
      <c r="C1671" s="32">
        <f t="shared" ref="C1671:C1712" si="127">IF(D1671="",0,1)</f>
        <v>1</v>
      </c>
      <c r="D1671" s="34" t="s">
        <v>2784</v>
      </c>
      <c r="E1671" s="34">
        <v>56000</v>
      </c>
      <c r="F1671" s="4"/>
      <c r="G1671" s="5"/>
      <c r="H1671" s="5"/>
      <c r="I1671" s="5"/>
      <c r="J1671" s="5"/>
      <c r="K1671" s="5"/>
      <c r="L1671" s="5"/>
      <c r="M1671" s="5"/>
      <c r="N1671" s="5"/>
      <c r="O1671" s="5"/>
      <c r="P1671" s="5"/>
      <c r="Q1671" s="5"/>
      <c r="R1671" s="5"/>
      <c r="S1671" s="5"/>
      <c r="T1671" s="5"/>
      <c r="U1671" s="5"/>
      <c r="V1671" s="5"/>
      <c r="W1671" s="5"/>
      <c r="X1671" s="5"/>
      <c r="Y1671" s="5"/>
      <c r="Z1671" s="5"/>
      <c r="AA1671" s="5"/>
      <c r="AB1671" s="5"/>
      <c r="AC1671" s="5"/>
      <c r="AD1671" s="5"/>
      <c r="AE1671" s="5"/>
      <c r="AF1671" s="5"/>
      <c r="AG1671" s="5"/>
      <c r="AH1671" s="5"/>
      <c r="AI1671" s="5"/>
      <c r="AJ1671" s="5"/>
      <c r="AK1671" s="5"/>
      <c r="AL1671" s="5"/>
      <c r="AM1671" s="5"/>
      <c r="AN1671" s="5"/>
      <c r="AO1671" s="5"/>
      <c r="AP1671" s="5"/>
      <c r="AQ1671" s="5"/>
      <c r="AR1671" s="5"/>
      <c r="AS1671" s="5"/>
      <c r="AT1671" s="5"/>
      <c r="AU1671" s="5"/>
      <c r="AV1671" s="5"/>
      <c r="AW1671" s="5"/>
      <c r="AX1671" s="5"/>
      <c r="AY1671" s="5"/>
      <c r="AZ1671" s="5"/>
      <c r="BA1671" s="5"/>
      <c r="BB1671" s="5"/>
    </row>
    <row r="1672" spans="1:54">
      <c r="A1672" s="4"/>
      <c r="B1672" s="25"/>
      <c r="C1672" s="32">
        <f t="shared" si="127"/>
        <v>1</v>
      </c>
      <c r="D1672" s="34" t="s">
        <v>2787</v>
      </c>
      <c r="E1672" s="34">
        <v>2186</v>
      </c>
      <c r="F1672" s="4"/>
      <c r="G1672" s="5"/>
      <c r="H1672" s="5"/>
      <c r="I1672" s="5"/>
      <c r="J1672" s="5"/>
      <c r="K1672" s="5"/>
      <c r="L1672" s="5"/>
      <c r="M1672" s="5"/>
      <c r="N1672" s="5"/>
      <c r="O1672" s="5"/>
      <c r="P1672" s="5"/>
      <c r="Q1672" s="5"/>
      <c r="R1672" s="5"/>
      <c r="S1672" s="5"/>
      <c r="T1672" s="5"/>
      <c r="U1672" s="5"/>
      <c r="V1672" s="5"/>
      <c r="W1672" s="5"/>
      <c r="X1672" s="5"/>
      <c r="Y1672" s="5"/>
      <c r="Z1672" s="5"/>
      <c r="AA1672" s="5"/>
      <c r="AB1672" s="5"/>
      <c r="AC1672" s="5"/>
      <c r="AD1672" s="5"/>
      <c r="AE1672" s="5"/>
      <c r="AF1672" s="5"/>
      <c r="AG1672" s="5"/>
      <c r="AH1672" s="5"/>
      <c r="AI1672" s="5"/>
      <c r="AJ1672" s="5"/>
      <c r="AK1672" s="5"/>
      <c r="AL1672" s="5"/>
      <c r="AM1672" s="5"/>
      <c r="AN1672" s="5"/>
      <c r="AO1672" s="5"/>
      <c r="AP1672" s="5"/>
      <c r="AQ1672" s="5"/>
      <c r="AR1672" s="5"/>
      <c r="AS1672" s="5"/>
      <c r="AT1672" s="5"/>
      <c r="AU1672" s="5"/>
      <c r="AV1672" s="5"/>
      <c r="AW1672" s="5"/>
      <c r="AX1672" s="5"/>
      <c r="AY1672" s="5"/>
      <c r="AZ1672" s="5"/>
      <c r="BA1672" s="5"/>
      <c r="BB1672" s="5"/>
    </row>
    <row r="1673" spans="1:54">
      <c r="A1673" s="4"/>
      <c r="B1673" s="25"/>
      <c r="C1673" s="32">
        <f t="shared" si="127"/>
        <v>1</v>
      </c>
      <c r="D1673" s="34" t="s">
        <v>2788</v>
      </c>
      <c r="E1673" s="34">
        <v>4872</v>
      </c>
      <c r="F1673" s="4"/>
      <c r="G1673" s="5"/>
      <c r="H1673" s="5"/>
      <c r="I1673" s="5"/>
      <c r="J1673" s="5"/>
      <c r="K1673" s="5"/>
      <c r="L1673" s="5"/>
      <c r="M1673" s="5"/>
      <c r="N1673" s="5"/>
      <c r="O1673" s="5"/>
      <c r="P1673" s="5"/>
      <c r="Q1673" s="5"/>
      <c r="R1673" s="5"/>
      <c r="S1673" s="5"/>
      <c r="T1673" s="5"/>
      <c r="U1673" s="5"/>
      <c r="V1673" s="5"/>
      <c r="W1673" s="5"/>
      <c r="X1673" s="5"/>
      <c r="Y1673" s="5"/>
      <c r="Z1673" s="5"/>
      <c r="AA1673" s="5"/>
      <c r="AB1673" s="5"/>
      <c r="AC1673" s="5"/>
      <c r="AD1673" s="5"/>
      <c r="AE1673" s="5"/>
      <c r="AF1673" s="5"/>
      <c r="AG1673" s="5"/>
      <c r="AH1673" s="5"/>
      <c r="AI1673" s="5"/>
      <c r="AJ1673" s="5"/>
      <c r="AK1673" s="5"/>
      <c r="AL1673" s="5"/>
      <c r="AM1673" s="5"/>
      <c r="AN1673" s="5"/>
      <c r="AO1673" s="5"/>
      <c r="AP1673" s="5"/>
      <c r="AQ1673" s="5"/>
      <c r="AR1673" s="5"/>
      <c r="AS1673" s="5"/>
      <c r="AT1673" s="5"/>
      <c r="AU1673" s="5"/>
      <c r="AV1673" s="5"/>
      <c r="AW1673" s="5"/>
      <c r="AX1673" s="5"/>
      <c r="AY1673" s="5"/>
      <c r="AZ1673" s="5"/>
      <c r="BA1673" s="5"/>
      <c r="BB1673" s="5"/>
    </row>
    <row r="1674" spans="1:54">
      <c r="A1674" s="4"/>
      <c r="B1674" s="25"/>
      <c r="C1674" s="32">
        <f t="shared" si="127"/>
        <v>1</v>
      </c>
      <c r="D1674" s="34" t="s">
        <v>1110</v>
      </c>
      <c r="E1674" s="34">
        <v>4244</v>
      </c>
      <c r="F1674" s="4"/>
      <c r="G1674" s="5"/>
      <c r="H1674" s="5"/>
      <c r="I1674" s="5"/>
      <c r="J1674" s="5"/>
      <c r="K1674" s="5"/>
      <c r="L1674" s="5"/>
      <c r="M1674" s="5"/>
      <c r="N1674" s="5"/>
      <c r="O1674" s="5"/>
      <c r="P1674" s="5"/>
      <c r="Q1674" s="5"/>
      <c r="R1674" s="5"/>
      <c r="S1674" s="5"/>
      <c r="T1674" s="5"/>
      <c r="U1674" s="5"/>
      <c r="V1674" s="5"/>
      <c r="W1674" s="5"/>
      <c r="X1674" s="5"/>
      <c r="Y1674" s="5"/>
      <c r="Z1674" s="5"/>
      <c r="AA1674" s="5"/>
      <c r="AB1674" s="5"/>
      <c r="AC1674" s="5"/>
      <c r="AD1674" s="5"/>
      <c r="AE1674" s="5"/>
      <c r="AF1674" s="5"/>
      <c r="AG1674" s="5"/>
      <c r="AH1674" s="5"/>
      <c r="AI1674" s="5"/>
      <c r="AJ1674" s="5"/>
      <c r="AK1674" s="5"/>
      <c r="AL1674" s="5"/>
      <c r="AM1674" s="5"/>
      <c r="AN1674" s="5"/>
      <c r="AO1674" s="5"/>
      <c r="AP1674" s="5"/>
      <c r="AQ1674" s="5"/>
      <c r="AR1674" s="5"/>
      <c r="AS1674" s="5"/>
      <c r="AT1674" s="5"/>
      <c r="AU1674" s="5"/>
      <c r="AV1674" s="5"/>
      <c r="AW1674" s="5"/>
      <c r="AX1674" s="5"/>
      <c r="AY1674" s="5"/>
      <c r="AZ1674" s="5"/>
      <c r="BA1674" s="5"/>
      <c r="BB1674" s="5"/>
    </row>
    <row r="1675" spans="1:54">
      <c r="A1675" s="4"/>
      <c r="B1675" s="25"/>
      <c r="C1675" s="32">
        <f t="shared" si="127"/>
        <v>1</v>
      </c>
      <c r="D1675" s="34" t="s">
        <v>2792</v>
      </c>
      <c r="E1675" s="34">
        <v>1970</v>
      </c>
      <c r="F1675" s="4"/>
      <c r="G1675" s="5"/>
      <c r="H1675" s="5"/>
      <c r="I1675" s="5"/>
      <c r="J1675" s="5"/>
      <c r="K1675" s="5"/>
      <c r="L1675" s="5"/>
      <c r="M1675" s="5"/>
      <c r="N1675" s="5"/>
      <c r="O1675" s="5"/>
      <c r="P1675" s="5"/>
      <c r="Q1675" s="5"/>
      <c r="R1675" s="5"/>
      <c r="S1675" s="5"/>
      <c r="T1675" s="5"/>
      <c r="U1675" s="5"/>
      <c r="V1675" s="5"/>
      <c r="W1675" s="5"/>
      <c r="X1675" s="5"/>
      <c r="Y1675" s="5"/>
      <c r="Z1675" s="5"/>
      <c r="AA1675" s="5"/>
      <c r="AB1675" s="5"/>
      <c r="AC1675" s="5"/>
      <c r="AD1675" s="5"/>
      <c r="AE1675" s="5"/>
      <c r="AF1675" s="5"/>
      <c r="AG1675" s="5"/>
      <c r="AH1675" s="5"/>
      <c r="AI1675" s="5"/>
      <c r="AJ1675" s="5"/>
      <c r="AK1675" s="5"/>
      <c r="AL1675" s="5"/>
      <c r="AM1675" s="5"/>
      <c r="AN1675" s="5"/>
      <c r="AO1675" s="5"/>
      <c r="AP1675" s="5"/>
      <c r="AQ1675" s="5"/>
      <c r="AR1675" s="5"/>
      <c r="AS1675" s="5"/>
      <c r="AT1675" s="5"/>
      <c r="AU1675" s="5"/>
      <c r="AV1675" s="5"/>
      <c r="AW1675" s="5"/>
      <c r="AX1675" s="5"/>
      <c r="AY1675" s="5"/>
      <c r="AZ1675" s="5"/>
      <c r="BA1675" s="5"/>
      <c r="BB1675" s="5"/>
    </row>
    <row r="1676" spans="1:54">
      <c r="A1676" s="4"/>
      <c r="B1676" s="25"/>
      <c r="C1676" s="32">
        <f t="shared" si="127"/>
        <v>1</v>
      </c>
      <c r="D1676" s="34" t="s">
        <v>2793</v>
      </c>
      <c r="E1676" s="34">
        <v>2646</v>
      </c>
      <c r="F1676" s="4"/>
      <c r="G1676" s="5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5"/>
      <c r="S1676" s="5"/>
      <c r="T1676" s="5"/>
      <c r="U1676" s="5"/>
      <c r="V1676" s="5"/>
      <c r="W1676" s="5"/>
      <c r="X1676" s="5"/>
      <c r="Y1676" s="5"/>
      <c r="Z1676" s="5"/>
      <c r="AA1676" s="5"/>
      <c r="AB1676" s="5"/>
      <c r="AC1676" s="5"/>
      <c r="AD1676" s="5"/>
      <c r="AE1676" s="5"/>
      <c r="AF1676" s="5"/>
      <c r="AG1676" s="5"/>
      <c r="AH1676" s="5"/>
      <c r="AI1676" s="5"/>
      <c r="AJ1676" s="5"/>
      <c r="AK1676" s="5"/>
      <c r="AL1676" s="5"/>
      <c r="AM1676" s="5"/>
      <c r="AN1676" s="5"/>
      <c r="AO1676" s="5"/>
      <c r="AP1676" s="5"/>
      <c r="AQ1676" s="5"/>
      <c r="AR1676" s="5"/>
      <c r="AS1676" s="5"/>
      <c r="AT1676" s="5"/>
      <c r="AU1676" s="5"/>
      <c r="AV1676" s="5"/>
      <c r="AW1676" s="5"/>
      <c r="AX1676" s="5"/>
      <c r="AY1676" s="5"/>
      <c r="AZ1676" s="5"/>
      <c r="BA1676" s="5"/>
      <c r="BB1676" s="5"/>
    </row>
    <row r="1677" spans="1:54">
      <c r="A1677" s="4"/>
      <c r="B1677" s="25"/>
      <c r="C1677" s="32">
        <f t="shared" si="127"/>
        <v>1</v>
      </c>
      <c r="D1677" s="34" t="s">
        <v>2795</v>
      </c>
      <c r="E1677" s="34">
        <v>10173</v>
      </c>
      <c r="F1677" s="4"/>
      <c r="G1677" s="5"/>
      <c r="H1677" s="5"/>
      <c r="I1677" s="5"/>
      <c r="J1677" s="5"/>
      <c r="K1677" s="5"/>
      <c r="L1677" s="5"/>
      <c r="M1677" s="5"/>
      <c r="N1677" s="5"/>
      <c r="O1677" s="5"/>
      <c r="P1677" s="5"/>
      <c r="Q1677" s="5"/>
      <c r="R1677" s="5"/>
      <c r="S1677" s="5"/>
      <c r="T1677" s="5"/>
      <c r="U1677" s="5"/>
      <c r="V1677" s="5"/>
      <c r="W1677" s="5"/>
      <c r="X1677" s="5"/>
      <c r="Y1677" s="5"/>
      <c r="Z1677" s="5"/>
      <c r="AA1677" s="5"/>
      <c r="AB1677" s="5"/>
      <c r="AC1677" s="5"/>
      <c r="AD1677" s="5"/>
      <c r="AE1677" s="5"/>
      <c r="AF1677" s="5"/>
      <c r="AG1677" s="5"/>
      <c r="AH1677" s="5"/>
      <c r="AI1677" s="5"/>
      <c r="AJ1677" s="5"/>
      <c r="AK1677" s="5"/>
      <c r="AL1677" s="5"/>
      <c r="AM1677" s="5"/>
      <c r="AN1677" s="5"/>
      <c r="AO1677" s="5"/>
      <c r="AP1677" s="5"/>
      <c r="AQ1677" s="5"/>
      <c r="AR1677" s="5"/>
      <c r="AS1677" s="5"/>
      <c r="AT1677" s="5"/>
      <c r="AU1677" s="5"/>
      <c r="AV1677" s="5"/>
      <c r="AW1677" s="5"/>
      <c r="AX1677" s="5"/>
      <c r="AY1677" s="5"/>
      <c r="AZ1677" s="5"/>
      <c r="BA1677" s="5"/>
      <c r="BB1677" s="5"/>
    </row>
    <row r="1678" spans="1:54">
      <c r="A1678" s="4"/>
      <c r="B1678" s="25"/>
      <c r="C1678" s="32">
        <f t="shared" si="127"/>
        <v>1</v>
      </c>
      <c r="D1678" s="34" t="s">
        <v>2796</v>
      </c>
      <c r="E1678" s="34">
        <v>11230</v>
      </c>
      <c r="F1678" s="4"/>
      <c r="G1678" s="5"/>
      <c r="H1678" s="5"/>
      <c r="I1678" s="5"/>
      <c r="J1678" s="5"/>
      <c r="K1678" s="5"/>
      <c r="L1678" s="5"/>
      <c r="M1678" s="5"/>
      <c r="N1678" s="5"/>
      <c r="O1678" s="5"/>
      <c r="P1678" s="5"/>
      <c r="Q1678" s="5"/>
      <c r="R1678" s="5"/>
      <c r="S1678" s="5"/>
      <c r="T1678" s="5"/>
      <c r="U1678" s="5"/>
      <c r="V1678" s="5"/>
      <c r="W1678" s="5"/>
      <c r="X1678" s="5"/>
      <c r="Y1678" s="5"/>
      <c r="Z1678" s="5"/>
      <c r="AA1678" s="5"/>
      <c r="AB1678" s="5"/>
      <c r="AC1678" s="5"/>
      <c r="AD1678" s="5"/>
      <c r="AE1678" s="5"/>
      <c r="AF1678" s="5"/>
      <c r="AG1678" s="5"/>
      <c r="AH1678" s="5"/>
      <c r="AI1678" s="5"/>
      <c r="AJ1678" s="5"/>
      <c r="AK1678" s="5"/>
      <c r="AL1678" s="5"/>
      <c r="AM1678" s="5"/>
      <c r="AN1678" s="5"/>
      <c r="AO1678" s="5"/>
      <c r="AP1678" s="5"/>
      <c r="AQ1678" s="5"/>
      <c r="AR1678" s="5"/>
      <c r="AS1678" s="5"/>
      <c r="AT1678" s="5"/>
      <c r="AU1678" s="5"/>
      <c r="AV1678" s="5"/>
      <c r="AW1678" s="5"/>
      <c r="AX1678" s="5"/>
      <c r="AY1678" s="5"/>
      <c r="AZ1678" s="5"/>
      <c r="BA1678" s="5"/>
      <c r="BB1678" s="5"/>
    </row>
    <row r="1679" spans="1:54">
      <c r="A1679" s="4"/>
      <c r="B1679" s="25"/>
      <c r="C1679" s="32">
        <f t="shared" si="127"/>
        <v>1</v>
      </c>
      <c r="D1679" s="34" t="s">
        <v>2798</v>
      </c>
      <c r="E1679" s="34">
        <v>2100</v>
      </c>
      <c r="F1679" s="4"/>
      <c r="G1679" s="5"/>
      <c r="H1679" s="5"/>
      <c r="I1679" s="5"/>
      <c r="J1679" s="5"/>
      <c r="K1679" s="5"/>
      <c r="L1679" s="5"/>
      <c r="M1679" s="5"/>
      <c r="N1679" s="5"/>
      <c r="O1679" s="5"/>
      <c r="P1679" s="5"/>
      <c r="Q1679" s="5"/>
      <c r="R1679" s="5"/>
      <c r="S1679" s="5"/>
      <c r="T1679" s="5"/>
      <c r="U1679" s="5"/>
      <c r="V1679" s="5"/>
      <c r="W1679" s="5"/>
      <c r="X1679" s="5"/>
      <c r="Y1679" s="5"/>
      <c r="Z1679" s="5"/>
      <c r="AA1679" s="5"/>
      <c r="AB1679" s="5"/>
      <c r="AC1679" s="5"/>
      <c r="AD1679" s="5"/>
      <c r="AE1679" s="5"/>
      <c r="AF1679" s="5"/>
      <c r="AG1679" s="5"/>
      <c r="AH1679" s="5"/>
      <c r="AI1679" s="5"/>
      <c r="AJ1679" s="5"/>
      <c r="AK1679" s="5"/>
      <c r="AL1679" s="5"/>
      <c r="AM1679" s="5"/>
      <c r="AN1679" s="5"/>
      <c r="AO1679" s="5"/>
      <c r="AP1679" s="5"/>
      <c r="AQ1679" s="5"/>
      <c r="AR1679" s="5"/>
      <c r="AS1679" s="5"/>
      <c r="AT1679" s="5"/>
      <c r="AU1679" s="5"/>
      <c r="AV1679" s="5"/>
      <c r="AW1679" s="5"/>
      <c r="AX1679" s="5"/>
      <c r="AY1679" s="5"/>
      <c r="AZ1679" s="5"/>
      <c r="BA1679" s="5"/>
      <c r="BB1679" s="5"/>
    </row>
    <row r="1680" spans="1:54">
      <c r="A1680" s="4"/>
      <c r="B1680" s="25"/>
      <c r="C1680" s="32">
        <f t="shared" si="127"/>
        <v>1</v>
      </c>
      <c r="D1680" s="34" t="s">
        <v>2799</v>
      </c>
      <c r="E1680" s="34">
        <v>3393</v>
      </c>
      <c r="F1680" s="4"/>
      <c r="G1680" s="5"/>
      <c r="H1680" s="5"/>
      <c r="I1680" s="5"/>
      <c r="J1680" s="5"/>
      <c r="K1680" s="5"/>
      <c r="L1680" s="5"/>
      <c r="M1680" s="5"/>
      <c r="N1680" s="5"/>
      <c r="O1680" s="5"/>
      <c r="P1680" s="5"/>
      <c r="Q1680" s="5"/>
      <c r="R1680" s="5"/>
      <c r="S1680" s="5"/>
      <c r="T1680" s="5"/>
      <c r="U1680" s="5"/>
      <c r="V1680" s="5"/>
      <c r="W1680" s="5"/>
      <c r="X1680" s="5"/>
      <c r="Y1680" s="5"/>
      <c r="Z1680" s="5"/>
      <c r="AA1680" s="5"/>
      <c r="AB1680" s="5"/>
      <c r="AC1680" s="5"/>
      <c r="AD1680" s="5"/>
      <c r="AE1680" s="5"/>
      <c r="AF1680" s="5"/>
      <c r="AG1680" s="5"/>
      <c r="AH1680" s="5"/>
      <c r="AI1680" s="5"/>
      <c r="AJ1680" s="5"/>
      <c r="AK1680" s="5"/>
      <c r="AL1680" s="5"/>
      <c r="AM1680" s="5"/>
      <c r="AN1680" s="5"/>
      <c r="AO1680" s="5"/>
      <c r="AP1680" s="5"/>
      <c r="AQ1680" s="5"/>
      <c r="AR1680" s="5"/>
      <c r="AS1680" s="5"/>
      <c r="AT1680" s="5"/>
      <c r="AU1680" s="5"/>
      <c r="AV1680" s="5"/>
      <c r="AW1680" s="5"/>
      <c r="AX1680" s="5"/>
      <c r="AY1680" s="5"/>
      <c r="AZ1680" s="5"/>
      <c r="BA1680" s="5"/>
      <c r="BB1680" s="5"/>
    </row>
    <row r="1681" spans="1:54">
      <c r="A1681" s="4"/>
      <c r="B1681" s="25"/>
      <c r="C1681" s="32">
        <f t="shared" si="127"/>
        <v>1</v>
      </c>
      <c r="D1681" s="34" t="s">
        <v>2802</v>
      </c>
      <c r="E1681" s="34">
        <v>41643</v>
      </c>
      <c r="F1681" s="4"/>
      <c r="G1681" s="5"/>
      <c r="H1681" s="5"/>
      <c r="I1681" s="5"/>
      <c r="J1681" s="5"/>
      <c r="K1681" s="5"/>
      <c r="L1681" s="5"/>
      <c r="M1681" s="5"/>
      <c r="N1681" s="5"/>
      <c r="O1681" s="5"/>
      <c r="P1681" s="5"/>
      <c r="Q1681" s="5"/>
      <c r="R1681" s="5"/>
      <c r="S1681" s="5"/>
      <c r="T1681" s="5"/>
      <c r="U1681" s="5"/>
      <c r="V1681" s="5"/>
      <c r="W1681" s="5"/>
      <c r="X1681" s="5"/>
      <c r="Y1681" s="5"/>
      <c r="Z1681" s="5"/>
      <c r="AA1681" s="5"/>
      <c r="AB1681" s="5"/>
      <c r="AC1681" s="5"/>
      <c r="AD1681" s="5"/>
      <c r="AE1681" s="5"/>
      <c r="AF1681" s="5"/>
      <c r="AG1681" s="5"/>
      <c r="AH1681" s="5"/>
      <c r="AI1681" s="5"/>
      <c r="AJ1681" s="5"/>
      <c r="AK1681" s="5"/>
      <c r="AL1681" s="5"/>
      <c r="AM1681" s="5"/>
      <c r="AN1681" s="5"/>
      <c r="AO1681" s="5"/>
      <c r="AP1681" s="5"/>
      <c r="AQ1681" s="5"/>
      <c r="AR1681" s="5"/>
      <c r="AS1681" s="5"/>
      <c r="AT1681" s="5"/>
      <c r="AU1681" s="5"/>
      <c r="AV1681" s="5"/>
      <c r="AW1681" s="5"/>
      <c r="AX1681" s="5"/>
      <c r="AY1681" s="5"/>
      <c r="AZ1681" s="5"/>
      <c r="BA1681" s="5"/>
      <c r="BB1681" s="5"/>
    </row>
    <row r="1682" spans="1:54">
      <c r="A1682" s="4"/>
      <c r="B1682" s="25"/>
      <c r="C1682" s="32">
        <f t="shared" si="127"/>
        <v>1</v>
      </c>
      <c r="D1682" s="34" t="s">
        <v>2804</v>
      </c>
      <c r="E1682" s="34">
        <v>36000</v>
      </c>
      <c r="F1682" s="4"/>
      <c r="G1682" s="5"/>
      <c r="H1682" s="5"/>
      <c r="I1682" s="5"/>
      <c r="J1682" s="5"/>
      <c r="K1682" s="5"/>
      <c r="L1682" s="5"/>
      <c r="M1682" s="5"/>
      <c r="N1682" s="5"/>
      <c r="O1682" s="5"/>
      <c r="P1682" s="5"/>
      <c r="Q1682" s="5"/>
      <c r="R1682" s="5"/>
      <c r="S1682" s="5"/>
      <c r="T1682" s="5"/>
      <c r="U1682" s="5"/>
      <c r="V1682" s="5"/>
      <c r="W1682" s="5"/>
      <c r="X1682" s="5"/>
      <c r="Y1682" s="5"/>
      <c r="Z1682" s="5"/>
      <c r="AA1682" s="5"/>
      <c r="AB1682" s="5"/>
      <c r="AC1682" s="5"/>
      <c r="AD1682" s="5"/>
      <c r="AE1682" s="5"/>
      <c r="AF1682" s="5"/>
      <c r="AG1682" s="5"/>
      <c r="AH1682" s="5"/>
      <c r="AI1682" s="5"/>
      <c r="AJ1682" s="5"/>
      <c r="AK1682" s="5"/>
      <c r="AL1682" s="5"/>
      <c r="AM1682" s="5"/>
      <c r="AN1682" s="5"/>
      <c r="AO1682" s="5"/>
      <c r="AP1682" s="5"/>
      <c r="AQ1682" s="5"/>
      <c r="AR1682" s="5"/>
      <c r="AS1682" s="5"/>
      <c r="AT1682" s="5"/>
      <c r="AU1682" s="5"/>
      <c r="AV1682" s="5"/>
      <c r="AW1682" s="5"/>
      <c r="AX1682" s="5"/>
      <c r="AY1682" s="5"/>
      <c r="AZ1682" s="5"/>
      <c r="BA1682" s="5"/>
      <c r="BB1682" s="5"/>
    </row>
    <row r="1683" spans="1:54">
      <c r="A1683" s="4"/>
      <c r="B1683" s="25"/>
      <c r="C1683" s="32">
        <f t="shared" si="127"/>
        <v>1</v>
      </c>
      <c r="D1683" s="34" t="s">
        <v>2805</v>
      </c>
      <c r="E1683" s="34">
        <v>15054</v>
      </c>
      <c r="F1683" s="4"/>
      <c r="G1683" s="5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5"/>
      <c r="S1683" s="5"/>
      <c r="T1683" s="5"/>
      <c r="U1683" s="5"/>
      <c r="V1683" s="5"/>
      <c r="W1683" s="5"/>
      <c r="X1683" s="5"/>
      <c r="Y1683" s="5"/>
      <c r="Z1683" s="5"/>
      <c r="AA1683" s="5"/>
      <c r="AB1683" s="5"/>
      <c r="AC1683" s="5"/>
      <c r="AD1683" s="5"/>
      <c r="AE1683" s="5"/>
      <c r="AF1683" s="5"/>
      <c r="AG1683" s="5"/>
      <c r="AH1683" s="5"/>
      <c r="AI1683" s="5"/>
      <c r="AJ1683" s="5"/>
      <c r="AK1683" s="5"/>
      <c r="AL1683" s="5"/>
      <c r="AM1683" s="5"/>
      <c r="AN1683" s="5"/>
      <c r="AO1683" s="5"/>
      <c r="AP1683" s="5"/>
      <c r="AQ1683" s="5"/>
      <c r="AR1683" s="5"/>
      <c r="AS1683" s="5"/>
      <c r="AT1683" s="5"/>
      <c r="AU1683" s="5"/>
      <c r="AV1683" s="5"/>
      <c r="AW1683" s="5"/>
      <c r="AX1683" s="5"/>
      <c r="AY1683" s="5"/>
      <c r="AZ1683" s="5"/>
      <c r="BA1683" s="5"/>
      <c r="BB1683" s="5"/>
    </row>
    <row r="1684" spans="1:54">
      <c r="A1684" s="4"/>
      <c r="B1684" s="25"/>
      <c r="C1684" s="32">
        <f t="shared" si="127"/>
        <v>1</v>
      </c>
      <c r="D1684" s="34" t="s">
        <v>2810</v>
      </c>
      <c r="E1684" s="34">
        <v>3752</v>
      </c>
      <c r="F1684" s="4"/>
      <c r="G1684" s="5"/>
      <c r="H1684" s="5"/>
      <c r="I1684" s="5"/>
      <c r="J1684" s="5"/>
      <c r="K1684" s="5"/>
      <c r="L1684" s="5"/>
      <c r="M1684" s="5"/>
      <c r="N1684" s="5"/>
      <c r="O1684" s="5"/>
      <c r="P1684" s="5"/>
      <c r="Q1684" s="5"/>
      <c r="R1684" s="5"/>
      <c r="S1684" s="5"/>
      <c r="T1684" s="5"/>
      <c r="U1684" s="5"/>
      <c r="V1684" s="5"/>
      <c r="W1684" s="5"/>
      <c r="X1684" s="5"/>
      <c r="Y1684" s="5"/>
      <c r="Z1684" s="5"/>
      <c r="AA1684" s="5"/>
      <c r="AB1684" s="5"/>
      <c r="AC1684" s="5"/>
      <c r="AD1684" s="5"/>
      <c r="AE1684" s="5"/>
      <c r="AF1684" s="5"/>
      <c r="AG1684" s="5"/>
      <c r="AH1684" s="5"/>
      <c r="AI1684" s="5"/>
      <c r="AJ1684" s="5"/>
      <c r="AK1684" s="5"/>
      <c r="AL1684" s="5"/>
      <c r="AM1684" s="5"/>
      <c r="AN1684" s="5"/>
      <c r="AO1684" s="5"/>
      <c r="AP1684" s="5"/>
      <c r="AQ1684" s="5"/>
      <c r="AR1684" s="5"/>
      <c r="AS1684" s="5"/>
      <c r="AT1684" s="5"/>
      <c r="AU1684" s="5"/>
      <c r="AV1684" s="5"/>
      <c r="AW1684" s="5"/>
      <c r="AX1684" s="5"/>
      <c r="AY1684" s="5"/>
      <c r="AZ1684" s="5"/>
      <c r="BA1684" s="5"/>
      <c r="BB1684" s="5"/>
    </row>
    <row r="1685" spans="1:54">
      <c r="A1685" s="4"/>
      <c r="B1685" s="25"/>
      <c r="C1685" s="32">
        <f t="shared" si="127"/>
        <v>1</v>
      </c>
      <c r="D1685" s="34" t="s">
        <v>2811</v>
      </c>
      <c r="E1685" s="34">
        <v>2592</v>
      </c>
      <c r="F1685" s="4"/>
      <c r="G1685" s="5"/>
      <c r="H1685" s="5"/>
      <c r="I1685" s="5"/>
      <c r="J1685" s="5"/>
      <c r="K1685" s="5"/>
      <c r="L1685" s="5"/>
      <c r="M1685" s="5"/>
      <c r="N1685" s="5"/>
      <c r="O1685" s="5"/>
      <c r="P1685" s="5"/>
      <c r="Q1685" s="5"/>
      <c r="R1685" s="5"/>
      <c r="S1685" s="5"/>
      <c r="T1685" s="5"/>
      <c r="U1685" s="5"/>
      <c r="V1685" s="5"/>
      <c r="W1685" s="5"/>
      <c r="X1685" s="5"/>
      <c r="Y1685" s="5"/>
      <c r="Z1685" s="5"/>
      <c r="AA1685" s="5"/>
      <c r="AB1685" s="5"/>
      <c r="AC1685" s="5"/>
      <c r="AD1685" s="5"/>
      <c r="AE1685" s="5"/>
      <c r="AF1685" s="5"/>
      <c r="AG1685" s="5"/>
      <c r="AH1685" s="5"/>
      <c r="AI1685" s="5"/>
      <c r="AJ1685" s="5"/>
      <c r="AK1685" s="5"/>
      <c r="AL1685" s="5"/>
      <c r="AM1685" s="5"/>
      <c r="AN1685" s="5"/>
      <c r="AO1685" s="5"/>
      <c r="AP1685" s="5"/>
      <c r="AQ1685" s="5"/>
      <c r="AR1685" s="5"/>
      <c r="AS1685" s="5"/>
      <c r="AT1685" s="5"/>
      <c r="AU1685" s="5"/>
      <c r="AV1685" s="5"/>
      <c r="AW1685" s="5"/>
      <c r="AX1685" s="5"/>
      <c r="AY1685" s="5"/>
      <c r="AZ1685" s="5"/>
      <c r="BA1685" s="5"/>
      <c r="BB1685" s="5"/>
    </row>
    <row r="1686" spans="1:54">
      <c r="A1686" s="4"/>
      <c r="B1686" s="25"/>
      <c r="C1686" s="32">
        <f t="shared" si="127"/>
        <v>1</v>
      </c>
      <c r="D1686" s="34" t="s">
        <v>2816</v>
      </c>
      <c r="E1686" s="34">
        <v>3000</v>
      </c>
      <c r="F1686" s="4"/>
      <c r="G1686" s="5"/>
      <c r="H1686" s="5"/>
      <c r="I1686" s="5"/>
      <c r="J1686" s="5"/>
      <c r="K1686" s="5"/>
      <c r="L1686" s="5"/>
      <c r="M1686" s="5"/>
      <c r="N1686" s="5"/>
      <c r="O1686" s="5"/>
      <c r="P1686" s="5"/>
      <c r="Q1686" s="5"/>
      <c r="R1686" s="5"/>
      <c r="S1686" s="5"/>
      <c r="T1686" s="5"/>
      <c r="U1686" s="5"/>
      <c r="V1686" s="5"/>
      <c r="W1686" s="5"/>
      <c r="X1686" s="5"/>
      <c r="Y1686" s="5"/>
      <c r="Z1686" s="5"/>
      <c r="AA1686" s="5"/>
      <c r="AB1686" s="5"/>
      <c r="AC1686" s="5"/>
      <c r="AD1686" s="5"/>
      <c r="AE1686" s="5"/>
      <c r="AF1686" s="5"/>
      <c r="AG1686" s="5"/>
      <c r="AH1686" s="5"/>
      <c r="AI1686" s="5"/>
      <c r="AJ1686" s="5"/>
      <c r="AK1686" s="5"/>
      <c r="AL1686" s="5"/>
      <c r="AM1686" s="5"/>
      <c r="AN1686" s="5"/>
      <c r="AO1686" s="5"/>
      <c r="AP1686" s="5"/>
      <c r="AQ1686" s="5"/>
      <c r="AR1686" s="5"/>
      <c r="AS1686" s="5"/>
      <c r="AT1686" s="5"/>
      <c r="AU1686" s="5"/>
      <c r="AV1686" s="5"/>
      <c r="AW1686" s="5"/>
      <c r="AX1686" s="5"/>
      <c r="AY1686" s="5"/>
      <c r="AZ1686" s="5"/>
      <c r="BA1686" s="5"/>
      <c r="BB1686" s="5"/>
    </row>
    <row r="1687" spans="1:54">
      <c r="A1687" s="4"/>
      <c r="B1687" s="25"/>
      <c r="C1687" s="32">
        <f t="shared" si="127"/>
        <v>1</v>
      </c>
      <c r="D1687" s="34" t="s">
        <v>2818</v>
      </c>
      <c r="E1687" s="34">
        <v>2105</v>
      </c>
      <c r="F1687" s="4"/>
      <c r="G1687" s="5"/>
      <c r="H1687" s="5"/>
      <c r="I1687" s="5"/>
      <c r="J1687" s="5"/>
      <c r="K1687" s="5"/>
      <c r="L1687" s="5"/>
      <c r="M1687" s="5"/>
      <c r="N1687" s="5"/>
      <c r="O1687" s="5"/>
      <c r="P1687" s="5"/>
      <c r="Q1687" s="5"/>
      <c r="R1687" s="5"/>
      <c r="S1687" s="5"/>
      <c r="T1687" s="5"/>
      <c r="U1687" s="5"/>
      <c r="V1687" s="5"/>
      <c r="W1687" s="5"/>
      <c r="X1687" s="5"/>
      <c r="Y1687" s="5"/>
      <c r="Z1687" s="5"/>
      <c r="AA1687" s="5"/>
      <c r="AB1687" s="5"/>
      <c r="AC1687" s="5"/>
      <c r="AD1687" s="5"/>
      <c r="AE1687" s="5"/>
      <c r="AF1687" s="5"/>
      <c r="AG1687" s="5"/>
      <c r="AH1687" s="5"/>
      <c r="AI1687" s="5"/>
      <c r="AJ1687" s="5"/>
      <c r="AK1687" s="5"/>
      <c r="AL1687" s="5"/>
      <c r="AM1687" s="5"/>
      <c r="AN1687" s="5"/>
      <c r="AO1687" s="5"/>
      <c r="AP1687" s="5"/>
      <c r="AQ1687" s="5"/>
      <c r="AR1687" s="5"/>
      <c r="AS1687" s="5"/>
      <c r="AT1687" s="5"/>
      <c r="AU1687" s="5"/>
      <c r="AV1687" s="5"/>
      <c r="AW1687" s="5"/>
      <c r="AX1687" s="5"/>
      <c r="AY1687" s="5"/>
      <c r="AZ1687" s="5"/>
      <c r="BA1687" s="5"/>
      <c r="BB1687" s="5"/>
    </row>
    <row r="1688" spans="1:54">
      <c r="A1688" s="4"/>
      <c r="B1688" s="25"/>
      <c r="C1688" s="32">
        <f t="shared" si="127"/>
        <v>1</v>
      </c>
      <c r="D1688" s="34" t="s">
        <v>2819</v>
      </c>
      <c r="E1688" s="34">
        <v>4763</v>
      </c>
      <c r="F1688" s="4"/>
      <c r="G1688" s="5"/>
      <c r="H1688" s="5"/>
      <c r="I1688" s="5"/>
      <c r="J1688" s="5"/>
      <c r="K1688" s="5"/>
      <c r="L1688" s="5"/>
      <c r="M1688" s="5"/>
      <c r="N1688" s="5"/>
      <c r="O1688" s="5"/>
      <c r="P1688" s="5"/>
      <c r="Q1688" s="5"/>
      <c r="R1688" s="5"/>
      <c r="S1688" s="5"/>
      <c r="T1688" s="5"/>
      <c r="U1688" s="5"/>
      <c r="V1688" s="5"/>
      <c r="W1688" s="5"/>
      <c r="X1688" s="5"/>
      <c r="Y1688" s="5"/>
      <c r="Z1688" s="5"/>
      <c r="AA1688" s="5"/>
      <c r="AB1688" s="5"/>
      <c r="AC1688" s="5"/>
      <c r="AD1688" s="5"/>
      <c r="AE1688" s="5"/>
      <c r="AF1688" s="5"/>
      <c r="AG1688" s="5"/>
      <c r="AH1688" s="5"/>
      <c r="AI1688" s="5"/>
      <c r="AJ1688" s="5"/>
      <c r="AK1688" s="5"/>
      <c r="AL1688" s="5"/>
      <c r="AM1688" s="5"/>
      <c r="AN1688" s="5"/>
      <c r="AO1688" s="5"/>
      <c r="AP1688" s="5"/>
      <c r="AQ1688" s="5"/>
      <c r="AR1688" s="5"/>
      <c r="AS1688" s="5"/>
      <c r="AT1688" s="5"/>
      <c r="AU1688" s="5"/>
      <c r="AV1688" s="5"/>
      <c r="AW1688" s="5"/>
      <c r="AX1688" s="5"/>
      <c r="AY1688" s="5"/>
      <c r="AZ1688" s="5"/>
      <c r="BA1688" s="5"/>
      <c r="BB1688" s="5"/>
    </row>
    <row r="1689" spans="1:54">
      <c r="A1689" s="4"/>
      <c r="B1689" s="25"/>
      <c r="C1689" s="32">
        <f t="shared" si="127"/>
        <v>1</v>
      </c>
      <c r="D1689" s="34" t="s">
        <v>2820</v>
      </c>
      <c r="E1689" s="34">
        <v>9162</v>
      </c>
      <c r="F1689" s="4"/>
      <c r="G1689" s="5"/>
      <c r="H1689" s="5"/>
      <c r="I1689" s="5"/>
      <c r="J1689" s="5"/>
      <c r="K1689" s="5"/>
      <c r="L1689" s="5"/>
      <c r="M1689" s="5"/>
      <c r="N1689" s="5"/>
      <c r="O1689" s="5"/>
      <c r="P1689" s="5"/>
      <c r="Q1689" s="5"/>
      <c r="R1689" s="5"/>
      <c r="S1689" s="5"/>
      <c r="T1689" s="5"/>
      <c r="U1689" s="5"/>
      <c r="V1689" s="5"/>
      <c r="W1689" s="5"/>
      <c r="X1689" s="5"/>
      <c r="Y1689" s="5"/>
      <c r="Z1689" s="5"/>
      <c r="AA1689" s="5"/>
      <c r="AB1689" s="5"/>
      <c r="AC1689" s="5"/>
      <c r="AD1689" s="5"/>
      <c r="AE1689" s="5"/>
      <c r="AF1689" s="5"/>
      <c r="AG1689" s="5"/>
      <c r="AH1689" s="5"/>
      <c r="AI1689" s="5"/>
      <c r="AJ1689" s="5"/>
      <c r="AK1689" s="5"/>
      <c r="AL1689" s="5"/>
      <c r="AM1689" s="5"/>
      <c r="AN1689" s="5"/>
      <c r="AO1689" s="5"/>
      <c r="AP1689" s="5"/>
      <c r="AQ1689" s="5"/>
      <c r="AR1689" s="5"/>
      <c r="AS1689" s="5"/>
      <c r="AT1689" s="5"/>
      <c r="AU1689" s="5"/>
      <c r="AV1689" s="5"/>
      <c r="AW1689" s="5"/>
      <c r="AX1689" s="5"/>
      <c r="AY1689" s="5"/>
      <c r="AZ1689" s="5"/>
      <c r="BA1689" s="5"/>
      <c r="BB1689" s="5"/>
    </row>
    <row r="1690" spans="1:54">
      <c r="A1690" s="4"/>
      <c r="B1690" s="25"/>
      <c r="C1690" s="32">
        <f t="shared" si="127"/>
        <v>1</v>
      </c>
      <c r="D1690" s="34" t="s">
        <v>2821</v>
      </c>
      <c r="E1690" s="34">
        <v>3620</v>
      </c>
      <c r="F1690" s="4"/>
      <c r="G1690" s="5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5"/>
      <c r="S1690" s="5"/>
      <c r="T1690" s="5"/>
      <c r="U1690" s="5"/>
      <c r="V1690" s="5"/>
      <c r="W1690" s="5"/>
      <c r="X1690" s="5"/>
      <c r="Y1690" s="5"/>
      <c r="Z1690" s="5"/>
      <c r="AA1690" s="5"/>
      <c r="AB1690" s="5"/>
      <c r="AC1690" s="5"/>
      <c r="AD1690" s="5"/>
      <c r="AE1690" s="5"/>
      <c r="AF1690" s="5"/>
      <c r="AG1690" s="5"/>
      <c r="AH1690" s="5"/>
      <c r="AI1690" s="5"/>
      <c r="AJ1690" s="5"/>
      <c r="AK1690" s="5"/>
      <c r="AL1690" s="5"/>
      <c r="AM1690" s="5"/>
      <c r="AN1690" s="5"/>
      <c r="AO1690" s="5"/>
      <c r="AP1690" s="5"/>
      <c r="AQ1690" s="5"/>
      <c r="AR1690" s="5"/>
      <c r="AS1690" s="5"/>
      <c r="AT1690" s="5"/>
      <c r="AU1690" s="5"/>
      <c r="AV1690" s="5"/>
      <c r="AW1690" s="5"/>
      <c r="AX1690" s="5"/>
      <c r="AY1690" s="5"/>
      <c r="AZ1690" s="5"/>
      <c r="BA1690" s="5"/>
      <c r="BB1690" s="5"/>
    </row>
    <row r="1691" spans="1:54">
      <c r="A1691" s="4"/>
      <c r="B1691" s="25"/>
      <c r="C1691" s="32">
        <f t="shared" si="127"/>
        <v>1</v>
      </c>
      <c r="D1691" s="34" t="s">
        <v>2822</v>
      </c>
      <c r="E1691" s="34">
        <v>1382</v>
      </c>
      <c r="F1691" s="4"/>
      <c r="G1691" s="5"/>
      <c r="H1691" s="5"/>
      <c r="I1691" s="5"/>
      <c r="J1691" s="5"/>
      <c r="K1691" s="5"/>
      <c r="L1691" s="5"/>
      <c r="M1691" s="5"/>
      <c r="N1691" s="5"/>
      <c r="O1691" s="5"/>
      <c r="P1691" s="5"/>
      <c r="Q1691" s="5"/>
      <c r="R1691" s="5"/>
      <c r="S1691" s="5"/>
      <c r="T1691" s="5"/>
      <c r="U1691" s="5"/>
      <c r="V1691" s="5"/>
      <c r="W1691" s="5"/>
      <c r="X1691" s="5"/>
      <c r="Y1691" s="5"/>
      <c r="Z1691" s="5"/>
      <c r="AA1691" s="5"/>
      <c r="AB1691" s="5"/>
      <c r="AC1691" s="5"/>
      <c r="AD1691" s="5"/>
      <c r="AE1691" s="5"/>
      <c r="AF1691" s="5"/>
      <c r="AG1691" s="5"/>
      <c r="AH1691" s="5"/>
      <c r="AI1691" s="5"/>
      <c r="AJ1691" s="5"/>
      <c r="AK1691" s="5"/>
      <c r="AL1691" s="5"/>
      <c r="AM1691" s="5"/>
      <c r="AN1691" s="5"/>
      <c r="AO1691" s="5"/>
      <c r="AP1691" s="5"/>
      <c r="AQ1691" s="5"/>
      <c r="AR1691" s="5"/>
      <c r="AS1691" s="5"/>
      <c r="AT1691" s="5"/>
      <c r="AU1691" s="5"/>
      <c r="AV1691" s="5"/>
      <c r="AW1691" s="5"/>
      <c r="AX1691" s="5"/>
      <c r="AY1691" s="5"/>
      <c r="AZ1691" s="5"/>
      <c r="BA1691" s="5"/>
      <c r="BB1691" s="5"/>
    </row>
    <row r="1692" spans="1:54">
      <c r="A1692" s="4"/>
      <c r="B1692" s="25"/>
      <c r="C1692" s="32">
        <f t="shared" si="127"/>
        <v>1</v>
      </c>
      <c r="D1692" s="34" t="s">
        <v>2824</v>
      </c>
      <c r="E1692" s="34">
        <v>6880</v>
      </c>
      <c r="F1692" s="4"/>
      <c r="G1692" s="5"/>
      <c r="H1692" s="5"/>
      <c r="I1692" s="5"/>
      <c r="J1692" s="5"/>
      <c r="K1692" s="5"/>
      <c r="L1692" s="5"/>
      <c r="M1692" s="5"/>
      <c r="N1692" s="5"/>
      <c r="O1692" s="5"/>
      <c r="P1692" s="5"/>
      <c r="Q1692" s="5"/>
      <c r="R1692" s="5"/>
      <c r="S1692" s="5"/>
      <c r="T1692" s="5"/>
      <c r="U1692" s="5"/>
      <c r="V1692" s="5"/>
      <c r="W1692" s="5"/>
      <c r="X1692" s="5"/>
      <c r="Y1692" s="5"/>
      <c r="Z1692" s="5"/>
      <c r="AA1692" s="5"/>
      <c r="AB1692" s="5"/>
      <c r="AC1692" s="5"/>
      <c r="AD1692" s="5"/>
      <c r="AE1692" s="5"/>
      <c r="AF1692" s="5"/>
      <c r="AG1692" s="5"/>
      <c r="AH1692" s="5"/>
      <c r="AI1692" s="5"/>
      <c r="AJ1692" s="5"/>
      <c r="AK1692" s="5"/>
      <c r="AL1692" s="5"/>
      <c r="AM1692" s="5"/>
      <c r="AN1692" s="5"/>
      <c r="AO1692" s="5"/>
      <c r="AP1692" s="5"/>
      <c r="AQ1692" s="5"/>
      <c r="AR1692" s="5"/>
      <c r="AS1692" s="5"/>
      <c r="AT1692" s="5"/>
      <c r="AU1692" s="5"/>
      <c r="AV1692" s="5"/>
      <c r="AW1692" s="5"/>
      <c r="AX1692" s="5"/>
      <c r="AY1692" s="5"/>
      <c r="AZ1692" s="5"/>
      <c r="BA1692" s="5"/>
      <c r="BB1692" s="5"/>
    </row>
    <row r="1693" spans="1:54">
      <c r="A1693" s="4"/>
      <c r="B1693" s="25"/>
      <c r="C1693" s="32">
        <f t="shared" si="127"/>
        <v>1</v>
      </c>
      <c r="D1693" s="34" t="s">
        <v>2826</v>
      </c>
      <c r="E1693" s="34">
        <v>2703</v>
      </c>
      <c r="F1693" s="4"/>
      <c r="G1693" s="5"/>
      <c r="H1693" s="5"/>
      <c r="I1693" s="5"/>
      <c r="J1693" s="5"/>
      <c r="K1693" s="5"/>
      <c r="L1693" s="5"/>
      <c r="M1693" s="5"/>
      <c r="N1693" s="5"/>
      <c r="O1693" s="5"/>
      <c r="P1693" s="5"/>
      <c r="Q1693" s="5"/>
      <c r="R1693" s="5"/>
      <c r="S1693" s="5"/>
      <c r="T1693" s="5"/>
      <c r="U1693" s="5"/>
      <c r="V1693" s="5"/>
      <c r="W1693" s="5"/>
      <c r="X1693" s="5"/>
      <c r="Y1693" s="5"/>
      <c r="Z1693" s="5"/>
      <c r="AA1693" s="5"/>
      <c r="AB1693" s="5"/>
      <c r="AC1693" s="5"/>
      <c r="AD1693" s="5"/>
      <c r="AE1693" s="5"/>
      <c r="AF1693" s="5"/>
      <c r="AG1693" s="5"/>
      <c r="AH1693" s="5"/>
      <c r="AI1693" s="5"/>
      <c r="AJ1693" s="5"/>
      <c r="AK1693" s="5"/>
      <c r="AL1693" s="5"/>
      <c r="AM1693" s="5"/>
      <c r="AN1693" s="5"/>
      <c r="AO1693" s="5"/>
      <c r="AP1693" s="5"/>
      <c r="AQ1693" s="5"/>
      <c r="AR1693" s="5"/>
      <c r="AS1693" s="5"/>
      <c r="AT1693" s="5"/>
      <c r="AU1693" s="5"/>
      <c r="AV1693" s="5"/>
      <c r="AW1693" s="5"/>
      <c r="AX1693" s="5"/>
      <c r="AY1693" s="5"/>
      <c r="AZ1693" s="5"/>
      <c r="BA1693" s="5"/>
      <c r="BB1693" s="5"/>
    </row>
    <row r="1694" spans="1:54">
      <c r="A1694" s="4"/>
      <c r="B1694" s="25"/>
      <c r="C1694" s="32">
        <f t="shared" si="127"/>
        <v>1</v>
      </c>
      <c r="D1694" s="34" t="s">
        <v>2827</v>
      </c>
      <c r="E1694" s="34">
        <v>8500</v>
      </c>
      <c r="F1694" s="4"/>
      <c r="G1694" s="5"/>
      <c r="H1694" s="5"/>
      <c r="I1694" s="5"/>
      <c r="J1694" s="5"/>
      <c r="K1694" s="5"/>
      <c r="L1694" s="5"/>
      <c r="M1694" s="5"/>
      <c r="N1694" s="5"/>
      <c r="O1694" s="5"/>
      <c r="P1694" s="5"/>
      <c r="Q1694" s="5"/>
      <c r="R1694" s="5"/>
      <c r="S1694" s="5"/>
      <c r="T1694" s="5"/>
      <c r="U1694" s="5"/>
      <c r="V1694" s="5"/>
      <c r="W1694" s="5"/>
      <c r="X1694" s="5"/>
      <c r="Y1694" s="5"/>
      <c r="Z1694" s="5"/>
      <c r="AA1694" s="5"/>
      <c r="AB1694" s="5"/>
      <c r="AC1694" s="5"/>
      <c r="AD1694" s="5"/>
      <c r="AE1694" s="5"/>
      <c r="AF1694" s="5"/>
      <c r="AG1694" s="5"/>
      <c r="AH1694" s="5"/>
      <c r="AI1694" s="5"/>
      <c r="AJ1694" s="5"/>
      <c r="AK1694" s="5"/>
      <c r="AL1694" s="5"/>
      <c r="AM1694" s="5"/>
      <c r="AN1694" s="5"/>
      <c r="AO1694" s="5"/>
      <c r="AP1694" s="5"/>
      <c r="AQ1694" s="5"/>
      <c r="AR1694" s="5"/>
      <c r="AS1694" s="5"/>
      <c r="AT1694" s="5"/>
      <c r="AU1694" s="5"/>
      <c r="AV1694" s="5"/>
      <c r="AW1694" s="5"/>
      <c r="AX1694" s="5"/>
      <c r="AY1694" s="5"/>
      <c r="AZ1694" s="5"/>
      <c r="BA1694" s="5"/>
      <c r="BB1694" s="5"/>
    </row>
    <row r="1695" spans="1:54">
      <c r="A1695" s="4"/>
      <c r="B1695" s="25"/>
      <c r="C1695" s="32">
        <f t="shared" si="127"/>
        <v>1</v>
      </c>
      <c r="D1695" s="34" t="s">
        <v>2828</v>
      </c>
      <c r="E1695" s="34">
        <v>14502</v>
      </c>
      <c r="F1695" s="4"/>
      <c r="G1695" s="5"/>
      <c r="H1695" s="5"/>
      <c r="I1695" s="5"/>
      <c r="J1695" s="5"/>
      <c r="K1695" s="5"/>
      <c r="L1695" s="5"/>
      <c r="M1695" s="5"/>
      <c r="N1695" s="5"/>
      <c r="O1695" s="5"/>
      <c r="P1695" s="5"/>
      <c r="Q1695" s="5"/>
      <c r="R1695" s="5"/>
      <c r="S1695" s="5"/>
      <c r="T1695" s="5"/>
      <c r="U1695" s="5"/>
      <c r="V1695" s="5"/>
      <c r="W1695" s="5"/>
      <c r="X1695" s="5"/>
      <c r="Y1695" s="5"/>
      <c r="Z1695" s="5"/>
      <c r="AA1695" s="5"/>
      <c r="AB1695" s="5"/>
      <c r="AC1695" s="5"/>
      <c r="AD1695" s="5"/>
      <c r="AE1695" s="5"/>
      <c r="AF1695" s="5"/>
      <c r="AG1695" s="5"/>
      <c r="AH1695" s="5"/>
      <c r="AI1695" s="5"/>
      <c r="AJ1695" s="5"/>
      <c r="AK1695" s="5"/>
      <c r="AL1695" s="5"/>
      <c r="AM1695" s="5"/>
      <c r="AN1695" s="5"/>
      <c r="AO1695" s="5"/>
      <c r="AP1695" s="5"/>
      <c r="AQ1695" s="5"/>
      <c r="AR1695" s="5"/>
      <c r="AS1695" s="5"/>
      <c r="AT1695" s="5"/>
      <c r="AU1695" s="5"/>
      <c r="AV1695" s="5"/>
      <c r="AW1695" s="5"/>
      <c r="AX1695" s="5"/>
      <c r="AY1695" s="5"/>
      <c r="AZ1695" s="5"/>
      <c r="BA1695" s="5"/>
      <c r="BB1695" s="5"/>
    </row>
    <row r="1696" spans="1:54">
      <c r="A1696" s="4"/>
      <c r="B1696" s="25"/>
      <c r="C1696" s="32">
        <f t="shared" si="127"/>
        <v>1</v>
      </c>
      <c r="D1696" s="34" t="s">
        <v>2835</v>
      </c>
      <c r="E1696" s="34">
        <v>5400</v>
      </c>
      <c r="F1696" s="4"/>
      <c r="G1696" s="5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5"/>
      <c r="S1696" s="5"/>
      <c r="T1696" s="5"/>
      <c r="U1696" s="5"/>
      <c r="V1696" s="5"/>
      <c r="W1696" s="5"/>
      <c r="X1696" s="5"/>
      <c r="Y1696" s="5"/>
      <c r="Z1696" s="5"/>
      <c r="AA1696" s="5"/>
      <c r="AB1696" s="5"/>
      <c r="AC1696" s="5"/>
      <c r="AD1696" s="5"/>
      <c r="AE1696" s="5"/>
      <c r="AF1696" s="5"/>
      <c r="AG1696" s="5"/>
      <c r="AH1696" s="5"/>
      <c r="AI1696" s="5"/>
      <c r="AJ1696" s="5"/>
      <c r="AK1696" s="5"/>
      <c r="AL1696" s="5"/>
      <c r="AM1696" s="5"/>
      <c r="AN1696" s="5"/>
      <c r="AO1696" s="5"/>
      <c r="AP1696" s="5"/>
      <c r="AQ1696" s="5"/>
      <c r="AR1696" s="5"/>
      <c r="AS1696" s="5"/>
      <c r="AT1696" s="5"/>
      <c r="AU1696" s="5"/>
      <c r="AV1696" s="5"/>
      <c r="AW1696" s="5"/>
      <c r="AX1696" s="5"/>
      <c r="AY1696" s="5"/>
      <c r="AZ1696" s="5"/>
      <c r="BA1696" s="5"/>
      <c r="BB1696" s="5"/>
    </row>
    <row r="1697" spans="1:54">
      <c r="A1697" s="4"/>
      <c r="B1697" s="25"/>
      <c r="C1697" s="32">
        <f t="shared" si="127"/>
        <v>1</v>
      </c>
      <c r="D1697" s="34" t="s">
        <v>2836</v>
      </c>
      <c r="E1697" s="34">
        <v>5045</v>
      </c>
      <c r="F1697" s="4"/>
      <c r="G1697" s="5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5"/>
      <c r="S1697" s="5"/>
      <c r="T1697" s="5"/>
      <c r="U1697" s="5"/>
      <c r="V1697" s="5"/>
      <c r="W1697" s="5"/>
      <c r="X1697" s="5"/>
      <c r="Y1697" s="5"/>
      <c r="Z1697" s="5"/>
      <c r="AA1697" s="5"/>
      <c r="AB1697" s="5"/>
      <c r="AC1697" s="5"/>
      <c r="AD1697" s="5"/>
      <c r="AE1697" s="5"/>
      <c r="AF1697" s="5"/>
      <c r="AG1697" s="5"/>
      <c r="AH1697" s="5"/>
      <c r="AI1697" s="5"/>
      <c r="AJ1697" s="5"/>
      <c r="AK1697" s="5"/>
      <c r="AL1697" s="5"/>
      <c r="AM1697" s="5"/>
      <c r="AN1697" s="5"/>
      <c r="AO1697" s="5"/>
      <c r="AP1697" s="5"/>
      <c r="AQ1697" s="5"/>
      <c r="AR1697" s="5"/>
      <c r="AS1697" s="5"/>
      <c r="AT1697" s="5"/>
      <c r="AU1697" s="5"/>
      <c r="AV1697" s="5"/>
      <c r="AW1697" s="5"/>
      <c r="AX1697" s="5"/>
      <c r="AY1697" s="5"/>
      <c r="AZ1697" s="5"/>
      <c r="BA1697" s="5"/>
      <c r="BB1697" s="5"/>
    </row>
    <row r="1698" spans="1:54">
      <c r="A1698" s="4"/>
      <c r="B1698" s="25"/>
      <c r="C1698" s="32">
        <f t="shared" si="127"/>
        <v>1</v>
      </c>
      <c r="D1698" s="34" t="s">
        <v>2837</v>
      </c>
      <c r="E1698" s="34">
        <v>4014</v>
      </c>
      <c r="F1698" s="4"/>
      <c r="G1698" s="5"/>
      <c r="H1698" s="5"/>
      <c r="I1698" s="5"/>
      <c r="J1698" s="5"/>
      <c r="K1698" s="5"/>
      <c r="L1698" s="5"/>
      <c r="M1698" s="5"/>
      <c r="N1698" s="5"/>
      <c r="O1698" s="5"/>
      <c r="P1698" s="5"/>
      <c r="Q1698" s="5"/>
      <c r="R1698" s="5"/>
      <c r="S1698" s="5"/>
      <c r="T1698" s="5"/>
      <c r="U1698" s="5"/>
      <c r="V1698" s="5"/>
      <c r="W1698" s="5"/>
      <c r="X1698" s="5"/>
      <c r="Y1698" s="5"/>
      <c r="Z1698" s="5"/>
      <c r="AA1698" s="5"/>
      <c r="AB1698" s="5"/>
      <c r="AC1698" s="5"/>
      <c r="AD1698" s="5"/>
      <c r="AE1698" s="5"/>
      <c r="AF1698" s="5"/>
      <c r="AG1698" s="5"/>
      <c r="AH1698" s="5"/>
      <c r="AI1698" s="5"/>
      <c r="AJ1698" s="5"/>
      <c r="AK1698" s="5"/>
      <c r="AL1698" s="5"/>
      <c r="AM1698" s="5"/>
      <c r="AN1698" s="5"/>
      <c r="AO1698" s="5"/>
      <c r="AP1698" s="5"/>
      <c r="AQ1698" s="5"/>
      <c r="AR1698" s="5"/>
      <c r="AS1698" s="5"/>
      <c r="AT1698" s="5"/>
      <c r="AU1698" s="5"/>
      <c r="AV1698" s="5"/>
      <c r="AW1698" s="5"/>
      <c r="AX1698" s="5"/>
      <c r="AY1698" s="5"/>
      <c r="AZ1698" s="5"/>
      <c r="BA1698" s="5"/>
      <c r="BB1698" s="5"/>
    </row>
    <row r="1699" spans="1:54">
      <c r="A1699" s="4"/>
      <c r="B1699" s="25"/>
      <c r="C1699" s="32">
        <f t="shared" si="127"/>
        <v>1</v>
      </c>
      <c r="D1699" s="34" t="s">
        <v>2838</v>
      </c>
      <c r="E1699" s="34">
        <v>20518</v>
      </c>
      <c r="F1699" s="4"/>
      <c r="G1699" s="5"/>
      <c r="H1699" s="5"/>
      <c r="I1699" s="5"/>
      <c r="J1699" s="5"/>
      <c r="K1699" s="5"/>
      <c r="L1699" s="5"/>
      <c r="M1699" s="5"/>
      <c r="N1699" s="5"/>
      <c r="O1699" s="5"/>
      <c r="P1699" s="5"/>
      <c r="Q1699" s="5"/>
      <c r="R1699" s="5"/>
      <c r="S1699" s="5"/>
      <c r="T1699" s="5"/>
      <c r="U1699" s="5"/>
      <c r="V1699" s="5"/>
      <c r="W1699" s="5"/>
      <c r="X1699" s="5"/>
      <c r="Y1699" s="5"/>
      <c r="Z1699" s="5"/>
      <c r="AA1699" s="5"/>
      <c r="AB1699" s="5"/>
      <c r="AC1699" s="5"/>
      <c r="AD1699" s="5"/>
      <c r="AE1699" s="5"/>
      <c r="AF1699" s="5"/>
      <c r="AG1699" s="5"/>
      <c r="AH1699" s="5"/>
      <c r="AI1699" s="5"/>
      <c r="AJ1699" s="5"/>
      <c r="AK1699" s="5"/>
      <c r="AL1699" s="5"/>
      <c r="AM1699" s="5"/>
      <c r="AN1699" s="5"/>
      <c r="AO1699" s="5"/>
      <c r="AP1699" s="5"/>
      <c r="AQ1699" s="5"/>
      <c r="AR1699" s="5"/>
      <c r="AS1699" s="5"/>
      <c r="AT1699" s="5"/>
      <c r="AU1699" s="5"/>
      <c r="AV1699" s="5"/>
      <c r="AW1699" s="5"/>
      <c r="AX1699" s="5"/>
      <c r="AY1699" s="5"/>
      <c r="AZ1699" s="5"/>
      <c r="BA1699" s="5"/>
      <c r="BB1699" s="5"/>
    </row>
    <row r="1700" spans="1:54">
      <c r="A1700" s="4"/>
      <c r="B1700" s="25"/>
      <c r="C1700" s="32">
        <f t="shared" si="127"/>
        <v>1</v>
      </c>
      <c r="D1700" s="34" t="s">
        <v>2839</v>
      </c>
      <c r="E1700" s="34">
        <v>13560</v>
      </c>
      <c r="F1700" s="4"/>
      <c r="G1700" s="5"/>
      <c r="H1700" s="5"/>
      <c r="I1700" s="5"/>
      <c r="J1700" s="5"/>
      <c r="K1700" s="5"/>
      <c r="L1700" s="5"/>
      <c r="M1700" s="5"/>
      <c r="N1700" s="5"/>
      <c r="O1700" s="5"/>
      <c r="P1700" s="5"/>
      <c r="Q1700" s="5"/>
      <c r="R1700" s="5"/>
      <c r="S1700" s="5"/>
      <c r="T1700" s="5"/>
      <c r="U1700" s="5"/>
      <c r="V1700" s="5"/>
      <c r="W1700" s="5"/>
      <c r="X1700" s="5"/>
      <c r="Y1700" s="5"/>
      <c r="Z1700" s="5"/>
      <c r="AA1700" s="5"/>
      <c r="AB1700" s="5"/>
      <c r="AC1700" s="5"/>
      <c r="AD1700" s="5"/>
      <c r="AE1700" s="5"/>
      <c r="AF1700" s="5"/>
      <c r="AG1700" s="5"/>
      <c r="AH1700" s="5"/>
      <c r="AI1700" s="5"/>
      <c r="AJ1700" s="5"/>
      <c r="AK1700" s="5"/>
      <c r="AL1700" s="5"/>
      <c r="AM1700" s="5"/>
      <c r="AN1700" s="5"/>
      <c r="AO1700" s="5"/>
      <c r="AP1700" s="5"/>
      <c r="AQ1700" s="5"/>
      <c r="AR1700" s="5"/>
      <c r="AS1700" s="5"/>
      <c r="AT1700" s="5"/>
      <c r="AU1700" s="5"/>
      <c r="AV1700" s="5"/>
      <c r="AW1700" s="5"/>
      <c r="AX1700" s="5"/>
      <c r="AY1700" s="5"/>
      <c r="AZ1700" s="5"/>
      <c r="BA1700" s="5"/>
      <c r="BB1700" s="5"/>
    </row>
    <row r="1701" spans="1:54">
      <c r="A1701" s="4"/>
      <c r="B1701" s="25"/>
      <c r="C1701" s="32">
        <f t="shared" si="127"/>
        <v>1</v>
      </c>
      <c r="D1701" s="34" t="s">
        <v>2842</v>
      </c>
      <c r="E1701" s="34">
        <v>12500</v>
      </c>
      <c r="F1701" s="4"/>
      <c r="G1701" s="5"/>
      <c r="H1701" s="5"/>
      <c r="I1701" s="5"/>
      <c r="J1701" s="5"/>
      <c r="K1701" s="5"/>
      <c r="L1701" s="5"/>
      <c r="M1701" s="5"/>
      <c r="N1701" s="5"/>
      <c r="O1701" s="5"/>
      <c r="P1701" s="5"/>
      <c r="Q1701" s="5"/>
      <c r="R1701" s="5"/>
      <c r="S1701" s="5"/>
      <c r="T1701" s="5"/>
      <c r="U1701" s="5"/>
      <c r="V1701" s="5"/>
      <c r="W1701" s="5"/>
      <c r="X1701" s="5"/>
      <c r="Y1701" s="5"/>
      <c r="Z1701" s="5"/>
      <c r="AA1701" s="5"/>
      <c r="AB1701" s="5"/>
      <c r="AC1701" s="5"/>
      <c r="AD1701" s="5"/>
      <c r="AE1701" s="5"/>
      <c r="AF1701" s="5"/>
      <c r="AG1701" s="5"/>
      <c r="AH1701" s="5"/>
      <c r="AI1701" s="5"/>
      <c r="AJ1701" s="5"/>
      <c r="AK1701" s="5"/>
      <c r="AL1701" s="5"/>
      <c r="AM1701" s="5"/>
      <c r="AN1701" s="5"/>
      <c r="AO1701" s="5"/>
      <c r="AP1701" s="5"/>
      <c r="AQ1701" s="5"/>
      <c r="AR1701" s="5"/>
      <c r="AS1701" s="5"/>
      <c r="AT1701" s="5"/>
      <c r="AU1701" s="5"/>
      <c r="AV1701" s="5"/>
      <c r="AW1701" s="5"/>
      <c r="AX1701" s="5"/>
      <c r="AY1701" s="5"/>
      <c r="AZ1701" s="5"/>
      <c r="BA1701" s="5"/>
      <c r="BB1701" s="5"/>
    </row>
    <row r="1702" spans="1:54">
      <c r="A1702" s="4"/>
      <c r="B1702" s="25"/>
      <c r="C1702" s="32">
        <f t="shared" si="127"/>
        <v>1</v>
      </c>
      <c r="D1702" s="34" t="s">
        <v>2843</v>
      </c>
      <c r="E1702" s="34">
        <v>3249</v>
      </c>
      <c r="F1702" s="4"/>
      <c r="G1702" s="5"/>
      <c r="H1702" s="5"/>
      <c r="I1702" s="5"/>
      <c r="J1702" s="5"/>
      <c r="K1702" s="5"/>
      <c r="L1702" s="5"/>
      <c r="M1702" s="5"/>
      <c r="N1702" s="5"/>
      <c r="O1702" s="5"/>
      <c r="P1702" s="5"/>
      <c r="Q1702" s="5"/>
      <c r="R1702" s="5"/>
      <c r="S1702" s="5"/>
      <c r="T1702" s="5"/>
      <c r="U1702" s="5"/>
      <c r="V1702" s="5"/>
      <c r="W1702" s="5"/>
      <c r="X1702" s="5"/>
      <c r="Y1702" s="5"/>
      <c r="Z1702" s="5"/>
      <c r="AA1702" s="5"/>
      <c r="AB1702" s="5"/>
      <c r="AC1702" s="5"/>
      <c r="AD1702" s="5"/>
      <c r="AE1702" s="5"/>
      <c r="AF1702" s="5"/>
      <c r="AG1702" s="5"/>
      <c r="AH1702" s="5"/>
      <c r="AI1702" s="5"/>
      <c r="AJ1702" s="5"/>
      <c r="AK1702" s="5"/>
      <c r="AL1702" s="5"/>
      <c r="AM1702" s="5"/>
      <c r="AN1702" s="5"/>
      <c r="AO1702" s="5"/>
      <c r="AP1702" s="5"/>
      <c r="AQ1702" s="5"/>
      <c r="AR1702" s="5"/>
      <c r="AS1702" s="5"/>
      <c r="AT1702" s="5"/>
      <c r="AU1702" s="5"/>
      <c r="AV1702" s="5"/>
      <c r="AW1702" s="5"/>
      <c r="AX1702" s="5"/>
      <c r="AY1702" s="5"/>
      <c r="AZ1702" s="5"/>
      <c r="BA1702" s="5"/>
      <c r="BB1702" s="5"/>
    </row>
    <row r="1703" spans="1:54">
      <c r="A1703" s="4"/>
      <c r="B1703" s="25"/>
      <c r="C1703" s="32">
        <f t="shared" si="127"/>
        <v>1</v>
      </c>
      <c r="D1703" s="34" t="s">
        <v>2847</v>
      </c>
      <c r="E1703" s="34">
        <v>1881</v>
      </c>
      <c r="F1703" s="4"/>
      <c r="G1703" s="5"/>
      <c r="H1703" s="5"/>
      <c r="I1703" s="5"/>
      <c r="J1703" s="5"/>
      <c r="K1703" s="5"/>
      <c r="L1703" s="5"/>
      <c r="M1703" s="5"/>
      <c r="N1703" s="5"/>
      <c r="O1703" s="5"/>
      <c r="P1703" s="5"/>
      <c r="Q1703" s="5"/>
      <c r="R1703" s="5"/>
      <c r="S1703" s="5"/>
      <c r="T1703" s="5"/>
      <c r="U1703" s="5"/>
      <c r="V1703" s="5"/>
      <c r="W1703" s="5"/>
      <c r="X1703" s="5"/>
      <c r="Y1703" s="5"/>
      <c r="Z1703" s="5"/>
      <c r="AA1703" s="5"/>
      <c r="AB1703" s="5"/>
      <c r="AC1703" s="5"/>
      <c r="AD1703" s="5"/>
      <c r="AE1703" s="5"/>
      <c r="AF1703" s="5"/>
      <c r="AG1703" s="5"/>
      <c r="AH1703" s="5"/>
      <c r="AI1703" s="5"/>
      <c r="AJ1703" s="5"/>
      <c r="AK1703" s="5"/>
      <c r="AL1703" s="5"/>
      <c r="AM1703" s="5"/>
      <c r="AN1703" s="5"/>
      <c r="AO1703" s="5"/>
      <c r="AP1703" s="5"/>
      <c r="AQ1703" s="5"/>
      <c r="AR1703" s="5"/>
      <c r="AS1703" s="5"/>
      <c r="AT1703" s="5"/>
      <c r="AU1703" s="5"/>
      <c r="AV1703" s="5"/>
      <c r="AW1703" s="5"/>
      <c r="AX1703" s="5"/>
      <c r="AY1703" s="5"/>
      <c r="AZ1703" s="5"/>
      <c r="BA1703" s="5"/>
      <c r="BB1703" s="5"/>
    </row>
    <row r="1704" spans="1:54">
      <c r="A1704" s="4"/>
      <c r="B1704" s="25"/>
      <c r="C1704" s="32">
        <f t="shared" si="127"/>
        <v>1</v>
      </c>
      <c r="D1704" s="34" t="s">
        <v>2848</v>
      </c>
      <c r="E1704" s="34">
        <v>3824</v>
      </c>
      <c r="F1704" s="4"/>
      <c r="G1704" s="5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5"/>
      <c r="S1704" s="5"/>
      <c r="T1704" s="5"/>
      <c r="U1704" s="5"/>
      <c r="V1704" s="5"/>
      <c r="W1704" s="5"/>
      <c r="X1704" s="5"/>
      <c r="Y1704" s="5"/>
      <c r="Z1704" s="5"/>
      <c r="AA1704" s="5"/>
      <c r="AB1704" s="5"/>
      <c r="AC1704" s="5"/>
      <c r="AD1704" s="5"/>
      <c r="AE1704" s="5"/>
      <c r="AF1704" s="5"/>
      <c r="AG1704" s="5"/>
      <c r="AH1704" s="5"/>
      <c r="AI1704" s="5"/>
      <c r="AJ1704" s="5"/>
      <c r="AK1704" s="5"/>
      <c r="AL1704" s="5"/>
      <c r="AM1704" s="5"/>
      <c r="AN1704" s="5"/>
      <c r="AO1704" s="5"/>
      <c r="AP1704" s="5"/>
      <c r="AQ1704" s="5"/>
      <c r="AR1704" s="5"/>
      <c r="AS1704" s="5"/>
      <c r="AT1704" s="5"/>
      <c r="AU1704" s="5"/>
      <c r="AV1704" s="5"/>
      <c r="AW1704" s="5"/>
      <c r="AX1704" s="5"/>
      <c r="AY1704" s="5"/>
      <c r="AZ1704" s="5"/>
      <c r="BA1704" s="5"/>
      <c r="BB1704" s="5"/>
    </row>
    <row r="1705" spans="1:54">
      <c r="A1705" s="4"/>
      <c r="B1705" s="25"/>
      <c r="C1705" s="32">
        <f t="shared" si="127"/>
        <v>1</v>
      </c>
      <c r="D1705" s="34" t="s">
        <v>2850</v>
      </c>
      <c r="E1705" s="34">
        <v>6000</v>
      </c>
      <c r="F1705" s="4"/>
      <c r="G1705" s="5"/>
      <c r="H1705" s="5"/>
      <c r="I1705" s="5"/>
      <c r="J1705" s="5"/>
      <c r="K1705" s="5"/>
      <c r="L1705" s="5"/>
      <c r="M1705" s="5"/>
      <c r="N1705" s="5"/>
      <c r="O1705" s="5"/>
      <c r="P1705" s="5"/>
      <c r="Q1705" s="5"/>
      <c r="R1705" s="5"/>
      <c r="S1705" s="5"/>
      <c r="T1705" s="5"/>
      <c r="U1705" s="5"/>
      <c r="V1705" s="5"/>
      <c r="W1705" s="5"/>
      <c r="X1705" s="5"/>
      <c r="Y1705" s="5"/>
      <c r="Z1705" s="5"/>
      <c r="AA1705" s="5"/>
      <c r="AB1705" s="5"/>
      <c r="AC1705" s="5"/>
      <c r="AD1705" s="5"/>
      <c r="AE1705" s="5"/>
      <c r="AF1705" s="5"/>
      <c r="AG1705" s="5"/>
      <c r="AH1705" s="5"/>
      <c r="AI1705" s="5"/>
      <c r="AJ1705" s="5"/>
      <c r="AK1705" s="5"/>
      <c r="AL1705" s="5"/>
      <c r="AM1705" s="5"/>
      <c r="AN1705" s="5"/>
      <c r="AO1705" s="5"/>
      <c r="AP1705" s="5"/>
      <c r="AQ1705" s="5"/>
      <c r="AR1705" s="5"/>
      <c r="AS1705" s="5"/>
      <c r="AT1705" s="5"/>
      <c r="AU1705" s="5"/>
      <c r="AV1705" s="5"/>
      <c r="AW1705" s="5"/>
      <c r="AX1705" s="5"/>
      <c r="AY1705" s="5"/>
      <c r="AZ1705" s="5"/>
      <c r="BA1705" s="5"/>
      <c r="BB1705" s="5"/>
    </row>
    <row r="1706" spans="1:54">
      <c r="A1706" s="4"/>
      <c r="B1706" s="25"/>
      <c r="C1706" s="32">
        <f t="shared" si="127"/>
        <v>1</v>
      </c>
      <c r="D1706" s="34" t="s">
        <v>2851</v>
      </c>
      <c r="E1706" s="34">
        <v>4692</v>
      </c>
      <c r="F1706" s="4"/>
      <c r="G1706" s="5"/>
      <c r="H1706" s="5"/>
      <c r="I1706" s="5"/>
      <c r="J1706" s="5"/>
      <c r="K1706" s="5"/>
      <c r="L1706" s="5"/>
      <c r="M1706" s="5"/>
      <c r="N1706" s="5"/>
      <c r="O1706" s="5"/>
      <c r="P1706" s="5"/>
      <c r="Q1706" s="5"/>
      <c r="R1706" s="5"/>
      <c r="S1706" s="5"/>
      <c r="T1706" s="5"/>
      <c r="U1706" s="5"/>
      <c r="V1706" s="5"/>
      <c r="W1706" s="5"/>
      <c r="X1706" s="5"/>
      <c r="Y1706" s="5"/>
      <c r="Z1706" s="5"/>
      <c r="AA1706" s="5"/>
      <c r="AB1706" s="5"/>
      <c r="AC1706" s="5"/>
      <c r="AD1706" s="5"/>
      <c r="AE1706" s="5"/>
      <c r="AF1706" s="5"/>
      <c r="AG1706" s="5"/>
      <c r="AH1706" s="5"/>
      <c r="AI1706" s="5"/>
      <c r="AJ1706" s="5"/>
      <c r="AK1706" s="5"/>
      <c r="AL1706" s="5"/>
      <c r="AM1706" s="5"/>
      <c r="AN1706" s="5"/>
      <c r="AO1706" s="5"/>
      <c r="AP1706" s="5"/>
      <c r="AQ1706" s="5"/>
      <c r="AR1706" s="5"/>
      <c r="AS1706" s="5"/>
      <c r="AT1706" s="5"/>
      <c r="AU1706" s="5"/>
      <c r="AV1706" s="5"/>
      <c r="AW1706" s="5"/>
      <c r="AX1706" s="5"/>
      <c r="AY1706" s="5"/>
      <c r="AZ1706" s="5"/>
      <c r="BA1706" s="5"/>
      <c r="BB1706" s="5"/>
    </row>
    <row r="1707" spans="1:54">
      <c r="A1707" s="4"/>
      <c r="B1707" s="25"/>
      <c r="C1707" s="32">
        <f t="shared" si="127"/>
        <v>1</v>
      </c>
      <c r="D1707" s="34" t="s">
        <v>2852</v>
      </c>
      <c r="E1707" s="34">
        <v>3119</v>
      </c>
      <c r="F1707" s="4"/>
      <c r="G1707" s="5"/>
      <c r="H1707" s="5"/>
      <c r="I1707" s="5"/>
      <c r="J1707" s="5"/>
      <c r="K1707" s="5"/>
      <c r="L1707" s="5"/>
      <c r="M1707" s="5"/>
      <c r="N1707" s="5"/>
      <c r="O1707" s="5"/>
      <c r="P1707" s="5"/>
      <c r="Q1707" s="5"/>
      <c r="R1707" s="5"/>
      <c r="S1707" s="5"/>
      <c r="T1707" s="5"/>
      <c r="U1707" s="5"/>
      <c r="V1707" s="5"/>
      <c r="W1707" s="5"/>
      <c r="X1707" s="5"/>
      <c r="Y1707" s="5"/>
      <c r="Z1707" s="5"/>
      <c r="AA1707" s="5"/>
      <c r="AB1707" s="5"/>
      <c r="AC1707" s="5"/>
      <c r="AD1707" s="5"/>
      <c r="AE1707" s="5"/>
      <c r="AF1707" s="5"/>
      <c r="AG1707" s="5"/>
      <c r="AH1707" s="5"/>
      <c r="AI1707" s="5"/>
      <c r="AJ1707" s="5"/>
      <c r="AK1707" s="5"/>
      <c r="AL1707" s="5"/>
      <c r="AM1707" s="5"/>
      <c r="AN1707" s="5"/>
      <c r="AO1707" s="5"/>
      <c r="AP1707" s="5"/>
      <c r="AQ1707" s="5"/>
      <c r="AR1707" s="5"/>
      <c r="AS1707" s="5"/>
      <c r="AT1707" s="5"/>
      <c r="AU1707" s="5"/>
      <c r="AV1707" s="5"/>
      <c r="AW1707" s="5"/>
      <c r="AX1707" s="5"/>
      <c r="AY1707" s="5"/>
      <c r="AZ1707" s="5"/>
      <c r="BA1707" s="5"/>
      <c r="BB1707" s="5"/>
    </row>
    <row r="1708" spans="1:54">
      <c r="A1708" s="4"/>
      <c r="B1708" s="25"/>
      <c r="C1708" s="32">
        <f t="shared" si="127"/>
        <v>1</v>
      </c>
      <c r="D1708" s="34" t="s">
        <v>2853</v>
      </c>
      <c r="E1708" s="34">
        <v>3388</v>
      </c>
      <c r="F1708" s="4"/>
      <c r="G1708" s="5"/>
      <c r="H1708" s="5"/>
      <c r="I1708" s="5"/>
      <c r="J1708" s="5"/>
      <c r="K1708" s="5"/>
      <c r="L1708" s="5"/>
      <c r="M1708" s="5"/>
      <c r="N1708" s="5"/>
      <c r="O1708" s="5"/>
      <c r="P1708" s="5"/>
      <c r="Q1708" s="5"/>
      <c r="R1708" s="5"/>
      <c r="S1708" s="5"/>
      <c r="T1708" s="5"/>
      <c r="U1708" s="5"/>
      <c r="V1708" s="5"/>
      <c r="W1708" s="5"/>
      <c r="X1708" s="5"/>
      <c r="Y1708" s="5"/>
      <c r="Z1708" s="5"/>
      <c r="AA1708" s="5"/>
      <c r="AB1708" s="5"/>
      <c r="AC1708" s="5"/>
      <c r="AD1708" s="5"/>
      <c r="AE1708" s="5"/>
      <c r="AF1708" s="5"/>
      <c r="AG1708" s="5"/>
      <c r="AH1708" s="5"/>
      <c r="AI1708" s="5"/>
      <c r="AJ1708" s="5"/>
      <c r="AK1708" s="5"/>
      <c r="AL1708" s="5"/>
      <c r="AM1708" s="5"/>
      <c r="AN1708" s="5"/>
      <c r="AO1708" s="5"/>
      <c r="AP1708" s="5"/>
      <c r="AQ1708" s="5"/>
      <c r="AR1708" s="5"/>
      <c r="AS1708" s="5"/>
      <c r="AT1708" s="5"/>
      <c r="AU1708" s="5"/>
      <c r="AV1708" s="5"/>
      <c r="AW1708" s="5"/>
      <c r="AX1708" s="5"/>
      <c r="AY1708" s="5"/>
      <c r="AZ1708" s="5"/>
      <c r="BA1708" s="5"/>
      <c r="BB1708" s="5"/>
    </row>
    <row r="1709" spans="1:54">
      <c r="A1709" s="4"/>
      <c r="B1709" s="25"/>
      <c r="C1709" s="32">
        <f t="shared" si="127"/>
        <v>1</v>
      </c>
      <c r="D1709" s="34" t="s">
        <v>2854</v>
      </c>
      <c r="E1709" s="34">
        <v>14760</v>
      </c>
      <c r="F1709" s="4"/>
      <c r="G1709" s="5"/>
      <c r="H1709" s="5"/>
      <c r="I1709" s="5"/>
      <c r="J1709" s="5"/>
      <c r="K1709" s="5"/>
      <c r="L1709" s="5"/>
      <c r="M1709" s="5"/>
      <c r="N1709" s="5"/>
      <c r="O1709" s="5"/>
      <c r="P1709" s="5"/>
      <c r="Q1709" s="5"/>
      <c r="R1709" s="5"/>
      <c r="S1709" s="5"/>
      <c r="T1709" s="5"/>
      <c r="U1709" s="5"/>
      <c r="V1709" s="5"/>
      <c r="W1709" s="5"/>
      <c r="X1709" s="5"/>
      <c r="Y1709" s="5"/>
      <c r="Z1709" s="5"/>
      <c r="AA1709" s="5"/>
      <c r="AB1709" s="5"/>
      <c r="AC1709" s="5"/>
      <c r="AD1709" s="5"/>
      <c r="AE1709" s="5"/>
      <c r="AF1709" s="5"/>
      <c r="AG1709" s="5"/>
      <c r="AH1709" s="5"/>
      <c r="AI1709" s="5"/>
      <c r="AJ1709" s="5"/>
      <c r="AK1709" s="5"/>
      <c r="AL1709" s="5"/>
      <c r="AM1709" s="5"/>
      <c r="AN1709" s="5"/>
      <c r="AO1709" s="5"/>
      <c r="AP1709" s="5"/>
      <c r="AQ1709" s="5"/>
      <c r="AR1709" s="5"/>
      <c r="AS1709" s="5"/>
      <c r="AT1709" s="5"/>
      <c r="AU1709" s="5"/>
      <c r="AV1709" s="5"/>
      <c r="AW1709" s="5"/>
      <c r="AX1709" s="5"/>
      <c r="AY1709" s="5"/>
      <c r="AZ1709" s="5"/>
      <c r="BA1709" s="5"/>
      <c r="BB1709" s="5"/>
    </row>
    <row r="1710" spans="1:54">
      <c r="A1710" s="4"/>
      <c r="B1710" s="25"/>
      <c r="C1710" s="32">
        <f t="shared" si="127"/>
        <v>1</v>
      </c>
      <c r="D1710" s="34" t="s">
        <v>2855</v>
      </c>
      <c r="E1710" s="34">
        <v>2755</v>
      </c>
      <c r="F1710" s="4"/>
      <c r="G1710" s="5"/>
      <c r="H1710" s="5"/>
      <c r="I1710" s="5"/>
      <c r="J1710" s="5"/>
      <c r="K1710" s="5"/>
      <c r="L1710" s="5"/>
      <c r="M1710" s="5"/>
      <c r="N1710" s="5"/>
      <c r="O1710" s="5"/>
      <c r="P1710" s="5"/>
      <c r="Q1710" s="5"/>
      <c r="R1710" s="5"/>
      <c r="S1710" s="5"/>
      <c r="T1710" s="5"/>
      <c r="U1710" s="5"/>
      <c r="V1710" s="5"/>
      <c r="W1710" s="5"/>
      <c r="X1710" s="5"/>
      <c r="Y1710" s="5"/>
      <c r="Z1710" s="5"/>
      <c r="AA1710" s="5"/>
      <c r="AB1710" s="5"/>
      <c r="AC1710" s="5"/>
      <c r="AD1710" s="5"/>
      <c r="AE1710" s="5"/>
      <c r="AF1710" s="5"/>
      <c r="AG1710" s="5"/>
      <c r="AH1710" s="5"/>
      <c r="AI1710" s="5"/>
      <c r="AJ1710" s="5"/>
      <c r="AK1710" s="5"/>
      <c r="AL1710" s="5"/>
      <c r="AM1710" s="5"/>
      <c r="AN1710" s="5"/>
      <c r="AO1710" s="5"/>
      <c r="AP1710" s="5"/>
      <c r="AQ1710" s="5"/>
      <c r="AR1710" s="5"/>
      <c r="AS1710" s="5"/>
      <c r="AT1710" s="5"/>
      <c r="AU1710" s="5"/>
      <c r="AV1710" s="5"/>
      <c r="AW1710" s="5"/>
      <c r="AX1710" s="5"/>
      <c r="AY1710" s="5"/>
      <c r="AZ1710" s="5"/>
      <c r="BA1710" s="5"/>
      <c r="BB1710" s="5"/>
    </row>
    <row r="1711" spans="1:54">
      <c r="A1711" s="4"/>
      <c r="B1711" s="25"/>
      <c r="C1711" s="32">
        <f t="shared" si="127"/>
        <v>1</v>
      </c>
      <c r="D1711" s="34" t="s">
        <v>2860</v>
      </c>
      <c r="E1711" s="34">
        <v>3900</v>
      </c>
      <c r="F1711" s="4"/>
      <c r="G1711" s="5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5"/>
      <c r="S1711" s="5"/>
      <c r="T1711" s="5"/>
      <c r="U1711" s="5"/>
      <c r="V1711" s="5"/>
      <c r="W1711" s="5"/>
      <c r="X1711" s="5"/>
      <c r="Y1711" s="5"/>
      <c r="Z1711" s="5"/>
      <c r="AA1711" s="5"/>
      <c r="AB1711" s="5"/>
      <c r="AC1711" s="5"/>
      <c r="AD1711" s="5"/>
      <c r="AE1711" s="5"/>
      <c r="AF1711" s="5"/>
      <c r="AG1711" s="5"/>
      <c r="AH1711" s="5"/>
      <c r="AI1711" s="5"/>
      <c r="AJ1711" s="5"/>
      <c r="AK1711" s="5"/>
      <c r="AL1711" s="5"/>
      <c r="AM1711" s="5"/>
      <c r="AN1711" s="5"/>
      <c r="AO1711" s="5"/>
      <c r="AP1711" s="5"/>
      <c r="AQ1711" s="5"/>
      <c r="AR1711" s="5"/>
      <c r="AS1711" s="5"/>
      <c r="AT1711" s="5"/>
      <c r="AU1711" s="5"/>
      <c r="AV1711" s="5"/>
      <c r="AW1711" s="5"/>
      <c r="AX1711" s="5"/>
      <c r="AY1711" s="5"/>
      <c r="AZ1711" s="5"/>
      <c r="BA1711" s="5"/>
      <c r="BB1711" s="5"/>
    </row>
    <row r="1712" spans="1:54">
      <c r="A1712" s="4"/>
      <c r="B1712" s="25"/>
      <c r="C1712" s="32">
        <f t="shared" si="127"/>
        <v>1</v>
      </c>
      <c r="D1712" s="34" t="s">
        <v>2862</v>
      </c>
      <c r="E1712" s="34">
        <v>6433</v>
      </c>
      <c r="F1712" s="4"/>
      <c r="G1712" s="5"/>
      <c r="H1712" s="5"/>
      <c r="I1712" s="5"/>
      <c r="J1712" s="5"/>
      <c r="K1712" s="5"/>
      <c r="L1712" s="5"/>
      <c r="M1712" s="5"/>
      <c r="N1712" s="5"/>
      <c r="O1712" s="5"/>
      <c r="P1712" s="5"/>
      <c r="Q1712" s="5"/>
      <c r="R1712" s="5"/>
      <c r="S1712" s="5"/>
      <c r="T1712" s="5"/>
      <c r="U1712" s="5"/>
      <c r="V1712" s="5"/>
      <c r="W1712" s="5"/>
      <c r="X1712" s="5"/>
      <c r="Y1712" s="5"/>
      <c r="Z1712" s="5"/>
      <c r="AA1712" s="5"/>
      <c r="AB1712" s="5"/>
      <c r="AC1712" s="5"/>
      <c r="AD1712" s="5"/>
      <c r="AE1712" s="5"/>
      <c r="AF1712" s="5"/>
      <c r="AG1712" s="5"/>
      <c r="AH1712" s="5"/>
      <c r="AI1712" s="5"/>
      <c r="AJ1712" s="5"/>
      <c r="AK1712" s="5"/>
      <c r="AL1712" s="5"/>
      <c r="AM1712" s="5"/>
      <c r="AN1712" s="5"/>
      <c r="AO1712" s="5"/>
      <c r="AP1712" s="5"/>
      <c r="AQ1712" s="5"/>
      <c r="AR1712" s="5"/>
      <c r="AS1712" s="5"/>
      <c r="AT1712" s="5"/>
      <c r="AU1712" s="5"/>
      <c r="AV1712" s="5"/>
      <c r="AW1712" s="5"/>
      <c r="AX1712" s="5"/>
      <c r="AY1712" s="5"/>
      <c r="AZ1712" s="5"/>
      <c r="BA1712" s="5"/>
      <c r="BB1712" s="5"/>
    </row>
    <row r="1713" spans="1:54" ht="15">
      <c r="A1713" s="231" t="s">
        <v>2864</v>
      </c>
      <c r="B1713" s="231"/>
      <c r="C1713" s="231"/>
      <c r="D1713" s="44">
        <f>SUM(C1671:C1712)</f>
        <v>42</v>
      </c>
      <c r="E1713" s="159">
        <f t="shared" ref="E1713" si="128">SUM(E1671:E1712)</f>
        <v>369510</v>
      </c>
      <c r="F1713" s="4"/>
      <c r="G1713" s="5"/>
      <c r="H1713" s="5"/>
      <c r="I1713" s="5"/>
      <c r="J1713" s="5"/>
      <c r="K1713" s="5"/>
      <c r="L1713" s="5"/>
      <c r="M1713" s="5"/>
      <c r="N1713" s="5"/>
      <c r="O1713" s="5"/>
      <c r="P1713" s="5"/>
      <c r="Q1713" s="5"/>
      <c r="R1713" s="5"/>
      <c r="S1713" s="5"/>
      <c r="T1713" s="5"/>
      <c r="U1713" s="5"/>
      <c r="V1713" s="5"/>
      <c r="W1713" s="5"/>
      <c r="X1713" s="5"/>
      <c r="Y1713" s="5"/>
      <c r="Z1713" s="5"/>
      <c r="AA1713" s="5"/>
      <c r="AB1713" s="5"/>
      <c r="AC1713" s="5"/>
      <c r="AD1713" s="5"/>
      <c r="AE1713" s="5"/>
      <c r="AF1713" s="5"/>
      <c r="AG1713" s="5"/>
      <c r="AH1713" s="5"/>
      <c r="AI1713" s="5"/>
      <c r="AJ1713" s="5"/>
      <c r="AK1713" s="5"/>
      <c r="AL1713" s="5"/>
      <c r="AM1713" s="5"/>
      <c r="AN1713" s="5"/>
      <c r="AO1713" s="5"/>
      <c r="AP1713" s="5"/>
      <c r="AQ1713" s="5"/>
      <c r="AR1713" s="5"/>
      <c r="AS1713" s="5"/>
      <c r="AT1713" s="5"/>
      <c r="AU1713" s="5"/>
      <c r="AV1713" s="5"/>
      <c r="AW1713" s="5"/>
      <c r="AX1713" s="5"/>
      <c r="AY1713" s="5"/>
      <c r="AZ1713" s="5"/>
      <c r="BA1713" s="5"/>
      <c r="BB1713" s="5"/>
    </row>
    <row r="1714" spans="1:54" ht="15.75">
      <c r="A1714" s="28">
        <v>61</v>
      </c>
      <c r="B1714" s="225" t="s">
        <v>95</v>
      </c>
      <c r="C1714" s="225"/>
      <c r="D1714" s="29"/>
      <c r="E1714" s="156"/>
      <c r="F1714" s="4"/>
      <c r="G1714" s="5"/>
      <c r="H1714" s="5"/>
      <c r="I1714" s="5"/>
      <c r="J1714" s="5"/>
      <c r="K1714" s="5"/>
      <c r="L1714" s="5"/>
      <c r="M1714" s="5"/>
      <c r="N1714" s="5"/>
      <c r="O1714" s="5"/>
      <c r="P1714" s="5"/>
      <c r="Q1714" s="5"/>
      <c r="R1714" s="5"/>
      <c r="S1714" s="5"/>
      <c r="T1714" s="5"/>
      <c r="U1714" s="5"/>
      <c r="V1714" s="5"/>
      <c r="W1714" s="5"/>
      <c r="X1714" s="5"/>
      <c r="Y1714" s="5"/>
      <c r="Z1714" s="5"/>
      <c r="AA1714" s="5"/>
      <c r="AB1714" s="5"/>
      <c r="AC1714" s="5"/>
      <c r="AD1714" s="5"/>
      <c r="AE1714" s="5"/>
      <c r="AF1714" s="5"/>
      <c r="AG1714" s="5"/>
      <c r="AH1714" s="5"/>
      <c r="AI1714" s="5"/>
      <c r="AJ1714" s="5"/>
      <c r="AK1714" s="5"/>
      <c r="AL1714" s="5"/>
      <c r="AM1714" s="5"/>
      <c r="AN1714" s="5"/>
      <c r="AO1714" s="5"/>
      <c r="AP1714" s="5"/>
      <c r="AQ1714" s="5"/>
      <c r="AR1714" s="5"/>
      <c r="AS1714" s="5"/>
      <c r="AT1714" s="5"/>
      <c r="AU1714" s="5"/>
      <c r="AV1714" s="5"/>
      <c r="AW1714" s="5"/>
      <c r="AX1714" s="5"/>
      <c r="AY1714" s="5"/>
      <c r="AZ1714" s="5"/>
      <c r="BA1714" s="5"/>
      <c r="BB1714" s="5"/>
    </row>
    <row r="1715" spans="1:54">
      <c r="A1715" s="4"/>
      <c r="B1715" s="25"/>
      <c r="C1715" s="32">
        <f t="shared" ref="C1715:C1723" si="129">IF(D1715="",0,1)</f>
        <v>1</v>
      </c>
      <c r="D1715" s="99" t="s">
        <v>2865</v>
      </c>
      <c r="E1715" s="99">
        <v>26000</v>
      </c>
      <c r="F1715" s="4"/>
      <c r="G1715" s="5"/>
      <c r="H1715" s="5"/>
      <c r="I1715" s="5"/>
      <c r="J1715" s="5"/>
      <c r="K1715" s="5"/>
      <c r="L1715" s="5"/>
      <c r="M1715" s="5"/>
      <c r="N1715" s="5"/>
      <c r="O1715" s="5"/>
      <c r="P1715" s="5"/>
      <c r="Q1715" s="5"/>
      <c r="R1715" s="5"/>
      <c r="S1715" s="5"/>
      <c r="T1715" s="5"/>
      <c r="U1715" s="5"/>
      <c r="V1715" s="5"/>
      <c r="W1715" s="5"/>
      <c r="X1715" s="5"/>
      <c r="Y1715" s="5"/>
      <c r="Z1715" s="5"/>
      <c r="AA1715" s="5"/>
      <c r="AB1715" s="5"/>
      <c r="AC1715" s="5"/>
      <c r="AD1715" s="5"/>
      <c r="AE1715" s="5"/>
      <c r="AF1715" s="5"/>
      <c r="AG1715" s="5"/>
      <c r="AH1715" s="5"/>
      <c r="AI1715" s="5"/>
      <c r="AJ1715" s="5"/>
      <c r="AK1715" s="5"/>
      <c r="AL1715" s="5"/>
      <c r="AM1715" s="5"/>
      <c r="AN1715" s="5"/>
      <c r="AO1715" s="5"/>
      <c r="AP1715" s="5"/>
      <c r="AQ1715" s="5"/>
      <c r="AR1715" s="5"/>
      <c r="AS1715" s="5"/>
      <c r="AT1715" s="5"/>
      <c r="AU1715" s="5"/>
      <c r="AV1715" s="5"/>
      <c r="AW1715" s="5"/>
      <c r="AX1715" s="5"/>
      <c r="AY1715" s="5"/>
      <c r="AZ1715" s="5"/>
      <c r="BA1715" s="5"/>
      <c r="BB1715" s="5"/>
    </row>
    <row r="1716" spans="1:54">
      <c r="A1716" s="4"/>
      <c r="B1716" s="25"/>
      <c r="C1716" s="32">
        <f t="shared" si="129"/>
        <v>1</v>
      </c>
      <c r="D1716" s="99" t="s">
        <v>2866</v>
      </c>
      <c r="E1716" s="99">
        <v>13536</v>
      </c>
      <c r="F1716" s="4"/>
      <c r="G1716" s="5"/>
      <c r="H1716" s="5"/>
      <c r="I1716" s="5"/>
      <c r="J1716" s="5"/>
      <c r="K1716" s="5"/>
      <c r="L1716" s="5"/>
      <c r="M1716" s="5"/>
      <c r="N1716" s="5"/>
      <c r="O1716" s="5"/>
      <c r="P1716" s="5"/>
      <c r="Q1716" s="5"/>
      <c r="R1716" s="5"/>
      <c r="S1716" s="5"/>
      <c r="T1716" s="5"/>
      <c r="U1716" s="5"/>
      <c r="V1716" s="5"/>
      <c r="W1716" s="5"/>
      <c r="X1716" s="5"/>
      <c r="Y1716" s="5"/>
      <c r="Z1716" s="5"/>
      <c r="AA1716" s="5"/>
      <c r="AB1716" s="5"/>
      <c r="AC1716" s="5"/>
      <c r="AD1716" s="5"/>
      <c r="AE1716" s="5"/>
      <c r="AF1716" s="5"/>
      <c r="AG1716" s="5"/>
      <c r="AH1716" s="5"/>
      <c r="AI1716" s="5"/>
      <c r="AJ1716" s="5"/>
      <c r="AK1716" s="5"/>
      <c r="AL1716" s="5"/>
      <c r="AM1716" s="5"/>
      <c r="AN1716" s="5"/>
      <c r="AO1716" s="5"/>
      <c r="AP1716" s="5"/>
      <c r="AQ1716" s="5"/>
      <c r="AR1716" s="5"/>
      <c r="AS1716" s="5"/>
      <c r="AT1716" s="5"/>
      <c r="AU1716" s="5"/>
      <c r="AV1716" s="5"/>
      <c r="AW1716" s="5"/>
      <c r="AX1716" s="5"/>
      <c r="AY1716" s="5"/>
      <c r="AZ1716" s="5"/>
      <c r="BA1716" s="5"/>
      <c r="BB1716" s="5"/>
    </row>
    <row r="1717" spans="1:54">
      <c r="A1717" s="4"/>
      <c r="B1717" s="25"/>
      <c r="C1717" s="32">
        <f t="shared" si="129"/>
        <v>1</v>
      </c>
      <c r="D1717" s="99" t="s">
        <v>4869</v>
      </c>
      <c r="E1717" s="99">
        <v>2713</v>
      </c>
      <c r="F1717" s="4"/>
      <c r="G1717" s="5"/>
      <c r="H1717" s="5"/>
      <c r="I1717" s="5"/>
      <c r="J1717" s="5"/>
      <c r="K1717" s="5"/>
      <c r="L1717" s="5"/>
      <c r="M1717" s="5"/>
      <c r="N1717" s="5"/>
      <c r="O1717" s="5"/>
      <c r="P1717" s="5"/>
      <c r="Q1717" s="5"/>
      <c r="R1717" s="5"/>
      <c r="S1717" s="5"/>
      <c r="T1717" s="5"/>
      <c r="U1717" s="5"/>
      <c r="V1717" s="5"/>
      <c r="W1717" s="5"/>
      <c r="X1717" s="5"/>
      <c r="Y1717" s="5"/>
      <c r="Z1717" s="5"/>
      <c r="AA1717" s="5"/>
      <c r="AB1717" s="5"/>
      <c r="AC1717" s="5"/>
      <c r="AD1717" s="5"/>
      <c r="AE1717" s="5"/>
      <c r="AF1717" s="5"/>
      <c r="AG1717" s="5"/>
      <c r="AH1717" s="5"/>
      <c r="AI1717" s="5"/>
      <c r="AJ1717" s="5"/>
      <c r="AK1717" s="5"/>
      <c r="AL1717" s="5"/>
      <c r="AM1717" s="5"/>
      <c r="AN1717" s="5"/>
      <c r="AO1717" s="5"/>
      <c r="AP1717" s="5"/>
      <c r="AQ1717" s="5"/>
      <c r="AR1717" s="5"/>
      <c r="AS1717" s="5"/>
      <c r="AT1717" s="5"/>
      <c r="AU1717" s="5"/>
      <c r="AV1717" s="5"/>
      <c r="AW1717" s="5"/>
      <c r="AX1717" s="5"/>
      <c r="AY1717" s="5"/>
      <c r="AZ1717" s="5"/>
      <c r="BA1717" s="5"/>
      <c r="BB1717" s="5"/>
    </row>
    <row r="1718" spans="1:54">
      <c r="A1718" s="4"/>
      <c r="B1718" s="25"/>
      <c r="C1718" s="32">
        <f t="shared" si="129"/>
        <v>1</v>
      </c>
      <c r="D1718" s="99" t="s">
        <v>2868</v>
      </c>
      <c r="E1718" s="99">
        <v>14779</v>
      </c>
      <c r="F1718" s="4"/>
      <c r="G1718" s="5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5"/>
      <c r="S1718" s="5"/>
      <c r="T1718" s="5"/>
      <c r="U1718" s="5"/>
      <c r="V1718" s="5"/>
      <c r="W1718" s="5"/>
      <c r="X1718" s="5"/>
      <c r="Y1718" s="5"/>
      <c r="Z1718" s="5"/>
      <c r="AA1718" s="5"/>
      <c r="AB1718" s="5"/>
      <c r="AC1718" s="5"/>
      <c r="AD1718" s="5"/>
      <c r="AE1718" s="5"/>
      <c r="AF1718" s="5"/>
      <c r="AG1718" s="5"/>
      <c r="AH1718" s="5"/>
      <c r="AI1718" s="5"/>
      <c r="AJ1718" s="5"/>
      <c r="AK1718" s="5"/>
      <c r="AL1718" s="5"/>
      <c r="AM1718" s="5"/>
      <c r="AN1718" s="5"/>
      <c r="AO1718" s="5"/>
      <c r="AP1718" s="5"/>
      <c r="AQ1718" s="5"/>
      <c r="AR1718" s="5"/>
      <c r="AS1718" s="5"/>
      <c r="AT1718" s="5"/>
      <c r="AU1718" s="5"/>
      <c r="AV1718" s="5"/>
      <c r="AW1718" s="5"/>
      <c r="AX1718" s="5"/>
      <c r="AY1718" s="5"/>
      <c r="AZ1718" s="5"/>
      <c r="BA1718" s="5"/>
      <c r="BB1718" s="5"/>
    </row>
    <row r="1719" spans="1:54">
      <c r="A1719" s="4"/>
      <c r="B1719" s="25"/>
      <c r="C1719" s="32">
        <f t="shared" si="129"/>
        <v>1</v>
      </c>
      <c r="D1719" s="99" t="s">
        <v>2869</v>
      </c>
      <c r="E1719" s="99">
        <v>8163</v>
      </c>
      <c r="F1719" s="4"/>
      <c r="G1719" s="5"/>
      <c r="H1719" s="5"/>
      <c r="I1719" s="5"/>
      <c r="J1719" s="5"/>
      <c r="K1719" s="5"/>
      <c r="L1719" s="5"/>
      <c r="M1719" s="5"/>
      <c r="N1719" s="5"/>
      <c r="O1719" s="5"/>
      <c r="P1719" s="5"/>
      <c r="Q1719" s="5"/>
      <c r="R1719" s="5"/>
      <c r="S1719" s="5"/>
      <c r="T1719" s="5"/>
      <c r="U1719" s="5"/>
      <c r="V1719" s="5"/>
      <c r="W1719" s="5"/>
      <c r="X1719" s="5"/>
      <c r="Y1719" s="5"/>
      <c r="Z1719" s="5"/>
      <c r="AA1719" s="5"/>
      <c r="AB1719" s="5"/>
      <c r="AC1719" s="5"/>
      <c r="AD1719" s="5"/>
      <c r="AE1719" s="5"/>
      <c r="AF1719" s="5"/>
      <c r="AG1719" s="5"/>
      <c r="AH1719" s="5"/>
      <c r="AI1719" s="5"/>
      <c r="AJ1719" s="5"/>
      <c r="AK1719" s="5"/>
      <c r="AL1719" s="5"/>
      <c r="AM1719" s="5"/>
      <c r="AN1719" s="5"/>
      <c r="AO1719" s="5"/>
      <c r="AP1719" s="5"/>
      <c r="AQ1719" s="5"/>
      <c r="AR1719" s="5"/>
      <c r="AS1719" s="5"/>
      <c r="AT1719" s="5"/>
      <c r="AU1719" s="5"/>
      <c r="AV1719" s="5"/>
      <c r="AW1719" s="5"/>
      <c r="AX1719" s="5"/>
      <c r="AY1719" s="5"/>
      <c r="AZ1719" s="5"/>
      <c r="BA1719" s="5"/>
      <c r="BB1719" s="5"/>
    </row>
    <row r="1720" spans="1:54">
      <c r="A1720" s="4"/>
      <c r="B1720" s="25"/>
      <c r="C1720" s="32">
        <f t="shared" si="129"/>
        <v>1</v>
      </c>
      <c r="D1720" s="99" t="s">
        <v>2870</v>
      </c>
      <c r="E1720" s="99">
        <v>5081</v>
      </c>
      <c r="F1720" s="4"/>
      <c r="G1720" s="5"/>
      <c r="H1720" s="5"/>
      <c r="I1720" s="5"/>
      <c r="J1720" s="5"/>
      <c r="K1720" s="5"/>
      <c r="L1720" s="5"/>
      <c r="M1720" s="5"/>
      <c r="N1720" s="5"/>
      <c r="O1720" s="5"/>
      <c r="P1720" s="5"/>
      <c r="Q1720" s="5"/>
      <c r="R1720" s="5"/>
      <c r="S1720" s="5"/>
      <c r="T1720" s="5"/>
      <c r="U1720" s="5"/>
      <c r="V1720" s="5"/>
      <c r="W1720" s="5"/>
      <c r="X1720" s="5"/>
      <c r="Y1720" s="5"/>
      <c r="Z1720" s="5"/>
      <c r="AA1720" s="5"/>
      <c r="AB1720" s="5"/>
      <c r="AC1720" s="5"/>
      <c r="AD1720" s="5"/>
      <c r="AE1720" s="5"/>
      <c r="AF1720" s="5"/>
      <c r="AG1720" s="5"/>
      <c r="AH1720" s="5"/>
      <c r="AI1720" s="5"/>
      <c r="AJ1720" s="5"/>
      <c r="AK1720" s="5"/>
      <c r="AL1720" s="5"/>
      <c r="AM1720" s="5"/>
      <c r="AN1720" s="5"/>
      <c r="AO1720" s="5"/>
      <c r="AP1720" s="5"/>
      <c r="AQ1720" s="5"/>
      <c r="AR1720" s="5"/>
      <c r="AS1720" s="5"/>
      <c r="AT1720" s="5"/>
      <c r="AU1720" s="5"/>
      <c r="AV1720" s="5"/>
      <c r="AW1720" s="5"/>
      <c r="AX1720" s="5"/>
      <c r="AY1720" s="5"/>
      <c r="AZ1720" s="5"/>
      <c r="BA1720" s="5"/>
      <c r="BB1720" s="5"/>
    </row>
    <row r="1721" spans="1:54">
      <c r="A1721" s="4"/>
      <c r="B1721" s="25"/>
      <c r="C1721" s="32">
        <f t="shared" si="129"/>
        <v>1</v>
      </c>
      <c r="D1721" s="99" t="s">
        <v>2871</v>
      </c>
      <c r="E1721" s="99">
        <v>4000</v>
      </c>
      <c r="F1721" s="4"/>
      <c r="G1721" s="5"/>
      <c r="H1721" s="5"/>
      <c r="I1721" s="5"/>
      <c r="J1721" s="5"/>
      <c r="K1721" s="5"/>
      <c r="L1721" s="5"/>
      <c r="M1721" s="5"/>
      <c r="N1721" s="5"/>
      <c r="O1721" s="5"/>
      <c r="P1721" s="5"/>
      <c r="Q1721" s="5"/>
      <c r="R1721" s="5"/>
      <c r="S1721" s="5"/>
      <c r="T1721" s="5"/>
      <c r="U1721" s="5"/>
      <c r="V1721" s="5"/>
      <c r="W1721" s="5"/>
      <c r="X1721" s="5"/>
      <c r="Y1721" s="5"/>
      <c r="Z1721" s="5"/>
      <c r="AA1721" s="5"/>
      <c r="AB1721" s="5"/>
      <c r="AC1721" s="5"/>
      <c r="AD1721" s="5"/>
      <c r="AE1721" s="5"/>
      <c r="AF1721" s="5"/>
      <c r="AG1721" s="5"/>
      <c r="AH1721" s="5"/>
      <c r="AI1721" s="5"/>
      <c r="AJ1721" s="5"/>
      <c r="AK1721" s="5"/>
      <c r="AL1721" s="5"/>
      <c r="AM1721" s="5"/>
      <c r="AN1721" s="5"/>
      <c r="AO1721" s="5"/>
      <c r="AP1721" s="5"/>
      <c r="AQ1721" s="5"/>
      <c r="AR1721" s="5"/>
      <c r="AS1721" s="5"/>
      <c r="AT1721" s="5"/>
      <c r="AU1721" s="5"/>
      <c r="AV1721" s="5"/>
      <c r="AW1721" s="5"/>
      <c r="AX1721" s="5"/>
      <c r="AY1721" s="5"/>
      <c r="AZ1721" s="5"/>
      <c r="BA1721" s="5"/>
      <c r="BB1721" s="5"/>
    </row>
    <row r="1722" spans="1:54">
      <c r="A1722" s="4"/>
      <c r="B1722" s="25"/>
      <c r="C1722" s="32">
        <f t="shared" si="129"/>
        <v>1</v>
      </c>
      <c r="D1722" s="101" t="s">
        <v>2872</v>
      </c>
      <c r="E1722" s="101">
        <v>4193</v>
      </c>
      <c r="F1722" s="4"/>
      <c r="G1722" s="5"/>
      <c r="H1722" s="5"/>
      <c r="I1722" s="5"/>
      <c r="J1722" s="5"/>
      <c r="K1722" s="5"/>
      <c r="L1722" s="5"/>
      <c r="M1722" s="5"/>
      <c r="N1722" s="5"/>
      <c r="O1722" s="5"/>
      <c r="P1722" s="5"/>
      <c r="Q1722" s="5"/>
      <c r="R1722" s="5"/>
      <c r="S1722" s="5"/>
      <c r="T1722" s="5"/>
      <c r="U1722" s="5"/>
      <c r="V1722" s="5"/>
      <c r="W1722" s="5"/>
      <c r="X1722" s="5"/>
      <c r="Y1722" s="5"/>
      <c r="Z1722" s="5"/>
      <c r="AA1722" s="5"/>
      <c r="AB1722" s="5"/>
      <c r="AC1722" s="5"/>
      <c r="AD1722" s="5"/>
      <c r="AE1722" s="5"/>
      <c r="AF1722" s="5"/>
      <c r="AG1722" s="5"/>
      <c r="AH1722" s="5"/>
      <c r="AI1722" s="5"/>
      <c r="AJ1722" s="5"/>
      <c r="AK1722" s="5"/>
      <c r="AL1722" s="5"/>
      <c r="AM1722" s="5"/>
      <c r="AN1722" s="5"/>
      <c r="AO1722" s="5"/>
      <c r="AP1722" s="5"/>
      <c r="AQ1722" s="5"/>
      <c r="AR1722" s="5"/>
      <c r="AS1722" s="5"/>
      <c r="AT1722" s="5"/>
      <c r="AU1722" s="5"/>
      <c r="AV1722" s="5"/>
      <c r="AW1722" s="5"/>
      <c r="AX1722" s="5"/>
      <c r="AY1722" s="5"/>
      <c r="AZ1722" s="5"/>
      <c r="BA1722" s="5"/>
      <c r="BB1722" s="5"/>
    </row>
    <row r="1723" spans="1:54">
      <c r="A1723" s="4"/>
      <c r="B1723" s="25"/>
      <c r="C1723" s="32">
        <f t="shared" si="129"/>
        <v>1</v>
      </c>
      <c r="D1723" s="101" t="s">
        <v>2873</v>
      </c>
      <c r="E1723" s="101">
        <v>5300</v>
      </c>
      <c r="F1723" s="4"/>
      <c r="G1723" s="5"/>
      <c r="H1723" s="5"/>
      <c r="I1723" s="5"/>
      <c r="J1723" s="5"/>
      <c r="K1723" s="5"/>
      <c r="L1723" s="5"/>
      <c r="M1723" s="5"/>
      <c r="N1723" s="5"/>
      <c r="O1723" s="5"/>
      <c r="P1723" s="5"/>
      <c r="Q1723" s="5"/>
      <c r="R1723" s="5"/>
      <c r="S1723" s="5"/>
      <c r="T1723" s="5"/>
      <c r="U1723" s="5"/>
      <c r="V1723" s="5"/>
      <c r="W1723" s="5"/>
      <c r="X1723" s="5"/>
      <c r="Y1723" s="5"/>
      <c r="Z1723" s="5"/>
      <c r="AA1723" s="5"/>
      <c r="AB1723" s="5"/>
      <c r="AC1723" s="5"/>
      <c r="AD1723" s="5"/>
      <c r="AE1723" s="5"/>
      <c r="AF1723" s="5"/>
      <c r="AG1723" s="5"/>
      <c r="AH1723" s="5"/>
      <c r="AI1723" s="5"/>
      <c r="AJ1723" s="5"/>
      <c r="AK1723" s="5"/>
      <c r="AL1723" s="5"/>
      <c r="AM1723" s="5"/>
      <c r="AN1723" s="5"/>
      <c r="AO1723" s="5"/>
      <c r="AP1723" s="5"/>
      <c r="AQ1723" s="5"/>
      <c r="AR1723" s="5"/>
      <c r="AS1723" s="5"/>
      <c r="AT1723" s="5"/>
      <c r="AU1723" s="5"/>
      <c r="AV1723" s="5"/>
      <c r="AW1723" s="5"/>
      <c r="AX1723" s="5"/>
      <c r="AY1723" s="5"/>
      <c r="AZ1723" s="5"/>
      <c r="BA1723" s="5"/>
      <c r="BB1723" s="5"/>
    </row>
    <row r="1724" spans="1:54" ht="15">
      <c r="A1724" s="231" t="s">
        <v>2879</v>
      </c>
      <c r="B1724" s="231"/>
      <c r="C1724" s="231"/>
      <c r="D1724" s="44">
        <f>SUM(C1715:C1723)</f>
        <v>9</v>
      </c>
      <c r="E1724" s="159">
        <f t="shared" ref="E1724" si="130">SUM(E1715:E1723)</f>
        <v>83765</v>
      </c>
      <c r="F1724" s="4"/>
      <c r="G1724" s="5"/>
      <c r="H1724" s="5"/>
      <c r="I1724" s="5"/>
      <c r="J1724" s="5"/>
      <c r="K1724" s="5"/>
      <c r="L1724" s="5"/>
      <c r="M1724" s="5"/>
      <c r="N1724" s="5"/>
      <c r="O1724" s="5"/>
      <c r="P1724" s="5"/>
      <c r="Q1724" s="5"/>
      <c r="R1724" s="5"/>
      <c r="S1724" s="5"/>
      <c r="T1724" s="5"/>
      <c r="U1724" s="5"/>
      <c r="V1724" s="5"/>
      <c r="W1724" s="5"/>
      <c r="X1724" s="5"/>
      <c r="Y1724" s="5"/>
      <c r="Z1724" s="5"/>
      <c r="AA1724" s="5"/>
      <c r="AB1724" s="5"/>
      <c r="AC1724" s="5"/>
      <c r="AD1724" s="5"/>
      <c r="AE1724" s="5"/>
      <c r="AF1724" s="5"/>
      <c r="AG1724" s="5"/>
      <c r="AH1724" s="5"/>
      <c r="AI1724" s="5"/>
      <c r="AJ1724" s="5"/>
      <c r="AK1724" s="5"/>
      <c r="AL1724" s="5"/>
      <c r="AM1724" s="5"/>
      <c r="AN1724" s="5"/>
      <c r="AO1724" s="5"/>
      <c r="AP1724" s="5"/>
      <c r="AQ1724" s="5"/>
      <c r="AR1724" s="5"/>
      <c r="AS1724" s="5"/>
      <c r="AT1724" s="5"/>
      <c r="AU1724" s="5"/>
      <c r="AV1724" s="5"/>
      <c r="AW1724" s="5"/>
      <c r="AX1724" s="5"/>
      <c r="AY1724" s="5"/>
      <c r="AZ1724" s="5"/>
      <c r="BA1724" s="5"/>
      <c r="BB1724" s="5"/>
    </row>
    <row r="1725" spans="1:54" ht="15.75">
      <c r="A1725" s="28">
        <v>62</v>
      </c>
      <c r="B1725" s="225" t="s">
        <v>96</v>
      </c>
      <c r="C1725" s="225"/>
      <c r="D1725" s="29"/>
      <c r="E1725" s="156"/>
      <c r="F1725" s="4"/>
      <c r="G1725" s="5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5"/>
      <c r="S1725" s="5"/>
      <c r="T1725" s="5"/>
      <c r="U1725" s="5"/>
      <c r="V1725" s="5"/>
      <c r="W1725" s="5"/>
      <c r="X1725" s="5"/>
      <c r="Y1725" s="5"/>
      <c r="Z1725" s="5"/>
      <c r="AA1725" s="5"/>
      <c r="AB1725" s="5"/>
      <c r="AC1725" s="5"/>
      <c r="AD1725" s="5"/>
      <c r="AE1725" s="5"/>
      <c r="AF1725" s="5"/>
      <c r="AG1725" s="5"/>
      <c r="AH1725" s="5"/>
      <c r="AI1725" s="5"/>
      <c r="AJ1725" s="5"/>
      <c r="AK1725" s="5"/>
      <c r="AL1725" s="5"/>
      <c r="AM1725" s="5"/>
      <c r="AN1725" s="5"/>
      <c r="AO1725" s="5"/>
      <c r="AP1725" s="5"/>
      <c r="AQ1725" s="5"/>
      <c r="AR1725" s="5"/>
      <c r="AS1725" s="5"/>
      <c r="AT1725" s="5"/>
      <c r="AU1725" s="5"/>
      <c r="AV1725" s="5"/>
      <c r="AW1725" s="5"/>
      <c r="AX1725" s="5"/>
      <c r="AY1725" s="5"/>
      <c r="AZ1725" s="5"/>
      <c r="BA1725" s="5"/>
      <c r="BB1725" s="5"/>
    </row>
    <row r="1726" spans="1:54">
      <c r="A1726" s="4"/>
      <c r="B1726" s="25"/>
      <c r="C1726" s="32">
        <f t="shared" ref="C1726:C1766" si="131">IF(D1726="",0,1)</f>
        <v>1</v>
      </c>
      <c r="D1726" s="174" t="s">
        <v>2881</v>
      </c>
      <c r="E1726" s="40">
        <v>40721</v>
      </c>
      <c r="F1726" s="4"/>
      <c r="G1726" s="5"/>
      <c r="H1726" s="5"/>
      <c r="I1726" s="5"/>
      <c r="J1726" s="5"/>
      <c r="K1726" s="5"/>
      <c r="L1726" s="5"/>
      <c r="M1726" s="5"/>
      <c r="N1726" s="5"/>
      <c r="O1726" s="5"/>
      <c r="P1726" s="5"/>
      <c r="Q1726" s="5"/>
      <c r="R1726" s="5"/>
      <c r="S1726" s="5"/>
      <c r="T1726" s="5"/>
      <c r="U1726" s="5"/>
      <c r="V1726" s="5"/>
      <c r="W1726" s="5"/>
      <c r="X1726" s="5"/>
      <c r="Y1726" s="5"/>
      <c r="Z1726" s="5"/>
      <c r="AA1726" s="5"/>
      <c r="AB1726" s="5"/>
      <c r="AC1726" s="5"/>
      <c r="AD1726" s="5"/>
      <c r="AE1726" s="5"/>
      <c r="AF1726" s="5"/>
      <c r="AG1726" s="5"/>
      <c r="AH1726" s="5"/>
      <c r="AI1726" s="5"/>
      <c r="AJ1726" s="5"/>
      <c r="AK1726" s="5"/>
      <c r="AL1726" s="5"/>
      <c r="AM1726" s="5"/>
      <c r="AN1726" s="5"/>
      <c r="AO1726" s="5"/>
      <c r="AP1726" s="5"/>
      <c r="AQ1726" s="5"/>
      <c r="AR1726" s="5"/>
      <c r="AS1726" s="5"/>
      <c r="AT1726" s="5"/>
      <c r="AU1726" s="5"/>
      <c r="AV1726" s="5"/>
      <c r="AW1726" s="5"/>
      <c r="AX1726" s="5"/>
      <c r="AY1726" s="5"/>
      <c r="AZ1726" s="5"/>
      <c r="BA1726" s="5"/>
      <c r="BB1726" s="5"/>
    </row>
    <row r="1727" spans="1:54">
      <c r="A1727" s="4"/>
      <c r="B1727" s="25"/>
      <c r="C1727" s="32">
        <f t="shared" si="131"/>
        <v>1</v>
      </c>
      <c r="D1727" s="174" t="s">
        <v>2884</v>
      </c>
      <c r="E1727" s="40">
        <v>5088</v>
      </c>
      <c r="F1727" s="4"/>
      <c r="G1727" s="5"/>
      <c r="H1727" s="5"/>
      <c r="I1727" s="5"/>
      <c r="J1727" s="5"/>
      <c r="K1727" s="5"/>
      <c r="L1727" s="5"/>
      <c r="M1727" s="5"/>
      <c r="N1727" s="5"/>
      <c r="O1727" s="5"/>
      <c r="P1727" s="5"/>
      <c r="Q1727" s="5"/>
      <c r="R1727" s="5"/>
      <c r="S1727" s="5"/>
      <c r="T1727" s="5"/>
      <c r="U1727" s="5"/>
      <c r="V1727" s="5"/>
      <c r="W1727" s="5"/>
      <c r="X1727" s="5"/>
      <c r="Y1727" s="5"/>
      <c r="Z1727" s="5"/>
      <c r="AA1727" s="5"/>
      <c r="AB1727" s="5"/>
      <c r="AC1727" s="5"/>
      <c r="AD1727" s="5"/>
      <c r="AE1727" s="5"/>
      <c r="AF1727" s="5"/>
      <c r="AG1727" s="5"/>
      <c r="AH1727" s="5"/>
      <c r="AI1727" s="5"/>
      <c r="AJ1727" s="5"/>
      <c r="AK1727" s="5"/>
      <c r="AL1727" s="5"/>
      <c r="AM1727" s="5"/>
      <c r="AN1727" s="5"/>
      <c r="AO1727" s="5"/>
      <c r="AP1727" s="5"/>
      <c r="AQ1727" s="5"/>
      <c r="AR1727" s="5"/>
      <c r="AS1727" s="5"/>
      <c r="AT1727" s="5"/>
      <c r="AU1727" s="5"/>
      <c r="AV1727" s="5"/>
      <c r="AW1727" s="5"/>
      <c r="AX1727" s="5"/>
      <c r="AY1727" s="5"/>
      <c r="AZ1727" s="5"/>
      <c r="BA1727" s="5"/>
      <c r="BB1727" s="5"/>
    </row>
    <row r="1728" spans="1:54">
      <c r="A1728" s="4"/>
      <c r="B1728" s="25"/>
      <c r="C1728" s="32">
        <f t="shared" si="131"/>
        <v>1</v>
      </c>
      <c r="D1728" s="174" t="s">
        <v>2888</v>
      </c>
      <c r="E1728" s="40">
        <v>4726</v>
      </c>
      <c r="F1728" s="4"/>
      <c r="G1728" s="5"/>
      <c r="H1728" s="5"/>
      <c r="I1728" s="5"/>
      <c r="J1728" s="5"/>
      <c r="K1728" s="5"/>
      <c r="L1728" s="5"/>
      <c r="M1728" s="5"/>
      <c r="N1728" s="5"/>
      <c r="O1728" s="5"/>
      <c r="P1728" s="5"/>
      <c r="Q1728" s="5"/>
      <c r="R1728" s="5"/>
      <c r="S1728" s="5"/>
      <c r="T1728" s="5"/>
      <c r="U1728" s="5"/>
      <c r="V1728" s="5"/>
      <c r="W1728" s="5"/>
      <c r="X1728" s="5"/>
      <c r="Y1728" s="5"/>
      <c r="Z1728" s="5"/>
      <c r="AA1728" s="5"/>
      <c r="AB1728" s="5"/>
      <c r="AC1728" s="5"/>
      <c r="AD1728" s="5"/>
      <c r="AE1728" s="5"/>
      <c r="AF1728" s="5"/>
      <c r="AG1728" s="5"/>
      <c r="AH1728" s="5"/>
      <c r="AI1728" s="5"/>
      <c r="AJ1728" s="5"/>
      <c r="AK1728" s="5"/>
      <c r="AL1728" s="5"/>
      <c r="AM1728" s="5"/>
      <c r="AN1728" s="5"/>
      <c r="AO1728" s="5"/>
      <c r="AP1728" s="5"/>
      <c r="AQ1728" s="5"/>
      <c r="AR1728" s="5"/>
      <c r="AS1728" s="5"/>
      <c r="AT1728" s="5"/>
      <c r="AU1728" s="5"/>
      <c r="AV1728" s="5"/>
      <c r="AW1728" s="5"/>
      <c r="AX1728" s="5"/>
      <c r="AY1728" s="5"/>
      <c r="AZ1728" s="5"/>
      <c r="BA1728" s="5"/>
      <c r="BB1728" s="5"/>
    </row>
    <row r="1729" spans="1:54">
      <c r="A1729" s="4"/>
      <c r="B1729" s="25"/>
      <c r="C1729" s="32">
        <f t="shared" si="131"/>
        <v>1</v>
      </c>
      <c r="D1729" s="174" t="s">
        <v>2890</v>
      </c>
      <c r="E1729" s="40">
        <v>4765</v>
      </c>
      <c r="F1729" s="4"/>
      <c r="G1729" s="5"/>
      <c r="H1729" s="5"/>
      <c r="I1729" s="5"/>
      <c r="J1729" s="5"/>
      <c r="K1729" s="5"/>
      <c r="L1729" s="5"/>
      <c r="M1729" s="5"/>
      <c r="N1729" s="5"/>
      <c r="O1729" s="5"/>
      <c r="P1729" s="5"/>
      <c r="Q1729" s="5"/>
      <c r="R1729" s="5"/>
      <c r="S1729" s="5"/>
      <c r="T1729" s="5"/>
      <c r="U1729" s="5"/>
      <c r="V1729" s="5"/>
      <c r="W1729" s="5"/>
      <c r="X1729" s="5"/>
      <c r="Y1729" s="5"/>
      <c r="Z1729" s="5"/>
      <c r="AA1729" s="5"/>
      <c r="AB1729" s="5"/>
      <c r="AC1729" s="5"/>
      <c r="AD1729" s="5"/>
      <c r="AE1729" s="5"/>
      <c r="AF1729" s="5"/>
      <c r="AG1729" s="5"/>
      <c r="AH1729" s="5"/>
      <c r="AI1729" s="5"/>
      <c r="AJ1729" s="5"/>
      <c r="AK1729" s="5"/>
      <c r="AL1729" s="5"/>
      <c r="AM1729" s="5"/>
      <c r="AN1729" s="5"/>
      <c r="AO1729" s="5"/>
      <c r="AP1729" s="5"/>
      <c r="AQ1729" s="5"/>
      <c r="AR1729" s="5"/>
      <c r="AS1729" s="5"/>
      <c r="AT1729" s="5"/>
      <c r="AU1729" s="5"/>
      <c r="AV1729" s="5"/>
      <c r="AW1729" s="5"/>
      <c r="AX1729" s="5"/>
      <c r="AY1729" s="5"/>
      <c r="AZ1729" s="5"/>
      <c r="BA1729" s="5"/>
      <c r="BB1729" s="5"/>
    </row>
    <row r="1730" spans="1:54">
      <c r="A1730" s="4"/>
      <c r="B1730" s="25"/>
      <c r="C1730" s="32">
        <f t="shared" si="131"/>
        <v>1</v>
      </c>
      <c r="D1730" s="174" t="s">
        <v>2891</v>
      </c>
      <c r="E1730" s="40">
        <v>25228</v>
      </c>
      <c r="F1730" s="4"/>
      <c r="G1730" s="5"/>
      <c r="H1730" s="5"/>
      <c r="I1730" s="5"/>
      <c r="J1730" s="5"/>
      <c r="K1730" s="5"/>
      <c r="L1730" s="5"/>
      <c r="M1730" s="5"/>
      <c r="N1730" s="5"/>
      <c r="O1730" s="5"/>
      <c r="P1730" s="5"/>
      <c r="Q1730" s="5"/>
      <c r="R1730" s="5"/>
      <c r="S1730" s="5"/>
      <c r="T1730" s="5"/>
      <c r="U1730" s="5"/>
      <c r="V1730" s="5"/>
      <c r="W1730" s="5"/>
      <c r="X1730" s="5"/>
      <c r="Y1730" s="5"/>
      <c r="Z1730" s="5"/>
      <c r="AA1730" s="5"/>
      <c r="AB1730" s="5"/>
      <c r="AC1730" s="5"/>
      <c r="AD1730" s="5"/>
      <c r="AE1730" s="5"/>
      <c r="AF1730" s="5"/>
      <c r="AG1730" s="5"/>
      <c r="AH1730" s="5"/>
      <c r="AI1730" s="5"/>
      <c r="AJ1730" s="5"/>
      <c r="AK1730" s="5"/>
      <c r="AL1730" s="5"/>
      <c r="AM1730" s="5"/>
      <c r="AN1730" s="5"/>
      <c r="AO1730" s="5"/>
      <c r="AP1730" s="5"/>
      <c r="AQ1730" s="5"/>
      <c r="AR1730" s="5"/>
      <c r="AS1730" s="5"/>
      <c r="AT1730" s="5"/>
      <c r="AU1730" s="5"/>
      <c r="AV1730" s="5"/>
      <c r="AW1730" s="5"/>
      <c r="AX1730" s="5"/>
      <c r="AY1730" s="5"/>
      <c r="AZ1730" s="5"/>
      <c r="BA1730" s="5"/>
      <c r="BB1730" s="5"/>
    </row>
    <row r="1731" spans="1:54">
      <c r="A1731" s="4"/>
      <c r="B1731" s="25"/>
      <c r="C1731" s="32">
        <f t="shared" si="131"/>
        <v>1</v>
      </c>
      <c r="D1731" s="174" t="s">
        <v>2898</v>
      </c>
      <c r="E1731" s="40">
        <v>2597</v>
      </c>
      <c r="F1731" s="4"/>
      <c r="G1731" s="5"/>
      <c r="H1731" s="5"/>
      <c r="I1731" s="5"/>
      <c r="J1731" s="5"/>
      <c r="K1731" s="5"/>
      <c r="L1731" s="5"/>
      <c r="M1731" s="5"/>
      <c r="N1731" s="5"/>
      <c r="O1731" s="5"/>
      <c r="P1731" s="5"/>
      <c r="Q1731" s="5"/>
      <c r="R1731" s="5"/>
      <c r="S1731" s="5"/>
      <c r="T1731" s="5"/>
      <c r="U1731" s="5"/>
      <c r="V1731" s="5"/>
      <c r="W1731" s="5"/>
      <c r="X1731" s="5"/>
      <c r="Y1731" s="5"/>
      <c r="Z1731" s="5"/>
      <c r="AA1731" s="5"/>
      <c r="AB1731" s="5"/>
      <c r="AC1731" s="5"/>
      <c r="AD1731" s="5"/>
      <c r="AE1731" s="5"/>
      <c r="AF1731" s="5"/>
      <c r="AG1731" s="5"/>
      <c r="AH1731" s="5"/>
      <c r="AI1731" s="5"/>
      <c r="AJ1731" s="5"/>
      <c r="AK1731" s="5"/>
      <c r="AL1731" s="5"/>
      <c r="AM1731" s="5"/>
      <c r="AN1731" s="5"/>
      <c r="AO1731" s="5"/>
      <c r="AP1731" s="5"/>
      <c r="AQ1731" s="5"/>
      <c r="AR1731" s="5"/>
      <c r="AS1731" s="5"/>
      <c r="AT1731" s="5"/>
      <c r="AU1731" s="5"/>
      <c r="AV1731" s="5"/>
      <c r="AW1731" s="5"/>
      <c r="AX1731" s="5"/>
      <c r="AY1731" s="5"/>
      <c r="AZ1731" s="5"/>
      <c r="BA1731" s="5"/>
      <c r="BB1731" s="5"/>
    </row>
    <row r="1732" spans="1:54">
      <c r="A1732" s="4"/>
      <c r="B1732" s="25"/>
      <c r="C1732" s="32">
        <f t="shared" si="131"/>
        <v>1</v>
      </c>
      <c r="D1732" s="174" t="s">
        <v>2901</v>
      </c>
      <c r="E1732" s="40">
        <v>9343</v>
      </c>
      <c r="F1732" s="4"/>
      <c r="G1732" s="5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5"/>
      <c r="S1732" s="5"/>
      <c r="T1732" s="5"/>
      <c r="U1732" s="5"/>
      <c r="V1732" s="5"/>
      <c r="W1732" s="5"/>
      <c r="X1732" s="5"/>
      <c r="Y1732" s="5"/>
      <c r="Z1732" s="5"/>
      <c r="AA1732" s="5"/>
      <c r="AB1732" s="5"/>
      <c r="AC1732" s="5"/>
      <c r="AD1732" s="5"/>
      <c r="AE1732" s="5"/>
      <c r="AF1732" s="5"/>
      <c r="AG1732" s="5"/>
      <c r="AH1732" s="5"/>
      <c r="AI1732" s="5"/>
      <c r="AJ1732" s="5"/>
      <c r="AK1732" s="5"/>
      <c r="AL1732" s="5"/>
      <c r="AM1732" s="5"/>
      <c r="AN1732" s="5"/>
      <c r="AO1732" s="5"/>
      <c r="AP1732" s="5"/>
      <c r="AQ1732" s="5"/>
      <c r="AR1732" s="5"/>
      <c r="AS1732" s="5"/>
      <c r="AT1732" s="5"/>
      <c r="AU1732" s="5"/>
      <c r="AV1732" s="5"/>
      <c r="AW1732" s="5"/>
      <c r="AX1732" s="5"/>
      <c r="AY1732" s="5"/>
      <c r="AZ1732" s="5"/>
      <c r="BA1732" s="5"/>
      <c r="BB1732" s="5"/>
    </row>
    <row r="1733" spans="1:54">
      <c r="A1733" s="4"/>
      <c r="B1733" s="25"/>
      <c r="C1733" s="32">
        <f t="shared" si="131"/>
        <v>1</v>
      </c>
      <c r="D1733" s="174" t="s">
        <v>2903</v>
      </c>
      <c r="E1733" s="40">
        <v>3820</v>
      </c>
      <c r="F1733" s="4"/>
      <c r="G1733" s="5"/>
      <c r="H1733" s="5"/>
      <c r="I1733" s="5"/>
      <c r="J1733" s="5"/>
      <c r="K1733" s="5"/>
      <c r="L1733" s="5"/>
      <c r="M1733" s="5"/>
      <c r="N1733" s="5"/>
      <c r="O1733" s="5"/>
      <c r="P1733" s="5"/>
      <c r="Q1733" s="5"/>
      <c r="R1733" s="5"/>
      <c r="S1733" s="5"/>
      <c r="T1733" s="5"/>
      <c r="U1733" s="5"/>
      <c r="V1733" s="5"/>
      <c r="W1733" s="5"/>
      <c r="X1733" s="5"/>
      <c r="Y1733" s="5"/>
      <c r="Z1733" s="5"/>
      <c r="AA1733" s="5"/>
      <c r="AB1733" s="5"/>
      <c r="AC1733" s="5"/>
      <c r="AD1733" s="5"/>
      <c r="AE1733" s="5"/>
      <c r="AF1733" s="5"/>
      <c r="AG1733" s="5"/>
      <c r="AH1733" s="5"/>
      <c r="AI1733" s="5"/>
      <c r="AJ1733" s="5"/>
      <c r="AK1733" s="5"/>
      <c r="AL1733" s="5"/>
      <c r="AM1733" s="5"/>
      <c r="AN1733" s="5"/>
      <c r="AO1733" s="5"/>
      <c r="AP1733" s="5"/>
      <c r="AQ1733" s="5"/>
      <c r="AR1733" s="5"/>
      <c r="AS1733" s="5"/>
      <c r="AT1733" s="5"/>
      <c r="AU1733" s="5"/>
      <c r="AV1733" s="5"/>
      <c r="AW1733" s="5"/>
      <c r="AX1733" s="5"/>
      <c r="AY1733" s="5"/>
      <c r="AZ1733" s="5"/>
      <c r="BA1733" s="5"/>
      <c r="BB1733" s="5"/>
    </row>
    <row r="1734" spans="1:54">
      <c r="A1734" s="4"/>
      <c r="B1734" s="25"/>
      <c r="C1734" s="32">
        <f t="shared" si="131"/>
        <v>1</v>
      </c>
      <c r="D1734" s="174" t="s">
        <v>2904</v>
      </c>
      <c r="E1734" s="40">
        <v>13378</v>
      </c>
      <c r="F1734" s="4"/>
      <c r="G1734" s="5"/>
      <c r="H1734" s="5"/>
      <c r="I1734" s="5"/>
      <c r="J1734" s="5"/>
      <c r="K1734" s="5"/>
      <c r="L1734" s="5"/>
      <c r="M1734" s="5"/>
      <c r="N1734" s="5"/>
      <c r="O1734" s="5"/>
      <c r="P1734" s="5"/>
      <c r="Q1734" s="5"/>
      <c r="R1734" s="5"/>
      <c r="S1734" s="5"/>
      <c r="T1734" s="5"/>
      <c r="U1734" s="5"/>
      <c r="V1734" s="5"/>
      <c r="W1734" s="5"/>
      <c r="X1734" s="5"/>
      <c r="Y1734" s="5"/>
      <c r="Z1734" s="5"/>
      <c r="AA1734" s="5"/>
      <c r="AB1734" s="5"/>
      <c r="AC1734" s="5"/>
      <c r="AD1734" s="5"/>
      <c r="AE1734" s="5"/>
      <c r="AF1734" s="5"/>
      <c r="AG1734" s="5"/>
      <c r="AH1734" s="5"/>
      <c r="AI1734" s="5"/>
      <c r="AJ1734" s="5"/>
      <c r="AK1734" s="5"/>
      <c r="AL1734" s="5"/>
      <c r="AM1734" s="5"/>
      <c r="AN1734" s="5"/>
      <c r="AO1734" s="5"/>
      <c r="AP1734" s="5"/>
      <c r="AQ1734" s="5"/>
      <c r="AR1734" s="5"/>
      <c r="AS1734" s="5"/>
      <c r="AT1734" s="5"/>
      <c r="AU1734" s="5"/>
      <c r="AV1734" s="5"/>
      <c r="AW1734" s="5"/>
      <c r="AX1734" s="5"/>
      <c r="AY1734" s="5"/>
      <c r="AZ1734" s="5"/>
      <c r="BA1734" s="5"/>
      <c r="BB1734" s="5"/>
    </row>
    <row r="1735" spans="1:54">
      <c r="A1735" s="4"/>
      <c r="B1735" s="25"/>
      <c r="C1735" s="32">
        <f t="shared" si="131"/>
        <v>1</v>
      </c>
      <c r="D1735" s="174" t="s">
        <v>2905</v>
      </c>
      <c r="E1735" s="40">
        <v>3031</v>
      </c>
      <c r="F1735" s="4"/>
      <c r="G1735" s="5"/>
      <c r="H1735" s="5"/>
      <c r="I1735" s="5"/>
      <c r="J1735" s="5"/>
      <c r="K1735" s="5"/>
      <c r="L1735" s="5"/>
      <c r="M1735" s="5"/>
      <c r="N1735" s="5"/>
      <c r="O1735" s="5"/>
      <c r="P1735" s="5"/>
      <c r="Q1735" s="5"/>
      <c r="R1735" s="5"/>
      <c r="S1735" s="5"/>
      <c r="T1735" s="5"/>
      <c r="U1735" s="5"/>
      <c r="V1735" s="5"/>
      <c r="W1735" s="5"/>
      <c r="X1735" s="5"/>
      <c r="Y1735" s="5"/>
      <c r="Z1735" s="5"/>
      <c r="AA1735" s="5"/>
      <c r="AB1735" s="5"/>
      <c r="AC1735" s="5"/>
      <c r="AD1735" s="5"/>
      <c r="AE1735" s="5"/>
      <c r="AF1735" s="5"/>
      <c r="AG1735" s="5"/>
      <c r="AH1735" s="5"/>
      <c r="AI1735" s="5"/>
      <c r="AJ1735" s="5"/>
      <c r="AK1735" s="5"/>
      <c r="AL1735" s="5"/>
      <c r="AM1735" s="5"/>
      <c r="AN1735" s="5"/>
      <c r="AO1735" s="5"/>
      <c r="AP1735" s="5"/>
      <c r="AQ1735" s="5"/>
      <c r="AR1735" s="5"/>
      <c r="AS1735" s="5"/>
      <c r="AT1735" s="5"/>
      <c r="AU1735" s="5"/>
      <c r="AV1735" s="5"/>
      <c r="AW1735" s="5"/>
      <c r="AX1735" s="5"/>
      <c r="AY1735" s="5"/>
      <c r="AZ1735" s="5"/>
      <c r="BA1735" s="5"/>
      <c r="BB1735" s="5"/>
    </row>
    <row r="1736" spans="1:54">
      <c r="A1736" s="4"/>
      <c r="B1736" s="25"/>
      <c r="C1736" s="32">
        <f t="shared" si="131"/>
        <v>1</v>
      </c>
      <c r="D1736" s="174" t="s">
        <v>2907</v>
      </c>
      <c r="E1736" s="40">
        <v>11390</v>
      </c>
      <c r="F1736" s="4"/>
      <c r="G1736" s="5"/>
      <c r="H1736" s="5"/>
      <c r="I1736" s="5"/>
      <c r="J1736" s="5"/>
      <c r="K1736" s="5"/>
      <c r="L1736" s="5"/>
      <c r="M1736" s="5"/>
      <c r="N1736" s="5"/>
      <c r="O1736" s="5"/>
      <c r="P1736" s="5"/>
      <c r="Q1736" s="5"/>
      <c r="R1736" s="5"/>
      <c r="S1736" s="5"/>
      <c r="T1736" s="5"/>
      <c r="U1736" s="5"/>
      <c r="V1736" s="5"/>
      <c r="W1736" s="5"/>
      <c r="X1736" s="5"/>
      <c r="Y1736" s="5"/>
      <c r="Z1736" s="5"/>
      <c r="AA1736" s="5"/>
      <c r="AB1736" s="5"/>
      <c r="AC1736" s="5"/>
      <c r="AD1736" s="5"/>
      <c r="AE1736" s="5"/>
      <c r="AF1736" s="5"/>
      <c r="AG1736" s="5"/>
      <c r="AH1736" s="5"/>
      <c r="AI1736" s="5"/>
      <c r="AJ1736" s="5"/>
      <c r="AK1736" s="5"/>
      <c r="AL1736" s="5"/>
      <c r="AM1736" s="5"/>
      <c r="AN1736" s="5"/>
      <c r="AO1736" s="5"/>
      <c r="AP1736" s="5"/>
      <c r="AQ1736" s="5"/>
      <c r="AR1736" s="5"/>
      <c r="AS1736" s="5"/>
      <c r="AT1736" s="5"/>
      <c r="AU1736" s="5"/>
      <c r="AV1736" s="5"/>
      <c r="AW1736" s="5"/>
      <c r="AX1736" s="5"/>
      <c r="AY1736" s="5"/>
      <c r="AZ1736" s="5"/>
      <c r="BA1736" s="5"/>
      <c r="BB1736" s="5"/>
    </row>
    <row r="1737" spans="1:54">
      <c r="A1737" s="4"/>
      <c r="B1737" s="25"/>
      <c r="C1737" s="32">
        <f t="shared" si="131"/>
        <v>1</v>
      </c>
      <c r="D1737" s="174" t="s">
        <v>2908</v>
      </c>
      <c r="E1737" s="40">
        <v>4639</v>
      </c>
      <c r="F1737" s="4"/>
      <c r="G1737" s="5"/>
      <c r="H1737" s="5"/>
      <c r="I1737" s="5"/>
      <c r="J1737" s="5"/>
      <c r="K1737" s="5"/>
      <c r="L1737" s="5"/>
      <c r="M1737" s="5"/>
      <c r="N1737" s="5"/>
      <c r="O1737" s="5"/>
      <c r="P1737" s="5"/>
      <c r="Q1737" s="5"/>
      <c r="R1737" s="5"/>
      <c r="S1737" s="5"/>
      <c r="T1737" s="5"/>
      <c r="U1737" s="5"/>
      <c r="V1737" s="5"/>
      <c r="W1737" s="5"/>
      <c r="X1737" s="5"/>
      <c r="Y1737" s="5"/>
      <c r="Z1737" s="5"/>
      <c r="AA1737" s="5"/>
      <c r="AB1737" s="5"/>
      <c r="AC1737" s="5"/>
      <c r="AD1737" s="5"/>
      <c r="AE1737" s="5"/>
      <c r="AF1737" s="5"/>
      <c r="AG1737" s="5"/>
      <c r="AH1737" s="5"/>
      <c r="AI1737" s="5"/>
      <c r="AJ1737" s="5"/>
      <c r="AK1737" s="5"/>
      <c r="AL1737" s="5"/>
      <c r="AM1737" s="5"/>
      <c r="AN1737" s="5"/>
      <c r="AO1737" s="5"/>
      <c r="AP1737" s="5"/>
      <c r="AQ1737" s="5"/>
      <c r="AR1737" s="5"/>
      <c r="AS1737" s="5"/>
      <c r="AT1737" s="5"/>
      <c r="AU1737" s="5"/>
      <c r="AV1737" s="5"/>
      <c r="AW1737" s="5"/>
      <c r="AX1737" s="5"/>
      <c r="AY1737" s="5"/>
      <c r="AZ1737" s="5"/>
      <c r="BA1737" s="5"/>
      <c r="BB1737" s="5"/>
    </row>
    <row r="1738" spans="1:54">
      <c r="A1738" s="4"/>
      <c r="B1738" s="25"/>
      <c r="C1738" s="32">
        <f t="shared" si="131"/>
        <v>1</v>
      </c>
      <c r="D1738" s="174" t="s">
        <v>2909</v>
      </c>
      <c r="E1738" s="40">
        <v>6743</v>
      </c>
      <c r="F1738" s="4"/>
      <c r="G1738" s="5"/>
      <c r="H1738" s="5"/>
      <c r="I1738" s="5"/>
      <c r="J1738" s="5"/>
      <c r="K1738" s="5"/>
      <c r="L1738" s="5"/>
      <c r="M1738" s="5"/>
      <c r="N1738" s="5"/>
      <c r="O1738" s="5"/>
      <c r="P1738" s="5"/>
      <c r="Q1738" s="5"/>
      <c r="R1738" s="5"/>
      <c r="S1738" s="5"/>
      <c r="T1738" s="5"/>
      <c r="U1738" s="5"/>
      <c r="V1738" s="5"/>
      <c r="W1738" s="5"/>
      <c r="X1738" s="5"/>
      <c r="Y1738" s="5"/>
      <c r="Z1738" s="5"/>
      <c r="AA1738" s="5"/>
      <c r="AB1738" s="5"/>
      <c r="AC1738" s="5"/>
      <c r="AD1738" s="5"/>
      <c r="AE1738" s="5"/>
      <c r="AF1738" s="5"/>
      <c r="AG1738" s="5"/>
      <c r="AH1738" s="5"/>
      <c r="AI1738" s="5"/>
      <c r="AJ1738" s="5"/>
      <c r="AK1738" s="5"/>
      <c r="AL1738" s="5"/>
      <c r="AM1738" s="5"/>
      <c r="AN1738" s="5"/>
      <c r="AO1738" s="5"/>
      <c r="AP1738" s="5"/>
      <c r="AQ1738" s="5"/>
      <c r="AR1738" s="5"/>
      <c r="AS1738" s="5"/>
      <c r="AT1738" s="5"/>
      <c r="AU1738" s="5"/>
      <c r="AV1738" s="5"/>
      <c r="AW1738" s="5"/>
      <c r="AX1738" s="5"/>
      <c r="AY1738" s="5"/>
      <c r="AZ1738" s="5"/>
      <c r="BA1738" s="5"/>
      <c r="BB1738" s="5"/>
    </row>
    <row r="1739" spans="1:54">
      <c r="A1739" s="4"/>
      <c r="B1739" s="25"/>
      <c r="C1739" s="32">
        <f t="shared" si="131"/>
        <v>1</v>
      </c>
      <c r="D1739" s="174" t="s">
        <v>2910</v>
      </c>
      <c r="E1739" s="40">
        <v>4163</v>
      </c>
      <c r="F1739" s="4"/>
      <c r="G1739" s="5"/>
      <c r="H1739" s="5"/>
      <c r="I1739" s="5"/>
      <c r="J1739" s="5"/>
      <c r="K1739" s="5"/>
      <c r="L1739" s="5"/>
      <c r="M1739" s="5"/>
      <c r="N1739" s="5"/>
      <c r="O1739" s="5"/>
      <c r="P1739" s="5"/>
      <c r="Q1739" s="5"/>
      <c r="R1739" s="5"/>
      <c r="S1739" s="5"/>
      <c r="T1739" s="5"/>
      <c r="U1739" s="5"/>
      <c r="V1739" s="5"/>
      <c r="W1739" s="5"/>
      <c r="X1739" s="5"/>
      <c r="Y1739" s="5"/>
      <c r="Z1739" s="5"/>
      <c r="AA1739" s="5"/>
      <c r="AB1739" s="5"/>
      <c r="AC1739" s="5"/>
      <c r="AD1739" s="5"/>
      <c r="AE1739" s="5"/>
      <c r="AF1739" s="5"/>
      <c r="AG1739" s="5"/>
      <c r="AH1739" s="5"/>
      <c r="AI1739" s="5"/>
      <c r="AJ1739" s="5"/>
      <c r="AK1739" s="5"/>
      <c r="AL1739" s="5"/>
      <c r="AM1739" s="5"/>
      <c r="AN1739" s="5"/>
      <c r="AO1739" s="5"/>
      <c r="AP1739" s="5"/>
      <c r="AQ1739" s="5"/>
      <c r="AR1739" s="5"/>
      <c r="AS1739" s="5"/>
      <c r="AT1739" s="5"/>
      <c r="AU1739" s="5"/>
      <c r="AV1739" s="5"/>
      <c r="AW1739" s="5"/>
      <c r="AX1739" s="5"/>
      <c r="AY1739" s="5"/>
      <c r="AZ1739" s="5"/>
      <c r="BA1739" s="5"/>
      <c r="BB1739" s="5"/>
    </row>
    <row r="1740" spans="1:54">
      <c r="A1740" s="4"/>
      <c r="B1740" s="25"/>
      <c r="C1740" s="32">
        <f t="shared" si="131"/>
        <v>1</v>
      </c>
      <c r="D1740" s="174" t="s">
        <v>2912</v>
      </c>
      <c r="E1740" s="40">
        <v>74481</v>
      </c>
      <c r="F1740" s="4"/>
      <c r="G1740" s="5"/>
      <c r="H1740" s="5"/>
      <c r="I1740" s="5"/>
      <c r="J1740" s="5"/>
      <c r="K1740" s="5"/>
      <c r="L1740" s="5"/>
      <c r="M1740" s="5"/>
      <c r="N1740" s="5"/>
      <c r="O1740" s="5"/>
      <c r="P1740" s="5"/>
      <c r="Q1740" s="5"/>
      <c r="R1740" s="5"/>
      <c r="S1740" s="5"/>
      <c r="T1740" s="5"/>
      <c r="U1740" s="5"/>
      <c r="V1740" s="5"/>
      <c r="W1740" s="5"/>
      <c r="X1740" s="5"/>
      <c r="Y1740" s="5"/>
      <c r="Z1740" s="5"/>
      <c r="AA1740" s="5"/>
      <c r="AB1740" s="5"/>
      <c r="AC1740" s="5"/>
      <c r="AD1740" s="5"/>
      <c r="AE1740" s="5"/>
      <c r="AF1740" s="5"/>
      <c r="AG1740" s="5"/>
      <c r="AH1740" s="5"/>
      <c r="AI1740" s="5"/>
      <c r="AJ1740" s="5"/>
      <c r="AK1740" s="5"/>
      <c r="AL1740" s="5"/>
      <c r="AM1740" s="5"/>
      <c r="AN1740" s="5"/>
      <c r="AO1740" s="5"/>
      <c r="AP1740" s="5"/>
      <c r="AQ1740" s="5"/>
      <c r="AR1740" s="5"/>
      <c r="AS1740" s="5"/>
      <c r="AT1740" s="5"/>
      <c r="AU1740" s="5"/>
      <c r="AV1740" s="5"/>
      <c r="AW1740" s="5"/>
      <c r="AX1740" s="5"/>
      <c r="AY1740" s="5"/>
      <c r="AZ1740" s="5"/>
      <c r="BA1740" s="5"/>
      <c r="BB1740" s="5"/>
    </row>
    <row r="1741" spans="1:54">
      <c r="A1741" s="4"/>
      <c r="B1741" s="25"/>
      <c r="C1741" s="32">
        <f t="shared" si="131"/>
        <v>1</v>
      </c>
      <c r="D1741" s="174" t="s">
        <v>2913</v>
      </c>
      <c r="E1741" s="40">
        <v>2648</v>
      </c>
      <c r="F1741" s="4"/>
      <c r="G1741" s="5"/>
      <c r="H1741" s="5"/>
      <c r="I1741" s="5"/>
      <c r="J1741" s="5"/>
      <c r="K1741" s="5"/>
      <c r="L1741" s="5"/>
      <c r="M1741" s="5"/>
      <c r="N1741" s="5"/>
      <c r="O1741" s="5"/>
      <c r="P1741" s="5"/>
      <c r="Q1741" s="5"/>
      <c r="R1741" s="5"/>
      <c r="S1741" s="5"/>
      <c r="T1741" s="5"/>
      <c r="U1741" s="5"/>
      <c r="V1741" s="5"/>
      <c r="W1741" s="5"/>
      <c r="X1741" s="5"/>
      <c r="Y1741" s="5"/>
      <c r="Z1741" s="5"/>
      <c r="AA1741" s="5"/>
      <c r="AB1741" s="5"/>
      <c r="AC1741" s="5"/>
      <c r="AD1741" s="5"/>
      <c r="AE1741" s="5"/>
      <c r="AF1741" s="5"/>
      <c r="AG1741" s="5"/>
      <c r="AH1741" s="5"/>
      <c r="AI1741" s="5"/>
      <c r="AJ1741" s="5"/>
      <c r="AK1741" s="5"/>
      <c r="AL1741" s="5"/>
      <c r="AM1741" s="5"/>
      <c r="AN1741" s="5"/>
      <c r="AO1741" s="5"/>
      <c r="AP1741" s="5"/>
      <c r="AQ1741" s="5"/>
      <c r="AR1741" s="5"/>
      <c r="AS1741" s="5"/>
      <c r="AT1741" s="5"/>
      <c r="AU1741" s="5"/>
      <c r="AV1741" s="5"/>
      <c r="AW1741" s="5"/>
      <c r="AX1741" s="5"/>
      <c r="AY1741" s="5"/>
      <c r="AZ1741" s="5"/>
      <c r="BA1741" s="5"/>
      <c r="BB1741" s="5"/>
    </row>
    <row r="1742" spans="1:54">
      <c r="A1742" s="4"/>
      <c r="B1742" s="25"/>
      <c r="C1742" s="32">
        <f t="shared" si="131"/>
        <v>1</v>
      </c>
      <c r="D1742" s="174" t="s">
        <v>2914</v>
      </c>
      <c r="E1742" s="40">
        <v>5703</v>
      </c>
      <c r="F1742" s="4"/>
      <c r="G1742" s="5"/>
      <c r="H1742" s="5"/>
      <c r="I1742" s="5"/>
      <c r="J1742" s="5"/>
      <c r="K1742" s="5"/>
      <c r="L1742" s="5"/>
      <c r="M1742" s="5"/>
      <c r="N1742" s="5"/>
      <c r="O1742" s="5"/>
      <c r="P1742" s="5"/>
      <c r="Q1742" s="5"/>
      <c r="R1742" s="5"/>
      <c r="S1742" s="5"/>
      <c r="T1742" s="5"/>
      <c r="U1742" s="5"/>
      <c r="V1742" s="5"/>
      <c r="W1742" s="5"/>
      <c r="X1742" s="5"/>
      <c r="Y1742" s="5"/>
      <c r="Z1742" s="5"/>
      <c r="AA1742" s="5"/>
      <c r="AB1742" s="5"/>
      <c r="AC1742" s="5"/>
      <c r="AD1742" s="5"/>
      <c r="AE1742" s="5"/>
      <c r="AF1742" s="5"/>
      <c r="AG1742" s="5"/>
      <c r="AH1742" s="5"/>
      <c r="AI1742" s="5"/>
      <c r="AJ1742" s="5"/>
      <c r="AK1742" s="5"/>
      <c r="AL1742" s="5"/>
      <c r="AM1742" s="5"/>
      <c r="AN1742" s="5"/>
      <c r="AO1742" s="5"/>
      <c r="AP1742" s="5"/>
      <c r="AQ1742" s="5"/>
      <c r="AR1742" s="5"/>
      <c r="AS1742" s="5"/>
      <c r="AT1742" s="5"/>
      <c r="AU1742" s="5"/>
      <c r="AV1742" s="5"/>
      <c r="AW1742" s="5"/>
      <c r="AX1742" s="5"/>
      <c r="AY1742" s="5"/>
      <c r="AZ1742" s="5"/>
      <c r="BA1742" s="5"/>
      <c r="BB1742" s="5"/>
    </row>
    <row r="1743" spans="1:54">
      <c r="A1743" s="4"/>
      <c r="B1743" s="25"/>
      <c r="C1743" s="32">
        <f t="shared" si="131"/>
        <v>1</v>
      </c>
      <c r="D1743" s="174" t="s">
        <v>2915</v>
      </c>
      <c r="E1743" s="40">
        <v>10819</v>
      </c>
      <c r="F1743" s="4"/>
      <c r="G1743" s="5"/>
      <c r="H1743" s="5"/>
      <c r="I1743" s="5"/>
      <c r="J1743" s="5"/>
      <c r="K1743" s="5"/>
      <c r="L1743" s="5"/>
      <c r="M1743" s="5"/>
      <c r="N1743" s="5"/>
      <c r="O1743" s="5"/>
      <c r="P1743" s="5"/>
      <c r="Q1743" s="5"/>
      <c r="R1743" s="5"/>
      <c r="S1743" s="5"/>
      <c r="T1743" s="5"/>
      <c r="U1743" s="5"/>
      <c r="V1743" s="5"/>
      <c r="W1743" s="5"/>
      <c r="X1743" s="5"/>
      <c r="Y1743" s="5"/>
      <c r="Z1743" s="5"/>
      <c r="AA1743" s="5"/>
      <c r="AB1743" s="5"/>
      <c r="AC1743" s="5"/>
      <c r="AD1743" s="5"/>
      <c r="AE1743" s="5"/>
      <c r="AF1743" s="5"/>
      <c r="AG1743" s="5"/>
      <c r="AH1743" s="5"/>
      <c r="AI1743" s="5"/>
      <c r="AJ1743" s="5"/>
      <c r="AK1743" s="5"/>
      <c r="AL1743" s="5"/>
      <c r="AM1743" s="5"/>
      <c r="AN1743" s="5"/>
      <c r="AO1743" s="5"/>
      <c r="AP1743" s="5"/>
      <c r="AQ1743" s="5"/>
      <c r="AR1743" s="5"/>
      <c r="AS1743" s="5"/>
      <c r="AT1743" s="5"/>
      <c r="AU1743" s="5"/>
      <c r="AV1743" s="5"/>
      <c r="AW1743" s="5"/>
      <c r="AX1743" s="5"/>
      <c r="AY1743" s="5"/>
      <c r="AZ1743" s="5"/>
      <c r="BA1743" s="5"/>
      <c r="BB1743" s="5"/>
    </row>
    <row r="1744" spans="1:54">
      <c r="A1744" s="4"/>
      <c r="B1744" s="25"/>
      <c r="C1744" s="32">
        <f t="shared" si="131"/>
        <v>1</v>
      </c>
      <c r="D1744" s="174" t="s">
        <v>2918</v>
      </c>
      <c r="E1744" s="40">
        <v>10610</v>
      </c>
      <c r="F1744" s="4"/>
      <c r="G1744" s="5"/>
      <c r="H1744" s="5"/>
      <c r="I1744" s="5"/>
      <c r="J1744" s="5"/>
      <c r="K1744" s="5"/>
      <c r="L1744" s="5"/>
      <c r="M1744" s="5"/>
      <c r="N1744" s="5"/>
      <c r="O1744" s="5"/>
      <c r="P1744" s="5"/>
      <c r="Q1744" s="5"/>
      <c r="R1744" s="5"/>
      <c r="S1744" s="5"/>
      <c r="T1744" s="5"/>
      <c r="U1744" s="5"/>
      <c r="V1744" s="5"/>
      <c r="W1744" s="5"/>
      <c r="X1744" s="5"/>
      <c r="Y1744" s="5"/>
      <c r="Z1744" s="5"/>
      <c r="AA1744" s="5"/>
      <c r="AB1744" s="5"/>
      <c r="AC1744" s="5"/>
      <c r="AD1744" s="5"/>
      <c r="AE1744" s="5"/>
      <c r="AF1744" s="5"/>
      <c r="AG1744" s="5"/>
      <c r="AH1744" s="5"/>
      <c r="AI1744" s="5"/>
      <c r="AJ1744" s="5"/>
      <c r="AK1744" s="5"/>
      <c r="AL1744" s="5"/>
      <c r="AM1744" s="5"/>
      <c r="AN1744" s="5"/>
      <c r="AO1744" s="5"/>
      <c r="AP1744" s="5"/>
      <c r="AQ1744" s="5"/>
      <c r="AR1744" s="5"/>
      <c r="AS1744" s="5"/>
      <c r="AT1744" s="5"/>
      <c r="AU1744" s="5"/>
      <c r="AV1744" s="5"/>
      <c r="AW1744" s="5"/>
      <c r="AX1744" s="5"/>
      <c r="AY1744" s="5"/>
      <c r="AZ1744" s="5"/>
      <c r="BA1744" s="5"/>
      <c r="BB1744" s="5"/>
    </row>
    <row r="1745" spans="1:54">
      <c r="A1745" s="4"/>
      <c r="B1745" s="25"/>
      <c r="C1745" s="32">
        <f t="shared" si="131"/>
        <v>1</v>
      </c>
      <c r="D1745" s="174" t="s">
        <v>2920</v>
      </c>
      <c r="E1745" s="40">
        <v>12450</v>
      </c>
      <c r="F1745" s="4"/>
      <c r="G1745" s="5"/>
      <c r="H1745" s="5"/>
      <c r="I1745" s="5"/>
      <c r="J1745" s="5"/>
      <c r="K1745" s="5"/>
      <c r="L1745" s="5"/>
      <c r="M1745" s="5"/>
      <c r="N1745" s="5"/>
      <c r="O1745" s="5"/>
      <c r="P1745" s="5"/>
      <c r="Q1745" s="5"/>
      <c r="R1745" s="5"/>
      <c r="S1745" s="5"/>
      <c r="T1745" s="5"/>
      <c r="U1745" s="5"/>
      <c r="V1745" s="5"/>
      <c r="W1745" s="5"/>
      <c r="X1745" s="5"/>
      <c r="Y1745" s="5"/>
      <c r="Z1745" s="5"/>
      <c r="AA1745" s="5"/>
      <c r="AB1745" s="5"/>
      <c r="AC1745" s="5"/>
      <c r="AD1745" s="5"/>
      <c r="AE1745" s="5"/>
      <c r="AF1745" s="5"/>
      <c r="AG1745" s="5"/>
      <c r="AH1745" s="5"/>
      <c r="AI1745" s="5"/>
      <c r="AJ1745" s="5"/>
      <c r="AK1745" s="5"/>
      <c r="AL1745" s="5"/>
      <c r="AM1745" s="5"/>
      <c r="AN1745" s="5"/>
      <c r="AO1745" s="5"/>
      <c r="AP1745" s="5"/>
      <c r="AQ1745" s="5"/>
      <c r="AR1745" s="5"/>
      <c r="AS1745" s="5"/>
      <c r="AT1745" s="5"/>
      <c r="AU1745" s="5"/>
      <c r="AV1745" s="5"/>
      <c r="AW1745" s="5"/>
      <c r="AX1745" s="5"/>
      <c r="AY1745" s="5"/>
      <c r="AZ1745" s="5"/>
      <c r="BA1745" s="5"/>
      <c r="BB1745" s="5"/>
    </row>
    <row r="1746" spans="1:54">
      <c r="A1746" s="4"/>
      <c r="B1746" s="25"/>
      <c r="C1746" s="32">
        <f t="shared" si="131"/>
        <v>1</v>
      </c>
      <c r="D1746" s="174" t="s">
        <v>2921</v>
      </c>
      <c r="E1746" s="40">
        <v>26385</v>
      </c>
      <c r="F1746" s="4"/>
      <c r="G1746" s="5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5"/>
      <c r="S1746" s="5"/>
      <c r="T1746" s="5"/>
      <c r="U1746" s="5"/>
      <c r="V1746" s="5"/>
      <c r="W1746" s="5"/>
      <c r="X1746" s="5"/>
      <c r="Y1746" s="5"/>
      <c r="Z1746" s="5"/>
      <c r="AA1746" s="5"/>
      <c r="AB1746" s="5"/>
      <c r="AC1746" s="5"/>
      <c r="AD1746" s="5"/>
      <c r="AE1746" s="5"/>
      <c r="AF1746" s="5"/>
      <c r="AG1746" s="5"/>
      <c r="AH1746" s="5"/>
      <c r="AI1746" s="5"/>
      <c r="AJ1746" s="5"/>
      <c r="AK1746" s="5"/>
      <c r="AL1746" s="5"/>
      <c r="AM1746" s="5"/>
      <c r="AN1746" s="5"/>
      <c r="AO1746" s="5"/>
      <c r="AP1746" s="5"/>
      <c r="AQ1746" s="5"/>
      <c r="AR1746" s="5"/>
      <c r="AS1746" s="5"/>
      <c r="AT1746" s="5"/>
      <c r="AU1746" s="5"/>
      <c r="AV1746" s="5"/>
      <c r="AW1746" s="5"/>
      <c r="AX1746" s="5"/>
      <c r="AY1746" s="5"/>
      <c r="AZ1746" s="5"/>
      <c r="BA1746" s="5"/>
      <c r="BB1746" s="5"/>
    </row>
    <row r="1747" spans="1:54">
      <c r="A1747" s="4"/>
      <c r="B1747" s="25"/>
      <c r="C1747" s="32">
        <f t="shared" si="131"/>
        <v>1</v>
      </c>
      <c r="D1747" s="174" t="s">
        <v>2923</v>
      </c>
      <c r="E1747" s="40">
        <v>8398</v>
      </c>
      <c r="F1747" s="4"/>
      <c r="G1747" s="5"/>
      <c r="H1747" s="5"/>
      <c r="I1747" s="5"/>
      <c r="J1747" s="5"/>
      <c r="K1747" s="5"/>
      <c r="L1747" s="5"/>
      <c r="M1747" s="5"/>
      <c r="N1747" s="5"/>
      <c r="O1747" s="5"/>
      <c r="P1747" s="5"/>
      <c r="Q1747" s="5"/>
      <c r="R1747" s="5"/>
      <c r="S1747" s="5"/>
      <c r="T1747" s="5"/>
      <c r="U1747" s="5"/>
      <c r="V1747" s="5"/>
      <c r="W1747" s="5"/>
      <c r="X1747" s="5"/>
      <c r="Y1747" s="5"/>
      <c r="Z1747" s="5"/>
      <c r="AA1747" s="5"/>
      <c r="AB1747" s="5"/>
      <c r="AC1747" s="5"/>
      <c r="AD1747" s="5"/>
      <c r="AE1747" s="5"/>
      <c r="AF1747" s="5"/>
      <c r="AG1747" s="5"/>
      <c r="AH1747" s="5"/>
      <c r="AI1747" s="5"/>
      <c r="AJ1747" s="5"/>
      <c r="AK1747" s="5"/>
      <c r="AL1747" s="5"/>
      <c r="AM1747" s="5"/>
      <c r="AN1747" s="5"/>
      <c r="AO1747" s="5"/>
      <c r="AP1747" s="5"/>
      <c r="AQ1747" s="5"/>
      <c r="AR1747" s="5"/>
      <c r="AS1747" s="5"/>
      <c r="AT1747" s="5"/>
      <c r="AU1747" s="5"/>
      <c r="AV1747" s="5"/>
      <c r="AW1747" s="5"/>
      <c r="AX1747" s="5"/>
      <c r="AY1747" s="5"/>
      <c r="AZ1747" s="5"/>
      <c r="BA1747" s="5"/>
      <c r="BB1747" s="5"/>
    </row>
    <row r="1748" spans="1:54">
      <c r="A1748" s="4"/>
      <c r="B1748" s="25"/>
      <c r="C1748" s="32">
        <f t="shared" si="131"/>
        <v>1</v>
      </c>
      <c r="D1748" s="174" t="s">
        <v>2924</v>
      </c>
      <c r="E1748" s="40">
        <v>31154</v>
      </c>
      <c r="F1748" s="4"/>
      <c r="G1748" s="5"/>
      <c r="H1748" s="5"/>
      <c r="I1748" s="5"/>
      <c r="J1748" s="5"/>
      <c r="K1748" s="5"/>
      <c r="L1748" s="5"/>
      <c r="M1748" s="5"/>
      <c r="N1748" s="5"/>
      <c r="O1748" s="5"/>
      <c r="P1748" s="5"/>
      <c r="Q1748" s="5"/>
      <c r="R1748" s="5"/>
      <c r="S1748" s="5"/>
      <c r="T1748" s="5"/>
      <c r="U1748" s="5"/>
      <c r="V1748" s="5"/>
      <c r="W1748" s="5"/>
      <c r="X1748" s="5"/>
      <c r="Y1748" s="5"/>
      <c r="Z1748" s="5"/>
      <c r="AA1748" s="5"/>
      <c r="AB1748" s="5"/>
      <c r="AC1748" s="5"/>
      <c r="AD1748" s="5"/>
      <c r="AE1748" s="5"/>
      <c r="AF1748" s="5"/>
      <c r="AG1748" s="5"/>
      <c r="AH1748" s="5"/>
      <c r="AI1748" s="5"/>
      <c r="AJ1748" s="5"/>
      <c r="AK1748" s="5"/>
      <c r="AL1748" s="5"/>
      <c r="AM1748" s="5"/>
      <c r="AN1748" s="5"/>
      <c r="AO1748" s="5"/>
      <c r="AP1748" s="5"/>
      <c r="AQ1748" s="5"/>
      <c r="AR1748" s="5"/>
      <c r="AS1748" s="5"/>
      <c r="AT1748" s="5"/>
      <c r="AU1748" s="5"/>
      <c r="AV1748" s="5"/>
      <c r="AW1748" s="5"/>
      <c r="AX1748" s="5"/>
      <c r="AY1748" s="5"/>
      <c r="AZ1748" s="5"/>
      <c r="BA1748" s="5"/>
      <c r="BB1748" s="5"/>
    </row>
    <row r="1749" spans="1:54">
      <c r="A1749" s="4"/>
      <c r="B1749" s="25"/>
      <c r="C1749" s="32">
        <f t="shared" si="131"/>
        <v>1</v>
      </c>
      <c r="D1749" s="104" t="s">
        <v>2925</v>
      </c>
      <c r="E1749" s="34">
        <v>8103</v>
      </c>
      <c r="F1749" s="4"/>
      <c r="G1749" s="5"/>
      <c r="H1749" s="5"/>
      <c r="I1749" s="5"/>
      <c r="J1749" s="5"/>
      <c r="K1749" s="5"/>
      <c r="L1749" s="5"/>
      <c r="M1749" s="5"/>
      <c r="N1749" s="5"/>
      <c r="O1749" s="5"/>
      <c r="P1749" s="5"/>
      <c r="Q1749" s="5"/>
      <c r="R1749" s="5"/>
      <c r="S1749" s="5"/>
      <c r="T1749" s="5"/>
      <c r="U1749" s="5"/>
      <c r="V1749" s="5"/>
      <c r="W1749" s="5"/>
      <c r="X1749" s="5"/>
      <c r="Y1749" s="5"/>
      <c r="Z1749" s="5"/>
      <c r="AA1749" s="5"/>
      <c r="AB1749" s="5"/>
      <c r="AC1749" s="5"/>
      <c r="AD1749" s="5"/>
      <c r="AE1749" s="5"/>
      <c r="AF1749" s="5"/>
      <c r="AG1749" s="5"/>
      <c r="AH1749" s="5"/>
      <c r="AI1749" s="5"/>
      <c r="AJ1749" s="5"/>
      <c r="AK1749" s="5"/>
      <c r="AL1749" s="5"/>
      <c r="AM1749" s="5"/>
      <c r="AN1749" s="5"/>
      <c r="AO1749" s="5"/>
      <c r="AP1749" s="5"/>
      <c r="AQ1749" s="5"/>
      <c r="AR1749" s="5"/>
      <c r="AS1749" s="5"/>
      <c r="AT1749" s="5"/>
      <c r="AU1749" s="5"/>
      <c r="AV1749" s="5"/>
      <c r="AW1749" s="5"/>
      <c r="AX1749" s="5"/>
      <c r="AY1749" s="5"/>
      <c r="AZ1749" s="5"/>
      <c r="BA1749" s="5"/>
      <c r="BB1749" s="5"/>
    </row>
    <row r="1750" spans="1:54">
      <c r="A1750" s="4"/>
      <c r="B1750" s="25"/>
      <c r="C1750" s="32">
        <f t="shared" si="131"/>
        <v>1</v>
      </c>
      <c r="D1750" s="104" t="s">
        <v>4870</v>
      </c>
      <c r="E1750" s="34">
        <v>3810</v>
      </c>
      <c r="F1750" s="4"/>
      <c r="G1750" s="5"/>
      <c r="H1750" s="5"/>
      <c r="I1750" s="5"/>
      <c r="J1750" s="5"/>
      <c r="K1750" s="5"/>
      <c r="L1750" s="5"/>
      <c r="M1750" s="5"/>
      <c r="N1750" s="5"/>
      <c r="O1750" s="5"/>
      <c r="P1750" s="5"/>
      <c r="Q1750" s="5"/>
      <c r="R1750" s="5"/>
      <c r="S1750" s="5"/>
      <c r="T1750" s="5"/>
      <c r="U1750" s="5"/>
      <c r="V1750" s="5"/>
      <c r="W1750" s="5"/>
      <c r="X1750" s="5"/>
      <c r="Y1750" s="5"/>
      <c r="Z1750" s="5"/>
      <c r="AA1750" s="5"/>
      <c r="AB1750" s="5"/>
      <c r="AC1750" s="5"/>
      <c r="AD1750" s="5"/>
      <c r="AE1750" s="5"/>
      <c r="AF1750" s="5"/>
      <c r="AG1750" s="5"/>
      <c r="AH1750" s="5"/>
      <c r="AI1750" s="5"/>
      <c r="AJ1750" s="5"/>
      <c r="AK1750" s="5"/>
      <c r="AL1750" s="5"/>
      <c r="AM1750" s="5"/>
      <c r="AN1750" s="5"/>
      <c r="AO1750" s="5"/>
      <c r="AP1750" s="5"/>
      <c r="AQ1750" s="5"/>
      <c r="AR1750" s="5"/>
      <c r="AS1750" s="5"/>
      <c r="AT1750" s="5"/>
      <c r="AU1750" s="5"/>
      <c r="AV1750" s="5"/>
      <c r="AW1750" s="5"/>
      <c r="AX1750" s="5"/>
      <c r="AY1750" s="5"/>
      <c r="AZ1750" s="5"/>
      <c r="BA1750" s="5"/>
      <c r="BB1750" s="5"/>
    </row>
    <row r="1751" spans="1:54">
      <c r="A1751" s="4"/>
      <c r="B1751" s="25"/>
      <c r="C1751" s="32">
        <f t="shared" si="131"/>
        <v>1</v>
      </c>
      <c r="D1751" s="104" t="s">
        <v>2927</v>
      </c>
      <c r="E1751" s="34">
        <v>10258</v>
      </c>
      <c r="F1751" s="4"/>
      <c r="G1751" s="5"/>
      <c r="H1751" s="5"/>
      <c r="I1751" s="5"/>
      <c r="J1751" s="5"/>
      <c r="K1751" s="5"/>
      <c r="L1751" s="5"/>
      <c r="M1751" s="5"/>
      <c r="N1751" s="5"/>
      <c r="O1751" s="5"/>
      <c r="P1751" s="5"/>
      <c r="Q1751" s="5"/>
      <c r="R1751" s="5"/>
      <c r="S1751" s="5"/>
      <c r="T1751" s="5"/>
      <c r="U1751" s="5"/>
      <c r="V1751" s="5"/>
      <c r="W1751" s="5"/>
      <c r="X1751" s="5"/>
      <c r="Y1751" s="5"/>
      <c r="Z1751" s="5"/>
      <c r="AA1751" s="5"/>
      <c r="AB1751" s="5"/>
      <c r="AC1751" s="5"/>
      <c r="AD1751" s="5"/>
      <c r="AE1751" s="5"/>
      <c r="AF1751" s="5"/>
      <c r="AG1751" s="5"/>
      <c r="AH1751" s="5"/>
      <c r="AI1751" s="5"/>
      <c r="AJ1751" s="5"/>
      <c r="AK1751" s="5"/>
      <c r="AL1751" s="5"/>
      <c r="AM1751" s="5"/>
      <c r="AN1751" s="5"/>
      <c r="AO1751" s="5"/>
      <c r="AP1751" s="5"/>
      <c r="AQ1751" s="5"/>
      <c r="AR1751" s="5"/>
      <c r="AS1751" s="5"/>
      <c r="AT1751" s="5"/>
      <c r="AU1751" s="5"/>
      <c r="AV1751" s="5"/>
      <c r="AW1751" s="5"/>
      <c r="AX1751" s="5"/>
      <c r="AY1751" s="5"/>
      <c r="AZ1751" s="5"/>
      <c r="BA1751" s="5"/>
      <c r="BB1751" s="5"/>
    </row>
    <row r="1752" spans="1:54">
      <c r="A1752" s="4"/>
      <c r="B1752" s="25"/>
      <c r="C1752" s="32">
        <f t="shared" si="131"/>
        <v>1</v>
      </c>
      <c r="D1752" s="104" t="s">
        <v>2928</v>
      </c>
      <c r="E1752" s="34">
        <v>6007</v>
      </c>
      <c r="F1752" s="4"/>
      <c r="G1752" s="5"/>
      <c r="H1752" s="5"/>
      <c r="I1752" s="5"/>
      <c r="J1752" s="5"/>
      <c r="K1752" s="5"/>
      <c r="L1752" s="5"/>
      <c r="M1752" s="5"/>
      <c r="N1752" s="5"/>
      <c r="O1752" s="5"/>
      <c r="P1752" s="5"/>
      <c r="Q1752" s="5"/>
      <c r="R1752" s="5"/>
      <c r="S1752" s="5"/>
      <c r="T1752" s="5"/>
      <c r="U1752" s="5"/>
      <c r="V1752" s="5"/>
      <c r="W1752" s="5"/>
      <c r="X1752" s="5"/>
      <c r="Y1752" s="5"/>
      <c r="Z1752" s="5"/>
      <c r="AA1752" s="5"/>
      <c r="AB1752" s="5"/>
      <c r="AC1752" s="5"/>
      <c r="AD1752" s="5"/>
      <c r="AE1752" s="5"/>
      <c r="AF1752" s="5"/>
      <c r="AG1752" s="5"/>
      <c r="AH1752" s="5"/>
      <c r="AI1752" s="5"/>
      <c r="AJ1752" s="5"/>
      <c r="AK1752" s="5"/>
      <c r="AL1752" s="5"/>
      <c r="AM1752" s="5"/>
      <c r="AN1752" s="5"/>
      <c r="AO1752" s="5"/>
      <c r="AP1752" s="5"/>
      <c r="AQ1752" s="5"/>
      <c r="AR1752" s="5"/>
      <c r="AS1752" s="5"/>
      <c r="AT1752" s="5"/>
      <c r="AU1752" s="5"/>
      <c r="AV1752" s="5"/>
      <c r="AW1752" s="5"/>
      <c r="AX1752" s="5"/>
      <c r="AY1752" s="5"/>
      <c r="AZ1752" s="5"/>
      <c r="BA1752" s="5"/>
      <c r="BB1752" s="5"/>
    </row>
    <row r="1753" spans="1:54">
      <c r="A1753" s="4"/>
      <c r="B1753" s="25"/>
      <c r="C1753" s="32">
        <f t="shared" si="131"/>
        <v>1</v>
      </c>
      <c r="D1753" s="104" t="s">
        <v>2929</v>
      </c>
      <c r="E1753" s="34">
        <v>9817</v>
      </c>
      <c r="F1753" s="4"/>
      <c r="G1753" s="5"/>
      <c r="H1753" s="5"/>
      <c r="I1753" s="5"/>
      <c r="J1753" s="5"/>
      <c r="K1753" s="5"/>
      <c r="L1753" s="5"/>
      <c r="M1753" s="5"/>
      <c r="N1753" s="5"/>
      <c r="O1753" s="5"/>
      <c r="P1753" s="5"/>
      <c r="Q1753" s="5"/>
      <c r="R1753" s="5"/>
      <c r="S1753" s="5"/>
      <c r="T1753" s="5"/>
      <c r="U1753" s="5"/>
      <c r="V1753" s="5"/>
      <c r="W1753" s="5"/>
      <c r="X1753" s="5"/>
      <c r="Y1753" s="5"/>
      <c r="Z1753" s="5"/>
      <c r="AA1753" s="5"/>
      <c r="AB1753" s="5"/>
      <c r="AC1753" s="5"/>
      <c r="AD1753" s="5"/>
      <c r="AE1753" s="5"/>
      <c r="AF1753" s="5"/>
      <c r="AG1753" s="5"/>
      <c r="AH1753" s="5"/>
      <c r="AI1753" s="5"/>
      <c r="AJ1753" s="5"/>
      <c r="AK1753" s="5"/>
      <c r="AL1753" s="5"/>
      <c r="AM1753" s="5"/>
      <c r="AN1753" s="5"/>
      <c r="AO1753" s="5"/>
      <c r="AP1753" s="5"/>
      <c r="AQ1753" s="5"/>
      <c r="AR1753" s="5"/>
      <c r="AS1753" s="5"/>
      <c r="AT1753" s="5"/>
      <c r="AU1753" s="5"/>
      <c r="AV1753" s="5"/>
      <c r="AW1753" s="5"/>
      <c r="AX1753" s="5"/>
      <c r="AY1753" s="5"/>
      <c r="AZ1753" s="5"/>
      <c r="BA1753" s="5"/>
      <c r="BB1753" s="5"/>
    </row>
    <row r="1754" spans="1:54">
      <c r="A1754" s="4"/>
      <c r="B1754" s="25"/>
      <c r="C1754" s="32">
        <f t="shared" si="131"/>
        <v>1</v>
      </c>
      <c r="D1754" s="104" t="s">
        <v>2930</v>
      </c>
      <c r="E1754" s="34">
        <v>8650</v>
      </c>
      <c r="F1754" s="4"/>
      <c r="G1754" s="5"/>
      <c r="H1754" s="5"/>
      <c r="I1754" s="5"/>
      <c r="J1754" s="5"/>
      <c r="K1754" s="5"/>
      <c r="L1754" s="5"/>
      <c r="M1754" s="5"/>
      <c r="N1754" s="5"/>
      <c r="O1754" s="5"/>
      <c r="P1754" s="5"/>
      <c r="Q1754" s="5"/>
      <c r="R1754" s="5"/>
      <c r="S1754" s="5"/>
      <c r="T1754" s="5"/>
      <c r="U1754" s="5"/>
      <c r="V1754" s="5"/>
      <c r="W1754" s="5"/>
      <c r="X1754" s="5"/>
      <c r="Y1754" s="5"/>
      <c r="Z1754" s="5"/>
      <c r="AA1754" s="5"/>
      <c r="AB1754" s="5"/>
      <c r="AC1754" s="5"/>
      <c r="AD1754" s="5"/>
      <c r="AE1754" s="5"/>
      <c r="AF1754" s="5"/>
      <c r="AG1754" s="5"/>
      <c r="AH1754" s="5"/>
      <c r="AI1754" s="5"/>
      <c r="AJ1754" s="5"/>
      <c r="AK1754" s="5"/>
      <c r="AL1754" s="5"/>
      <c r="AM1754" s="5"/>
      <c r="AN1754" s="5"/>
      <c r="AO1754" s="5"/>
      <c r="AP1754" s="5"/>
      <c r="AQ1754" s="5"/>
      <c r="AR1754" s="5"/>
      <c r="AS1754" s="5"/>
      <c r="AT1754" s="5"/>
      <c r="AU1754" s="5"/>
      <c r="AV1754" s="5"/>
      <c r="AW1754" s="5"/>
      <c r="AX1754" s="5"/>
      <c r="AY1754" s="5"/>
      <c r="AZ1754" s="5"/>
      <c r="BA1754" s="5"/>
      <c r="BB1754" s="5"/>
    </row>
    <row r="1755" spans="1:54">
      <c r="A1755" s="4"/>
      <c r="B1755" s="25"/>
      <c r="C1755" s="32">
        <f t="shared" si="131"/>
        <v>1</v>
      </c>
      <c r="D1755" s="104" t="s">
        <v>2931</v>
      </c>
      <c r="E1755" s="34">
        <v>8830</v>
      </c>
      <c r="F1755" s="4"/>
      <c r="G1755" s="5"/>
      <c r="H1755" s="5"/>
      <c r="I1755" s="5"/>
      <c r="J1755" s="5"/>
      <c r="K1755" s="5"/>
      <c r="L1755" s="5"/>
      <c r="M1755" s="5"/>
      <c r="N1755" s="5"/>
      <c r="O1755" s="5"/>
      <c r="P1755" s="5"/>
      <c r="Q1755" s="5"/>
      <c r="R1755" s="5"/>
      <c r="S1755" s="5"/>
      <c r="T1755" s="5"/>
      <c r="U1755" s="5"/>
      <c r="V1755" s="5"/>
      <c r="W1755" s="5"/>
      <c r="X1755" s="5"/>
      <c r="Y1755" s="5"/>
      <c r="Z1755" s="5"/>
      <c r="AA1755" s="5"/>
      <c r="AB1755" s="5"/>
      <c r="AC1755" s="5"/>
      <c r="AD1755" s="5"/>
      <c r="AE1755" s="5"/>
      <c r="AF1755" s="5"/>
      <c r="AG1755" s="5"/>
      <c r="AH1755" s="5"/>
      <c r="AI1755" s="5"/>
      <c r="AJ1755" s="5"/>
      <c r="AK1755" s="5"/>
      <c r="AL1755" s="5"/>
      <c r="AM1755" s="5"/>
      <c r="AN1755" s="5"/>
      <c r="AO1755" s="5"/>
      <c r="AP1755" s="5"/>
      <c r="AQ1755" s="5"/>
      <c r="AR1755" s="5"/>
      <c r="AS1755" s="5"/>
      <c r="AT1755" s="5"/>
      <c r="AU1755" s="5"/>
      <c r="AV1755" s="5"/>
      <c r="AW1755" s="5"/>
      <c r="AX1755" s="5"/>
      <c r="AY1755" s="5"/>
      <c r="AZ1755" s="5"/>
      <c r="BA1755" s="5"/>
      <c r="BB1755" s="5"/>
    </row>
    <row r="1756" spans="1:54">
      <c r="A1756" s="4"/>
      <c r="B1756" s="25"/>
      <c r="C1756" s="32">
        <f t="shared" si="131"/>
        <v>1</v>
      </c>
      <c r="D1756" s="104" t="s">
        <v>2934</v>
      </c>
      <c r="E1756" s="34">
        <v>10963</v>
      </c>
      <c r="F1756" s="4"/>
      <c r="G1756" s="5"/>
      <c r="H1756" s="5"/>
      <c r="I1756" s="5"/>
      <c r="J1756" s="5"/>
      <c r="K1756" s="5"/>
      <c r="L1756" s="5"/>
      <c r="M1756" s="5"/>
      <c r="N1756" s="5"/>
      <c r="O1756" s="5"/>
      <c r="P1756" s="5"/>
      <c r="Q1756" s="5"/>
      <c r="R1756" s="5"/>
      <c r="S1756" s="5"/>
      <c r="T1756" s="5"/>
      <c r="U1756" s="5"/>
      <c r="V1756" s="5"/>
      <c r="W1756" s="5"/>
      <c r="X1756" s="5"/>
      <c r="Y1756" s="5"/>
      <c r="Z1756" s="5"/>
      <c r="AA1756" s="5"/>
      <c r="AB1756" s="5"/>
      <c r="AC1756" s="5"/>
      <c r="AD1756" s="5"/>
      <c r="AE1756" s="5"/>
      <c r="AF1756" s="5"/>
      <c r="AG1756" s="5"/>
      <c r="AH1756" s="5"/>
      <c r="AI1756" s="5"/>
      <c r="AJ1756" s="5"/>
      <c r="AK1756" s="5"/>
      <c r="AL1756" s="5"/>
      <c r="AM1756" s="5"/>
      <c r="AN1756" s="5"/>
      <c r="AO1756" s="5"/>
      <c r="AP1756" s="5"/>
      <c r="AQ1756" s="5"/>
      <c r="AR1756" s="5"/>
      <c r="AS1756" s="5"/>
      <c r="AT1756" s="5"/>
      <c r="AU1756" s="5"/>
      <c r="AV1756" s="5"/>
      <c r="AW1756" s="5"/>
      <c r="AX1756" s="5"/>
      <c r="AY1756" s="5"/>
      <c r="AZ1756" s="5"/>
      <c r="BA1756" s="5"/>
      <c r="BB1756" s="5"/>
    </row>
    <row r="1757" spans="1:54">
      <c r="A1757" s="4"/>
      <c r="B1757" s="25"/>
      <c r="C1757" s="32">
        <f t="shared" si="131"/>
        <v>1</v>
      </c>
      <c r="D1757" s="104" t="s">
        <v>2937</v>
      </c>
      <c r="E1757" s="34">
        <v>4462</v>
      </c>
      <c r="F1757" s="4"/>
      <c r="G1757" s="5"/>
      <c r="H1757" s="5"/>
      <c r="I1757" s="5"/>
      <c r="J1757" s="5"/>
      <c r="K1757" s="5"/>
      <c r="L1757" s="5"/>
      <c r="M1757" s="5"/>
      <c r="N1757" s="5"/>
      <c r="O1757" s="5"/>
      <c r="P1757" s="5"/>
      <c r="Q1757" s="5"/>
      <c r="R1757" s="5"/>
      <c r="S1757" s="5"/>
      <c r="T1757" s="5"/>
      <c r="U1757" s="5"/>
      <c r="V1757" s="5"/>
      <c r="W1757" s="5"/>
      <c r="X1757" s="5"/>
      <c r="Y1757" s="5"/>
      <c r="Z1757" s="5"/>
      <c r="AA1757" s="5"/>
      <c r="AB1757" s="5"/>
      <c r="AC1757" s="5"/>
      <c r="AD1757" s="5"/>
      <c r="AE1757" s="5"/>
      <c r="AF1757" s="5"/>
      <c r="AG1757" s="5"/>
      <c r="AH1757" s="5"/>
      <c r="AI1757" s="5"/>
      <c r="AJ1757" s="5"/>
      <c r="AK1757" s="5"/>
      <c r="AL1757" s="5"/>
      <c r="AM1757" s="5"/>
      <c r="AN1757" s="5"/>
      <c r="AO1757" s="5"/>
      <c r="AP1757" s="5"/>
      <c r="AQ1757" s="5"/>
      <c r="AR1757" s="5"/>
      <c r="AS1757" s="5"/>
      <c r="AT1757" s="5"/>
      <c r="AU1757" s="5"/>
      <c r="AV1757" s="5"/>
      <c r="AW1757" s="5"/>
      <c r="AX1757" s="5"/>
      <c r="AY1757" s="5"/>
      <c r="AZ1757" s="5"/>
      <c r="BA1757" s="5"/>
      <c r="BB1757" s="5"/>
    </row>
    <row r="1758" spans="1:54">
      <c r="A1758" s="4"/>
      <c r="B1758" s="25"/>
      <c r="C1758" s="32">
        <f t="shared" si="131"/>
        <v>1</v>
      </c>
      <c r="D1758" s="104" t="s">
        <v>2940</v>
      </c>
      <c r="E1758" s="34">
        <v>10128</v>
      </c>
      <c r="F1758" s="4"/>
      <c r="G1758" s="5"/>
      <c r="H1758" s="5"/>
      <c r="I1758" s="5"/>
      <c r="J1758" s="5"/>
      <c r="K1758" s="5"/>
      <c r="L1758" s="5"/>
      <c r="M1758" s="5"/>
      <c r="N1758" s="5"/>
      <c r="O1758" s="5"/>
      <c r="P1758" s="5"/>
      <c r="Q1758" s="5"/>
      <c r="R1758" s="5"/>
      <c r="S1758" s="5"/>
      <c r="T1758" s="5"/>
      <c r="U1758" s="5"/>
      <c r="V1758" s="5"/>
      <c r="W1758" s="5"/>
      <c r="X1758" s="5"/>
      <c r="Y1758" s="5"/>
      <c r="Z1758" s="5"/>
      <c r="AA1758" s="5"/>
      <c r="AB1758" s="5"/>
      <c r="AC1758" s="5"/>
      <c r="AD1758" s="5"/>
      <c r="AE1758" s="5"/>
      <c r="AF1758" s="5"/>
      <c r="AG1758" s="5"/>
      <c r="AH1758" s="5"/>
      <c r="AI1758" s="5"/>
      <c r="AJ1758" s="5"/>
      <c r="AK1758" s="5"/>
      <c r="AL1758" s="5"/>
      <c r="AM1758" s="5"/>
      <c r="AN1758" s="5"/>
      <c r="AO1758" s="5"/>
      <c r="AP1758" s="5"/>
      <c r="AQ1758" s="5"/>
      <c r="AR1758" s="5"/>
      <c r="AS1758" s="5"/>
      <c r="AT1758" s="5"/>
      <c r="AU1758" s="5"/>
      <c r="AV1758" s="5"/>
      <c r="AW1758" s="5"/>
      <c r="AX1758" s="5"/>
      <c r="AY1758" s="5"/>
      <c r="AZ1758" s="5"/>
      <c r="BA1758" s="5"/>
      <c r="BB1758" s="5"/>
    </row>
    <row r="1759" spans="1:54">
      <c r="A1759" s="4"/>
      <c r="B1759" s="25"/>
      <c r="C1759" s="32">
        <f t="shared" si="131"/>
        <v>1</v>
      </c>
      <c r="D1759" s="104" t="s">
        <v>2941</v>
      </c>
      <c r="E1759" s="34">
        <v>5135</v>
      </c>
      <c r="F1759" s="4"/>
      <c r="G1759" s="5"/>
      <c r="H1759" s="5"/>
      <c r="I1759" s="5"/>
      <c r="J1759" s="5"/>
      <c r="K1759" s="5"/>
      <c r="L1759" s="5"/>
      <c r="M1759" s="5"/>
      <c r="N1759" s="5"/>
      <c r="O1759" s="5"/>
      <c r="P1759" s="5"/>
      <c r="Q1759" s="5"/>
      <c r="R1759" s="5"/>
      <c r="S1759" s="5"/>
      <c r="T1759" s="5"/>
      <c r="U1759" s="5"/>
      <c r="V1759" s="5"/>
      <c r="W1759" s="5"/>
      <c r="X1759" s="5"/>
      <c r="Y1759" s="5"/>
      <c r="Z1759" s="5"/>
      <c r="AA1759" s="5"/>
      <c r="AB1759" s="5"/>
      <c r="AC1759" s="5"/>
      <c r="AD1759" s="5"/>
      <c r="AE1759" s="5"/>
      <c r="AF1759" s="5"/>
      <c r="AG1759" s="5"/>
      <c r="AH1759" s="5"/>
      <c r="AI1759" s="5"/>
      <c r="AJ1759" s="5"/>
      <c r="AK1759" s="5"/>
      <c r="AL1759" s="5"/>
      <c r="AM1759" s="5"/>
      <c r="AN1759" s="5"/>
      <c r="AO1759" s="5"/>
      <c r="AP1759" s="5"/>
      <c r="AQ1759" s="5"/>
      <c r="AR1759" s="5"/>
      <c r="AS1759" s="5"/>
      <c r="AT1759" s="5"/>
      <c r="AU1759" s="5"/>
      <c r="AV1759" s="5"/>
      <c r="AW1759" s="5"/>
      <c r="AX1759" s="5"/>
      <c r="AY1759" s="5"/>
      <c r="AZ1759" s="5"/>
      <c r="BA1759" s="5"/>
      <c r="BB1759" s="5"/>
    </row>
    <row r="1760" spans="1:54">
      <c r="A1760" s="4"/>
      <c r="B1760" s="25"/>
      <c r="C1760" s="32">
        <f t="shared" si="131"/>
        <v>1</v>
      </c>
      <c r="D1760" s="104" t="s">
        <v>2942</v>
      </c>
      <c r="E1760" s="34">
        <v>11563</v>
      </c>
      <c r="F1760" s="4"/>
      <c r="G1760" s="5"/>
      <c r="H1760" s="5"/>
      <c r="I1760" s="5"/>
      <c r="J1760" s="5"/>
      <c r="K1760" s="5"/>
      <c r="L1760" s="5"/>
      <c r="M1760" s="5"/>
      <c r="N1760" s="5"/>
      <c r="O1760" s="5"/>
      <c r="P1760" s="5"/>
      <c r="Q1760" s="5"/>
      <c r="R1760" s="5"/>
      <c r="S1760" s="5"/>
      <c r="T1760" s="5"/>
      <c r="U1760" s="5"/>
      <c r="V1760" s="5"/>
      <c r="W1760" s="5"/>
      <c r="X1760" s="5"/>
      <c r="Y1760" s="5"/>
      <c r="Z1760" s="5"/>
      <c r="AA1760" s="5"/>
      <c r="AB1760" s="5"/>
      <c r="AC1760" s="5"/>
      <c r="AD1760" s="5"/>
      <c r="AE1760" s="5"/>
      <c r="AF1760" s="5"/>
      <c r="AG1760" s="5"/>
      <c r="AH1760" s="5"/>
      <c r="AI1760" s="5"/>
      <c r="AJ1760" s="5"/>
      <c r="AK1760" s="5"/>
      <c r="AL1760" s="5"/>
      <c r="AM1760" s="5"/>
      <c r="AN1760" s="5"/>
      <c r="AO1760" s="5"/>
      <c r="AP1760" s="5"/>
      <c r="AQ1760" s="5"/>
      <c r="AR1760" s="5"/>
      <c r="AS1760" s="5"/>
      <c r="AT1760" s="5"/>
      <c r="AU1760" s="5"/>
      <c r="AV1760" s="5"/>
      <c r="AW1760" s="5"/>
      <c r="AX1760" s="5"/>
      <c r="AY1760" s="5"/>
      <c r="AZ1760" s="5"/>
      <c r="BA1760" s="5"/>
      <c r="BB1760" s="5"/>
    </row>
    <row r="1761" spans="1:54">
      <c r="A1761" s="4"/>
      <c r="B1761" s="25"/>
      <c r="C1761" s="32">
        <f t="shared" si="131"/>
        <v>1</v>
      </c>
      <c r="D1761" s="104" t="s">
        <v>2944</v>
      </c>
      <c r="E1761" s="34">
        <v>15470</v>
      </c>
      <c r="F1761" s="4"/>
      <c r="G1761" s="5"/>
      <c r="H1761" s="5"/>
      <c r="I1761" s="5"/>
      <c r="J1761" s="5"/>
      <c r="K1761" s="5"/>
      <c r="L1761" s="5"/>
      <c r="M1761" s="5"/>
      <c r="N1761" s="5"/>
      <c r="O1761" s="5"/>
      <c r="P1761" s="5"/>
      <c r="Q1761" s="5"/>
      <c r="R1761" s="5"/>
      <c r="S1761" s="5"/>
      <c r="T1761" s="5"/>
      <c r="U1761" s="5"/>
      <c r="V1761" s="5"/>
      <c r="W1761" s="5"/>
      <c r="X1761" s="5"/>
      <c r="Y1761" s="5"/>
      <c r="Z1761" s="5"/>
      <c r="AA1761" s="5"/>
      <c r="AB1761" s="5"/>
      <c r="AC1761" s="5"/>
      <c r="AD1761" s="5"/>
      <c r="AE1761" s="5"/>
      <c r="AF1761" s="5"/>
      <c r="AG1761" s="5"/>
      <c r="AH1761" s="5"/>
      <c r="AI1761" s="5"/>
      <c r="AJ1761" s="5"/>
      <c r="AK1761" s="5"/>
      <c r="AL1761" s="5"/>
      <c r="AM1761" s="5"/>
      <c r="AN1761" s="5"/>
      <c r="AO1761" s="5"/>
      <c r="AP1761" s="5"/>
      <c r="AQ1761" s="5"/>
      <c r="AR1761" s="5"/>
      <c r="AS1761" s="5"/>
      <c r="AT1761" s="5"/>
      <c r="AU1761" s="5"/>
      <c r="AV1761" s="5"/>
      <c r="AW1761" s="5"/>
      <c r="AX1761" s="5"/>
      <c r="AY1761" s="5"/>
      <c r="AZ1761" s="5"/>
      <c r="BA1761" s="5"/>
      <c r="BB1761" s="5"/>
    </row>
    <row r="1762" spans="1:54">
      <c r="A1762" s="4"/>
      <c r="B1762" s="25"/>
      <c r="C1762" s="32">
        <f t="shared" si="131"/>
        <v>1</v>
      </c>
      <c r="D1762" s="104" t="s">
        <v>2935</v>
      </c>
      <c r="E1762" s="34">
        <v>2760</v>
      </c>
      <c r="F1762" s="4"/>
      <c r="G1762" s="5"/>
      <c r="H1762" s="5"/>
      <c r="I1762" s="5"/>
      <c r="J1762" s="5"/>
      <c r="K1762" s="5"/>
      <c r="L1762" s="5"/>
      <c r="M1762" s="5"/>
      <c r="N1762" s="5"/>
      <c r="O1762" s="5"/>
      <c r="P1762" s="5"/>
      <c r="Q1762" s="5"/>
      <c r="R1762" s="5"/>
      <c r="S1762" s="5"/>
      <c r="T1762" s="5"/>
      <c r="U1762" s="5"/>
      <c r="V1762" s="5"/>
      <c r="W1762" s="5"/>
      <c r="X1762" s="5"/>
      <c r="Y1762" s="5"/>
      <c r="Z1762" s="5"/>
      <c r="AA1762" s="5"/>
      <c r="AB1762" s="5"/>
      <c r="AC1762" s="5"/>
      <c r="AD1762" s="5"/>
      <c r="AE1762" s="5"/>
      <c r="AF1762" s="5"/>
      <c r="AG1762" s="5"/>
      <c r="AH1762" s="5"/>
      <c r="AI1762" s="5"/>
      <c r="AJ1762" s="5"/>
      <c r="AK1762" s="5"/>
      <c r="AL1762" s="5"/>
      <c r="AM1762" s="5"/>
      <c r="AN1762" s="5"/>
      <c r="AO1762" s="5"/>
      <c r="AP1762" s="5"/>
      <c r="AQ1762" s="5"/>
      <c r="AR1762" s="5"/>
      <c r="AS1762" s="5"/>
      <c r="AT1762" s="5"/>
      <c r="AU1762" s="5"/>
      <c r="AV1762" s="5"/>
      <c r="AW1762" s="5"/>
      <c r="AX1762" s="5"/>
      <c r="AY1762" s="5"/>
      <c r="AZ1762" s="5"/>
      <c r="BA1762" s="5"/>
      <c r="BB1762" s="5"/>
    </row>
    <row r="1763" spans="1:54">
      <c r="A1763" s="4"/>
      <c r="B1763" s="25"/>
      <c r="C1763" s="32">
        <f t="shared" si="131"/>
        <v>1</v>
      </c>
      <c r="D1763" s="104" t="s">
        <v>2950</v>
      </c>
      <c r="E1763" s="34">
        <v>7017</v>
      </c>
      <c r="F1763" s="4"/>
      <c r="G1763" s="5"/>
      <c r="H1763" s="5"/>
      <c r="I1763" s="5"/>
      <c r="J1763" s="5"/>
      <c r="K1763" s="5"/>
      <c r="L1763" s="5"/>
      <c r="M1763" s="5"/>
      <c r="N1763" s="5"/>
      <c r="O1763" s="5"/>
      <c r="P1763" s="5"/>
      <c r="Q1763" s="5"/>
      <c r="R1763" s="5"/>
      <c r="S1763" s="5"/>
      <c r="T1763" s="5"/>
      <c r="U1763" s="5"/>
      <c r="V1763" s="5"/>
      <c r="W1763" s="5"/>
      <c r="X1763" s="5"/>
      <c r="Y1763" s="5"/>
      <c r="Z1763" s="5"/>
      <c r="AA1763" s="5"/>
      <c r="AB1763" s="5"/>
      <c r="AC1763" s="5"/>
      <c r="AD1763" s="5"/>
      <c r="AE1763" s="5"/>
      <c r="AF1763" s="5"/>
      <c r="AG1763" s="5"/>
      <c r="AH1763" s="5"/>
      <c r="AI1763" s="5"/>
      <c r="AJ1763" s="5"/>
      <c r="AK1763" s="5"/>
      <c r="AL1763" s="5"/>
      <c r="AM1763" s="5"/>
      <c r="AN1763" s="5"/>
      <c r="AO1763" s="5"/>
      <c r="AP1763" s="5"/>
      <c r="AQ1763" s="5"/>
      <c r="AR1763" s="5"/>
      <c r="AS1763" s="5"/>
      <c r="AT1763" s="5"/>
      <c r="AU1763" s="5"/>
      <c r="AV1763" s="5"/>
      <c r="AW1763" s="5"/>
      <c r="AX1763" s="5"/>
      <c r="AY1763" s="5"/>
      <c r="AZ1763" s="5"/>
      <c r="BA1763" s="5"/>
      <c r="BB1763" s="5"/>
    </row>
    <row r="1764" spans="1:54">
      <c r="A1764" s="4"/>
      <c r="B1764" s="25"/>
      <c r="C1764" s="32">
        <f t="shared" si="131"/>
        <v>1</v>
      </c>
      <c r="D1764" s="104" t="s">
        <v>2951</v>
      </c>
      <c r="E1764" s="34">
        <v>3489</v>
      </c>
      <c r="F1764" s="4"/>
      <c r="G1764" s="5"/>
      <c r="H1764" s="5"/>
      <c r="I1764" s="5"/>
      <c r="J1764" s="5"/>
      <c r="K1764" s="5"/>
      <c r="L1764" s="5"/>
      <c r="M1764" s="5"/>
      <c r="N1764" s="5"/>
      <c r="O1764" s="5"/>
      <c r="P1764" s="5"/>
      <c r="Q1764" s="5"/>
      <c r="R1764" s="5"/>
      <c r="S1764" s="5"/>
      <c r="T1764" s="5"/>
      <c r="U1764" s="5"/>
      <c r="V1764" s="5"/>
      <c r="W1764" s="5"/>
      <c r="X1764" s="5"/>
      <c r="Y1764" s="5"/>
      <c r="Z1764" s="5"/>
      <c r="AA1764" s="5"/>
      <c r="AB1764" s="5"/>
      <c r="AC1764" s="5"/>
      <c r="AD1764" s="5"/>
      <c r="AE1764" s="5"/>
      <c r="AF1764" s="5"/>
      <c r="AG1764" s="5"/>
      <c r="AH1764" s="5"/>
      <c r="AI1764" s="5"/>
      <c r="AJ1764" s="5"/>
      <c r="AK1764" s="5"/>
      <c r="AL1764" s="5"/>
      <c r="AM1764" s="5"/>
      <c r="AN1764" s="5"/>
      <c r="AO1764" s="5"/>
      <c r="AP1764" s="5"/>
      <c r="AQ1764" s="5"/>
      <c r="AR1764" s="5"/>
      <c r="AS1764" s="5"/>
      <c r="AT1764" s="5"/>
      <c r="AU1764" s="5"/>
      <c r="AV1764" s="5"/>
      <c r="AW1764" s="5"/>
      <c r="AX1764" s="5"/>
      <c r="AY1764" s="5"/>
      <c r="AZ1764" s="5"/>
      <c r="BA1764" s="5"/>
      <c r="BB1764" s="5"/>
    </row>
    <row r="1765" spans="1:54">
      <c r="A1765" s="4"/>
      <c r="B1765" s="25"/>
      <c r="C1765" s="32">
        <f t="shared" si="131"/>
        <v>1</v>
      </c>
      <c r="D1765" s="104" t="s">
        <v>2952</v>
      </c>
      <c r="E1765" s="34">
        <v>10014</v>
      </c>
      <c r="F1765" s="4"/>
      <c r="G1765" s="5"/>
      <c r="H1765" s="5"/>
      <c r="I1765" s="5"/>
      <c r="J1765" s="5"/>
      <c r="K1765" s="5"/>
      <c r="L1765" s="5"/>
      <c r="M1765" s="5"/>
      <c r="N1765" s="5"/>
      <c r="O1765" s="5"/>
      <c r="P1765" s="5"/>
      <c r="Q1765" s="5"/>
      <c r="R1765" s="5"/>
      <c r="S1765" s="5"/>
      <c r="T1765" s="5"/>
      <c r="U1765" s="5"/>
      <c r="V1765" s="5"/>
      <c r="W1765" s="5"/>
      <c r="X1765" s="5"/>
      <c r="Y1765" s="5"/>
      <c r="Z1765" s="5"/>
      <c r="AA1765" s="5"/>
      <c r="AB1765" s="5"/>
      <c r="AC1765" s="5"/>
      <c r="AD1765" s="5"/>
      <c r="AE1765" s="5"/>
      <c r="AF1765" s="5"/>
      <c r="AG1765" s="5"/>
      <c r="AH1765" s="5"/>
      <c r="AI1765" s="5"/>
      <c r="AJ1765" s="5"/>
      <c r="AK1765" s="5"/>
      <c r="AL1765" s="5"/>
      <c r="AM1765" s="5"/>
      <c r="AN1765" s="5"/>
      <c r="AO1765" s="5"/>
      <c r="AP1765" s="5"/>
      <c r="AQ1765" s="5"/>
      <c r="AR1765" s="5"/>
      <c r="AS1765" s="5"/>
      <c r="AT1765" s="5"/>
      <c r="AU1765" s="5"/>
      <c r="AV1765" s="5"/>
      <c r="AW1765" s="5"/>
      <c r="AX1765" s="5"/>
      <c r="AY1765" s="5"/>
      <c r="AZ1765" s="5"/>
      <c r="BA1765" s="5"/>
      <c r="BB1765" s="5"/>
    </row>
    <row r="1766" spans="1:54">
      <c r="A1766" s="4"/>
      <c r="B1766" s="25"/>
      <c r="C1766" s="32">
        <f t="shared" si="131"/>
        <v>1</v>
      </c>
      <c r="D1766" s="174" t="s">
        <v>2953</v>
      </c>
      <c r="E1766" s="40">
        <v>31614</v>
      </c>
      <c r="F1766" s="4"/>
      <c r="G1766" s="5"/>
      <c r="H1766" s="5"/>
      <c r="I1766" s="5"/>
      <c r="J1766" s="5"/>
      <c r="K1766" s="5"/>
      <c r="L1766" s="5"/>
      <c r="M1766" s="5"/>
      <c r="N1766" s="5"/>
      <c r="O1766" s="5"/>
      <c r="P1766" s="5"/>
      <c r="Q1766" s="5"/>
      <c r="R1766" s="5"/>
      <c r="S1766" s="5"/>
      <c r="T1766" s="5"/>
      <c r="U1766" s="5"/>
      <c r="V1766" s="5"/>
      <c r="W1766" s="5"/>
      <c r="X1766" s="5"/>
      <c r="Y1766" s="5"/>
      <c r="Z1766" s="5"/>
      <c r="AA1766" s="5"/>
      <c r="AB1766" s="5"/>
      <c r="AC1766" s="5"/>
      <c r="AD1766" s="5"/>
      <c r="AE1766" s="5"/>
      <c r="AF1766" s="5"/>
      <c r="AG1766" s="5"/>
      <c r="AH1766" s="5"/>
      <c r="AI1766" s="5"/>
      <c r="AJ1766" s="5"/>
      <c r="AK1766" s="5"/>
      <c r="AL1766" s="5"/>
      <c r="AM1766" s="5"/>
      <c r="AN1766" s="5"/>
      <c r="AO1766" s="5"/>
      <c r="AP1766" s="5"/>
      <c r="AQ1766" s="5"/>
      <c r="AR1766" s="5"/>
      <c r="AS1766" s="5"/>
      <c r="AT1766" s="5"/>
      <c r="AU1766" s="5"/>
      <c r="AV1766" s="5"/>
      <c r="AW1766" s="5"/>
      <c r="AX1766" s="5"/>
      <c r="AY1766" s="5"/>
      <c r="AZ1766" s="5"/>
      <c r="BA1766" s="5"/>
      <c r="BB1766" s="5"/>
    </row>
    <row r="1767" spans="1:54" ht="15">
      <c r="A1767" s="231" t="s">
        <v>2965</v>
      </c>
      <c r="B1767" s="231"/>
      <c r="C1767" s="231"/>
      <c r="D1767" s="44">
        <f>SUM(C1726:C1766)</f>
        <v>41</v>
      </c>
      <c r="E1767" s="159">
        <f t="shared" ref="E1767" si="132">SUM(E1726:E1766)</f>
        <v>490370</v>
      </c>
      <c r="F1767" s="4"/>
      <c r="G1767" s="5"/>
      <c r="H1767" s="5"/>
      <c r="I1767" s="5"/>
      <c r="J1767" s="5"/>
      <c r="K1767" s="5"/>
      <c r="L1767" s="5"/>
      <c r="M1767" s="5"/>
      <c r="N1767" s="5"/>
      <c r="O1767" s="5"/>
      <c r="P1767" s="5"/>
      <c r="Q1767" s="5"/>
      <c r="R1767" s="5"/>
      <c r="S1767" s="5"/>
      <c r="T1767" s="5"/>
      <c r="U1767" s="5"/>
      <c r="V1767" s="5"/>
      <c r="W1767" s="5"/>
      <c r="X1767" s="5"/>
      <c r="Y1767" s="5"/>
      <c r="Z1767" s="5"/>
      <c r="AA1767" s="5"/>
      <c r="AB1767" s="5"/>
      <c r="AC1767" s="5"/>
      <c r="AD1767" s="5"/>
      <c r="AE1767" s="5"/>
      <c r="AF1767" s="5"/>
      <c r="AG1767" s="5"/>
      <c r="AH1767" s="5"/>
      <c r="AI1767" s="5"/>
      <c r="AJ1767" s="5"/>
      <c r="AK1767" s="5"/>
      <c r="AL1767" s="5"/>
      <c r="AM1767" s="5"/>
      <c r="AN1767" s="5"/>
      <c r="AO1767" s="5"/>
      <c r="AP1767" s="5"/>
      <c r="AQ1767" s="5"/>
      <c r="AR1767" s="5"/>
      <c r="AS1767" s="5"/>
      <c r="AT1767" s="5"/>
      <c r="AU1767" s="5"/>
      <c r="AV1767" s="5"/>
      <c r="AW1767" s="5"/>
      <c r="AX1767" s="5"/>
      <c r="AY1767" s="5"/>
      <c r="AZ1767" s="5"/>
      <c r="BA1767" s="5"/>
      <c r="BB1767" s="5"/>
    </row>
    <row r="1768" spans="1:54" ht="15.75">
      <c r="A1768" s="28">
        <v>63</v>
      </c>
      <c r="B1768" s="225" t="s">
        <v>97</v>
      </c>
      <c r="C1768" s="225"/>
      <c r="D1768" s="29"/>
      <c r="E1768" s="156"/>
      <c r="F1768" s="4"/>
      <c r="G1768" s="5"/>
      <c r="H1768" s="5"/>
      <c r="I1768" s="5"/>
      <c r="J1768" s="5"/>
      <c r="K1768" s="5"/>
      <c r="L1768" s="5"/>
      <c r="M1768" s="5"/>
      <c r="N1768" s="5"/>
      <c r="O1768" s="5"/>
      <c r="P1768" s="5"/>
      <c r="Q1768" s="5"/>
      <c r="R1768" s="5"/>
      <c r="S1768" s="5"/>
      <c r="T1768" s="5"/>
      <c r="U1768" s="5"/>
      <c r="V1768" s="5"/>
      <c r="W1768" s="5"/>
      <c r="X1768" s="5"/>
      <c r="Y1768" s="5"/>
      <c r="Z1768" s="5"/>
      <c r="AA1768" s="5"/>
      <c r="AB1768" s="5"/>
      <c r="AC1768" s="5"/>
      <c r="AD1768" s="5"/>
      <c r="AE1768" s="5"/>
      <c r="AF1768" s="5"/>
      <c r="AG1768" s="5"/>
      <c r="AH1768" s="5"/>
      <c r="AI1768" s="5"/>
      <c r="AJ1768" s="5"/>
      <c r="AK1768" s="5"/>
      <c r="AL1768" s="5"/>
      <c r="AM1768" s="5"/>
      <c r="AN1768" s="5"/>
      <c r="AO1768" s="5"/>
      <c r="AP1768" s="5"/>
      <c r="AQ1768" s="5"/>
      <c r="AR1768" s="5"/>
      <c r="AS1768" s="5"/>
      <c r="AT1768" s="5"/>
      <c r="AU1768" s="5"/>
      <c r="AV1768" s="5"/>
      <c r="AW1768" s="5"/>
      <c r="AX1768" s="5"/>
      <c r="AY1768" s="5"/>
      <c r="AZ1768" s="5"/>
      <c r="BA1768" s="5"/>
      <c r="BB1768" s="5"/>
    </row>
    <row r="1769" spans="1:54">
      <c r="A1769" s="4"/>
      <c r="B1769" s="25"/>
      <c r="C1769" s="32">
        <f t="shared" ref="C1769:C1793" si="133">IF(D1769="",0,1)</f>
        <v>1</v>
      </c>
      <c r="D1769" s="36" t="s">
        <v>2968</v>
      </c>
      <c r="E1769" s="36">
        <v>10897</v>
      </c>
      <c r="F1769" s="4"/>
      <c r="G1769" s="5"/>
      <c r="H1769" s="5"/>
      <c r="I1769" s="5"/>
      <c r="J1769" s="5"/>
      <c r="K1769" s="5"/>
      <c r="L1769" s="5"/>
      <c r="M1769" s="5"/>
      <c r="N1769" s="5"/>
      <c r="O1769" s="5"/>
      <c r="P1769" s="5"/>
      <c r="Q1769" s="5"/>
      <c r="R1769" s="5"/>
      <c r="S1769" s="5"/>
      <c r="T1769" s="5"/>
      <c r="U1769" s="5"/>
      <c r="V1769" s="5"/>
      <c r="W1769" s="5"/>
      <c r="X1769" s="5"/>
      <c r="Y1769" s="5"/>
      <c r="Z1769" s="5"/>
      <c r="AA1769" s="5"/>
      <c r="AB1769" s="5"/>
      <c r="AC1769" s="5"/>
      <c r="AD1769" s="5"/>
      <c r="AE1769" s="5"/>
      <c r="AF1769" s="5"/>
      <c r="AG1769" s="5"/>
      <c r="AH1769" s="5"/>
      <c r="AI1769" s="5"/>
      <c r="AJ1769" s="5"/>
      <c r="AK1769" s="5"/>
      <c r="AL1769" s="5"/>
      <c r="AM1769" s="5"/>
      <c r="AN1769" s="5"/>
      <c r="AO1769" s="5"/>
      <c r="AP1769" s="5"/>
      <c r="AQ1769" s="5"/>
      <c r="AR1769" s="5"/>
      <c r="AS1769" s="5"/>
      <c r="AT1769" s="5"/>
      <c r="AU1769" s="5"/>
      <c r="AV1769" s="5"/>
      <c r="AW1769" s="5"/>
      <c r="AX1769" s="5"/>
      <c r="AY1769" s="5"/>
      <c r="AZ1769" s="5"/>
      <c r="BA1769" s="5"/>
      <c r="BB1769" s="5"/>
    </row>
    <row r="1770" spans="1:54">
      <c r="A1770" s="4"/>
      <c r="B1770" s="25"/>
      <c r="C1770" s="32">
        <f t="shared" si="133"/>
        <v>1</v>
      </c>
      <c r="D1770" s="36" t="s">
        <v>2969</v>
      </c>
      <c r="E1770" s="36">
        <v>4112</v>
      </c>
      <c r="F1770" s="4"/>
      <c r="G1770" s="5"/>
      <c r="H1770" s="5"/>
      <c r="I1770" s="5"/>
      <c r="J1770" s="5"/>
      <c r="K1770" s="5"/>
      <c r="L1770" s="5"/>
      <c r="M1770" s="5"/>
      <c r="N1770" s="5"/>
      <c r="O1770" s="5"/>
      <c r="P1770" s="5"/>
      <c r="Q1770" s="5"/>
      <c r="R1770" s="5"/>
      <c r="S1770" s="5"/>
      <c r="T1770" s="5"/>
      <c r="U1770" s="5"/>
      <c r="V1770" s="5"/>
      <c r="W1770" s="5"/>
      <c r="X1770" s="5"/>
      <c r="Y1770" s="5"/>
      <c r="Z1770" s="5"/>
      <c r="AA1770" s="5"/>
      <c r="AB1770" s="5"/>
      <c r="AC1770" s="5"/>
      <c r="AD1770" s="5"/>
      <c r="AE1770" s="5"/>
      <c r="AF1770" s="5"/>
      <c r="AG1770" s="5"/>
      <c r="AH1770" s="5"/>
      <c r="AI1770" s="5"/>
      <c r="AJ1770" s="5"/>
      <c r="AK1770" s="5"/>
      <c r="AL1770" s="5"/>
      <c r="AM1770" s="5"/>
      <c r="AN1770" s="5"/>
      <c r="AO1770" s="5"/>
      <c r="AP1770" s="5"/>
      <c r="AQ1770" s="5"/>
      <c r="AR1770" s="5"/>
      <c r="AS1770" s="5"/>
      <c r="AT1770" s="5"/>
      <c r="AU1770" s="5"/>
      <c r="AV1770" s="5"/>
      <c r="AW1770" s="5"/>
      <c r="AX1770" s="5"/>
      <c r="AY1770" s="5"/>
      <c r="AZ1770" s="5"/>
      <c r="BA1770" s="5"/>
      <c r="BB1770" s="5"/>
    </row>
    <row r="1771" spans="1:54">
      <c r="A1771" s="4"/>
      <c r="B1771" s="25"/>
      <c r="C1771" s="32">
        <f t="shared" si="133"/>
        <v>1</v>
      </c>
      <c r="D1771" s="36" t="s">
        <v>2970</v>
      </c>
      <c r="E1771" s="36">
        <v>11024</v>
      </c>
      <c r="F1771" s="4"/>
      <c r="G1771" s="5"/>
      <c r="H1771" s="5"/>
      <c r="I1771" s="5"/>
      <c r="J1771" s="5"/>
      <c r="K1771" s="5"/>
      <c r="L1771" s="5"/>
      <c r="M1771" s="5"/>
      <c r="N1771" s="5"/>
      <c r="O1771" s="5"/>
      <c r="P1771" s="5"/>
      <c r="Q1771" s="5"/>
      <c r="R1771" s="5"/>
      <c r="S1771" s="5"/>
      <c r="T1771" s="5"/>
      <c r="U1771" s="5"/>
      <c r="V1771" s="5"/>
      <c r="W1771" s="5"/>
      <c r="X1771" s="5"/>
      <c r="Y1771" s="5"/>
      <c r="Z1771" s="5"/>
      <c r="AA1771" s="5"/>
      <c r="AB1771" s="5"/>
      <c r="AC1771" s="5"/>
      <c r="AD1771" s="5"/>
      <c r="AE1771" s="5"/>
      <c r="AF1771" s="5"/>
      <c r="AG1771" s="5"/>
      <c r="AH1771" s="5"/>
      <c r="AI1771" s="5"/>
      <c r="AJ1771" s="5"/>
      <c r="AK1771" s="5"/>
      <c r="AL1771" s="5"/>
      <c r="AM1771" s="5"/>
      <c r="AN1771" s="5"/>
      <c r="AO1771" s="5"/>
      <c r="AP1771" s="5"/>
      <c r="AQ1771" s="5"/>
      <c r="AR1771" s="5"/>
      <c r="AS1771" s="5"/>
      <c r="AT1771" s="5"/>
      <c r="AU1771" s="5"/>
      <c r="AV1771" s="5"/>
      <c r="AW1771" s="5"/>
      <c r="AX1771" s="5"/>
      <c r="AY1771" s="5"/>
      <c r="AZ1771" s="5"/>
      <c r="BA1771" s="5"/>
      <c r="BB1771" s="5"/>
    </row>
    <row r="1772" spans="1:54">
      <c r="A1772" s="4"/>
      <c r="B1772" s="25"/>
      <c r="C1772" s="32">
        <f t="shared" si="133"/>
        <v>1</v>
      </c>
      <c r="D1772" s="36" t="s">
        <v>2974</v>
      </c>
      <c r="E1772" s="36">
        <v>3471</v>
      </c>
      <c r="F1772" s="4"/>
      <c r="G1772" s="5"/>
      <c r="H1772" s="5"/>
      <c r="I1772" s="5"/>
      <c r="J1772" s="5"/>
      <c r="K1772" s="5"/>
      <c r="L1772" s="5"/>
      <c r="M1772" s="5"/>
      <c r="N1772" s="5"/>
      <c r="O1772" s="5"/>
      <c r="P1772" s="5"/>
      <c r="Q1772" s="5"/>
      <c r="R1772" s="5"/>
      <c r="S1772" s="5"/>
      <c r="T1772" s="5"/>
      <c r="U1772" s="5"/>
      <c r="V1772" s="5"/>
      <c r="W1772" s="5"/>
      <c r="X1772" s="5"/>
      <c r="Y1772" s="5"/>
      <c r="Z1772" s="5"/>
      <c r="AA1772" s="5"/>
      <c r="AB1772" s="5"/>
      <c r="AC1772" s="5"/>
      <c r="AD1772" s="5"/>
      <c r="AE1772" s="5"/>
      <c r="AF1772" s="5"/>
      <c r="AG1772" s="5"/>
      <c r="AH1772" s="5"/>
      <c r="AI1772" s="5"/>
      <c r="AJ1772" s="5"/>
      <c r="AK1772" s="5"/>
      <c r="AL1772" s="5"/>
      <c r="AM1772" s="5"/>
      <c r="AN1772" s="5"/>
      <c r="AO1772" s="5"/>
      <c r="AP1772" s="5"/>
      <c r="AQ1772" s="5"/>
      <c r="AR1772" s="5"/>
      <c r="AS1772" s="5"/>
      <c r="AT1772" s="5"/>
      <c r="AU1772" s="5"/>
      <c r="AV1772" s="5"/>
      <c r="AW1772" s="5"/>
      <c r="AX1772" s="5"/>
      <c r="AY1772" s="5"/>
      <c r="AZ1772" s="5"/>
      <c r="BA1772" s="5"/>
      <c r="BB1772" s="5"/>
    </row>
    <row r="1773" spans="1:54">
      <c r="A1773" s="4"/>
      <c r="B1773" s="25"/>
      <c r="C1773" s="32">
        <f t="shared" si="133"/>
        <v>1</v>
      </c>
      <c r="D1773" s="36" t="s">
        <v>2975</v>
      </c>
      <c r="E1773" s="36">
        <v>8835</v>
      </c>
      <c r="F1773" s="4"/>
      <c r="G1773" s="5"/>
      <c r="H1773" s="5"/>
      <c r="I1773" s="5"/>
      <c r="J1773" s="5"/>
      <c r="K1773" s="5"/>
      <c r="L1773" s="5"/>
      <c r="M1773" s="5"/>
      <c r="N1773" s="5"/>
      <c r="O1773" s="5"/>
      <c r="P1773" s="5"/>
      <c r="Q1773" s="5"/>
      <c r="R1773" s="5"/>
      <c r="S1773" s="5"/>
      <c r="T1773" s="5"/>
      <c r="U1773" s="5"/>
      <c r="V1773" s="5"/>
      <c r="W1773" s="5"/>
      <c r="X1773" s="5"/>
      <c r="Y1773" s="5"/>
      <c r="Z1773" s="5"/>
      <c r="AA1773" s="5"/>
      <c r="AB1773" s="5"/>
      <c r="AC1773" s="5"/>
      <c r="AD1773" s="5"/>
      <c r="AE1773" s="5"/>
      <c r="AF1773" s="5"/>
      <c r="AG1773" s="5"/>
      <c r="AH1773" s="5"/>
      <c r="AI1773" s="5"/>
      <c r="AJ1773" s="5"/>
      <c r="AK1773" s="5"/>
      <c r="AL1773" s="5"/>
      <c r="AM1773" s="5"/>
      <c r="AN1773" s="5"/>
      <c r="AO1773" s="5"/>
      <c r="AP1773" s="5"/>
      <c r="AQ1773" s="5"/>
      <c r="AR1773" s="5"/>
      <c r="AS1773" s="5"/>
      <c r="AT1773" s="5"/>
      <c r="AU1773" s="5"/>
      <c r="AV1773" s="5"/>
      <c r="AW1773" s="5"/>
      <c r="AX1773" s="5"/>
      <c r="AY1773" s="5"/>
      <c r="AZ1773" s="5"/>
      <c r="BA1773" s="5"/>
      <c r="BB1773" s="5"/>
    </row>
    <row r="1774" spans="1:54">
      <c r="A1774" s="4"/>
      <c r="B1774" s="25"/>
      <c r="C1774" s="32">
        <f t="shared" si="133"/>
        <v>1</v>
      </c>
      <c r="D1774" s="36" t="s">
        <v>2977</v>
      </c>
      <c r="E1774" s="36">
        <v>6513</v>
      </c>
      <c r="F1774" s="4"/>
      <c r="G1774" s="5"/>
      <c r="H1774" s="5"/>
      <c r="I1774" s="5"/>
      <c r="J1774" s="5"/>
      <c r="K1774" s="5"/>
      <c r="L1774" s="5"/>
      <c r="M1774" s="5"/>
      <c r="N1774" s="5"/>
      <c r="O1774" s="5"/>
      <c r="P1774" s="5"/>
      <c r="Q1774" s="5"/>
      <c r="R1774" s="5"/>
      <c r="S1774" s="5"/>
      <c r="T1774" s="5"/>
      <c r="U1774" s="5"/>
      <c r="V1774" s="5"/>
      <c r="W1774" s="5"/>
      <c r="X1774" s="5"/>
      <c r="Y1774" s="5"/>
      <c r="Z1774" s="5"/>
      <c r="AA1774" s="5"/>
      <c r="AB1774" s="5"/>
      <c r="AC1774" s="5"/>
      <c r="AD1774" s="5"/>
      <c r="AE1774" s="5"/>
      <c r="AF1774" s="5"/>
      <c r="AG1774" s="5"/>
      <c r="AH1774" s="5"/>
      <c r="AI1774" s="5"/>
      <c r="AJ1774" s="5"/>
      <c r="AK1774" s="5"/>
      <c r="AL1774" s="5"/>
      <c r="AM1774" s="5"/>
      <c r="AN1774" s="5"/>
      <c r="AO1774" s="5"/>
      <c r="AP1774" s="5"/>
      <c r="AQ1774" s="5"/>
      <c r="AR1774" s="5"/>
      <c r="AS1774" s="5"/>
      <c r="AT1774" s="5"/>
      <c r="AU1774" s="5"/>
      <c r="AV1774" s="5"/>
      <c r="AW1774" s="5"/>
      <c r="AX1774" s="5"/>
      <c r="AY1774" s="5"/>
      <c r="AZ1774" s="5"/>
      <c r="BA1774" s="5"/>
      <c r="BB1774" s="5"/>
    </row>
    <row r="1775" spans="1:54">
      <c r="A1775" s="4"/>
      <c r="B1775" s="25"/>
      <c r="C1775" s="32">
        <f t="shared" si="133"/>
        <v>1</v>
      </c>
      <c r="D1775" s="36" t="s">
        <v>2978</v>
      </c>
      <c r="E1775" s="36">
        <v>17835</v>
      </c>
      <c r="F1775" s="4"/>
      <c r="G1775" s="5"/>
      <c r="H1775" s="5"/>
      <c r="I1775" s="5"/>
      <c r="J1775" s="5"/>
      <c r="K1775" s="5"/>
      <c r="L1775" s="5"/>
      <c r="M1775" s="5"/>
      <c r="N1775" s="5"/>
      <c r="O1775" s="5"/>
      <c r="P1775" s="5"/>
      <c r="Q1775" s="5"/>
      <c r="R1775" s="5"/>
      <c r="S1775" s="5"/>
      <c r="T1775" s="5"/>
      <c r="U1775" s="5"/>
      <c r="V1775" s="5"/>
      <c r="W1775" s="5"/>
      <c r="X1775" s="5"/>
      <c r="Y1775" s="5"/>
      <c r="Z1775" s="5"/>
      <c r="AA1775" s="5"/>
      <c r="AB1775" s="5"/>
      <c r="AC1775" s="5"/>
      <c r="AD1775" s="5"/>
      <c r="AE1775" s="5"/>
      <c r="AF1775" s="5"/>
      <c r="AG1775" s="5"/>
      <c r="AH1775" s="5"/>
      <c r="AI1775" s="5"/>
      <c r="AJ1775" s="5"/>
      <c r="AK1775" s="5"/>
      <c r="AL1775" s="5"/>
      <c r="AM1775" s="5"/>
      <c r="AN1775" s="5"/>
      <c r="AO1775" s="5"/>
      <c r="AP1775" s="5"/>
      <c r="AQ1775" s="5"/>
      <c r="AR1775" s="5"/>
      <c r="AS1775" s="5"/>
      <c r="AT1775" s="5"/>
      <c r="AU1775" s="5"/>
      <c r="AV1775" s="5"/>
      <c r="AW1775" s="5"/>
      <c r="AX1775" s="5"/>
      <c r="AY1775" s="5"/>
      <c r="AZ1775" s="5"/>
      <c r="BA1775" s="5"/>
      <c r="BB1775" s="5"/>
    </row>
    <row r="1776" spans="1:54">
      <c r="A1776" s="4"/>
      <c r="B1776" s="25"/>
      <c r="C1776" s="32">
        <f t="shared" si="133"/>
        <v>1</v>
      </c>
      <c r="D1776" s="36" t="s">
        <v>2981</v>
      </c>
      <c r="E1776" s="36">
        <v>149464</v>
      </c>
      <c r="F1776" s="4"/>
      <c r="G1776" s="5"/>
      <c r="H1776" s="5"/>
      <c r="I1776" s="5"/>
      <c r="J1776" s="5"/>
      <c r="K1776" s="5"/>
      <c r="L1776" s="5"/>
      <c r="M1776" s="5"/>
      <c r="N1776" s="5"/>
      <c r="O1776" s="5"/>
      <c r="P1776" s="5"/>
      <c r="Q1776" s="5"/>
      <c r="R1776" s="5"/>
      <c r="S1776" s="5"/>
      <c r="T1776" s="5"/>
      <c r="U1776" s="5"/>
      <c r="V1776" s="5"/>
      <c r="W1776" s="5"/>
      <c r="X1776" s="5"/>
      <c r="Y1776" s="5"/>
      <c r="Z1776" s="5"/>
      <c r="AA1776" s="5"/>
      <c r="AB1776" s="5"/>
      <c r="AC1776" s="5"/>
      <c r="AD1776" s="5"/>
      <c r="AE1776" s="5"/>
      <c r="AF1776" s="5"/>
      <c r="AG1776" s="5"/>
      <c r="AH1776" s="5"/>
      <c r="AI1776" s="5"/>
      <c r="AJ1776" s="5"/>
      <c r="AK1776" s="5"/>
      <c r="AL1776" s="5"/>
      <c r="AM1776" s="5"/>
      <c r="AN1776" s="5"/>
      <c r="AO1776" s="5"/>
      <c r="AP1776" s="5"/>
      <c r="AQ1776" s="5"/>
      <c r="AR1776" s="5"/>
      <c r="AS1776" s="5"/>
      <c r="AT1776" s="5"/>
      <c r="AU1776" s="5"/>
      <c r="AV1776" s="5"/>
      <c r="AW1776" s="5"/>
      <c r="AX1776" s="5"/>
      <c r="AY1776" s="5"/>
      <c r="AZ1776" s="5"/>
      <c r="BA1776" s="5"/>
      <c r="BB1776" s="5"/>
    </row>
    <row r="1777" spans="1:54">
      <c r="A1777" s="4"/>
      <c r="B1777" s="25"/>
      <c r="C1777" s="32">
        <f t="shared" si="133"/>
        <v>1</v>
      </c>
      <c r="D1777" s="36" t="s">
        <v>2982</v>
      </c>
      <c r="E1777" s="36">
        <v>20526</v>
      </c>
      <c r="F1777" s="4"/>
      <c r="G1777" s="5"/>
      <c r="H1777" s="5"/>
      <c r="I1777" s="5"/>
      <c r="J1777" s="5"/>
      <c r="K1777" s="5"/>
      <c r="L1777" s="5"/>
      <c r="M1777" s="5"/>
      <c r="N1777" s="5"/>
      <c r="O1777" s="5"/>
      <c r="P1777" s="5"/>
      <c r="Q1777" s="5"/>
      <c r="R1777" s="5"/>
      <c r="S1777" s="5"/>
      <c r="T1777" s="5"/>
      <c r="U1777" s="5"/>
      <c r="V1777" s="5"/>
      <c r="W1777" s="5"/>
      <c r="X1777" s="5"/>
      <c r="Y1777" s="5"/>
      <c r="Z1777" s="5"/>
      <c r="AA1777" s="5"/>
      <c r="AB1777" s="5"/>
      <c r="AC1777" s="5"/>
      <c r="AD1777" s="5"/>
      <c r="AE1777" s="5"/>
      <c r="AF1777" s="5"/>
      <c r="AG1777" s="5"/>
      <c r="AH1777" s="5"/>
      <c r="AI1777" s="5"/>
      <c r="AJ1777" s="5"/>
      <c r="AK1777" s="5"/>
      <c r="AL1777" s="5"/>
      <c r="AM1777" s="5"/>
      <c r="AN1777" s="5"/>
      <c r="AO1777" s="5"/>
      <c r="AP1777" s="5"/>
      <c r="AQ1777" s="5"/>
      <c r="AR1777" s="5"/>
      <c r="AS1777" s="5"/>
      <c r="AT1777" s="5"/>
      <c r="AU1777" s="5"/>
      <c r="AV1777" s="5"/>
      <c r="AW1777" s="5"/>
      <c r="AX1777" s="5"/>
      <c r="AY1777" s="5"/>
      <c r="AZ1777" s="5"/>
      <c r="BA1777" s="5"/>
      <c r="BB1777" s="5"/>
    </row>
    <row r="1778" spans="1:54">
      <c r="A1778" s="4"/>
      <c r="B1778" s="25"/>
      <c r="C1778" s="32">
        <f t="shared" si="133"/>
        <v>1</v>
      </c>
      <c r="D1778" s="36" t="s">
        <v>2983</v>
      </c>
      <c r="E1778" s="36">
        <v>4181</v>
      </c>
      <c r="F1778" s="4"/>
      <c r="G1778" s="5"/>
      <c r="H1778" s="5"/>
      <c r="I1778" s="5"/>
      <c r="J1778" s="5"/>
      <c r="K1778" s="5"/>
      <c r="L1778" s="5"/>
      <c r="M1778" s="5"/>
      <c r="N1778" s="5"/>
      <c r="O1778" s="5"/>
      <c r="P1778" s="5"/>
      <c r="Q1778" s="5"/>
      <c r="R1778" s="5"/>
      <c r="S1778" s="5"/>
      <c r="T1778" s="5"/>
      <c r="U1778" s="5"/>
      <c r="V1778" s="5"/>
      <c r="W1778" s="5"/>
      <c r="X1778" s="5"/>
      <c r="Y1778" s="5"/>
      <c r="Z1778" s="5"/>
      <c r="AA1778" s="5"/>
      <c r="AB1778" s="5"/>
      <c r="AC1778" s="5"/>
      <c r="AD1778" s="5"/>
      <c r="AE1778" s="5"/>
      <c r="AF1778" s="5"/>
      <c r="AG1778" s="5"/>
      <c r="AH1778" s="5"/>
      <c r="AI1778" s="5"/>
      <c r="AJ1778" s="5"/>
      <c r="AK1778" s="5"/>
      <c r="AL1778" s="5"/>
      <c r="AM1778" s="5"/>
      <c r="AN1778" s="5"/>
      <c r="AO1778" s="5"/>
      <c r="AP1778" s="5"/>
      <c r="AQ1778" s="5"/>
      <c r="AR1778" s="5"/>
      <c r="AS1778" s="5"/>
      <c r="AT1778" s="5"/>
      <c r="AU1778" s="5"/>
      <c r="AV1778" s="5"/>
      <c r="AW1778" s="5"/>
      <c r="AX1778" s="5"/>
      <c r="AY1778" s="5"/>
      <c r="AZ1778" s="5"/>
      <c r="BA1778" s="5"/>
      <c r="BB1778" s="5"/>
    </row>
    <row r="1779" spans="1:54">
      <c r="A1779" s="4"/>
      <c r="B1779" s="25"/>
      <c r="C1779" s="32">
        <f t="shared" si="133"/>
        <v>1</v>
      </c>
      <c r="D1779" s="36" t="s">
        <v>2986</v>
      </c>
      <c r="E1779" s="36">
        <v>10402</v>
      </c>
      <c r="F1779" s="4"/>
      <c r="G1779" s="5"/>
      <c r="H1779" s="5"/>
      <c r="I1779" s="5"/>
      <c r="J1779" s="5"/>
      <c r="K1779" s="5"/>
      <c r="L1779" s="5"/>
      <c r="M1779" s="5"/>
      <c r="N1779" s="5"/>
      <c r="O1779" s="5"/>
      <c r="P1779" s="5"/>
      <c r="Q1779" s="5"/>
      <c r="R1779" s="5"/>
      <c r="S1779" s="5"/>
      <c r="T1779" s="5"/>
      <c r="U1779" s="5"/>
      <c r="V1779" s="5"/>
      <c r="W1779" s="5"/>
      <c r="X1779" s="5"/>
      <c r="Y1779" s="5"/>
      <c r="Z1779" s="5"/>
      <c r="AA1779" s="5"/>
      <c r="AB1779" s="5"/>
      <c r="AC1779" s="5"/>
      <c r="AD1779" s="5"/>
      <c r="AE1779" s="5"/>
      <c r="AF1779" s="5"/>
      <c r="AG1779" s="5"/>
      <c r="AH1779" s="5"/>
      <c r="AI1779" s="5"/>
      <c r="AJ1779" s="5"/>
      <c r="AK1779" s="5"/>
      <c r="AL1779" s="5"/>
      <c r="AM1779" s="5"/>
      <c r="AN1779" s="5"/>
      <c r="AO1779" s="5"/>
      <c r="AP1779" s="5"/>
      <c r="AQ1779" s="5"/>
      <c r="AR1779" s="5"/>
      <c r="AS1779" s="5"/>
      <c r="AT1779" s="5"/>
      <c r="AU1779" s="5"/>
      <c r="AV1779" s="5"/>
      <c r="AW1779" s="5"/>
      <c r="AX1779" s="5"/>
      <c r="AY1779" s="5"/>
      <c r="AZ1779" s="5"/>
      <c r="BA1779" s="5"/>
      <c r="BB1779" s="5"/>
    </row>
    <row r="1780" spans="1:54">
      <c r="A1780" s="4"/>
      <c r="B1780" s="25"/>
      <c r="C1780" s="32">
        <f t="shared" si="133"/>
        <v>1</v>
      </c>
      <c r="D1780" s="81" t="s">
        <v>2987</v>
      </c>
      <c r="E1780" s="81">
        <v>15617</v>
      </c>
      <c r="F1780" s="4"/>
      <c r="G1780" s="5"/>
      <c r="H1780" s="5"/>
      <c r="I1780" s="5"/>
      <c r="J1780" s="5"/>
      <c r="K1780" s="5"/>
      <c r="L1780" s="5"/>
      <c r="M1780" s="5"/>
      <c r="N1780" s="5"/>
      <c r="O1780" s="5"/>
      <c r="P1780" s="5"/>
      <c r="Q1780" s="5"/>
      <c r="R1780" s="5"/>
      <c r="S1780" s="5"/>
      <c r="T1780" s="5"/>
      <c r="U1780" s="5"/>
      <c r="V1780" s="5"/>
      <c r="W1780" s="5"/>
      <c r="X1780" s="5"/>
      <c r="Y1780" s="5"/>
      <c r="Z1780" s="5"/>
      <c r="AA1780" s="5"/>
      <c r="AB1780" s="5"/>
      <c r="AC1780" s="5"/>
      <c r="AD1780" s="5"/>
      <c r="AE1780" s="5"/>
      <c r="AF1780" s="5"/>
      <c r="AG1780" s="5"/>
      <c r="AH1780" s="5"/>
      <c r="AI1780" s="5"/>
      <c r="AJ1780" s="5"/>
      <c r="AK1780" s="5"/>
      <c r="AL1780" s="5"/>
      <c r="AM1780" s="5"/>
      <c r="AN1780" s="5"/>
      <c r="AO1780" s="5"/>
      <c r="AP1780" s="5"/>
      <c r="AQ1780" s="5"/>
      <c r="AR1780" s="5"/>
      <c r="AS1780" s="5"/>
      <c r="AT1780" s="5"/>
      <c r="AU1780" s="5"/>
      <c r="AV1780" s="5"/>
      <c r="AW1780" s="5"/>
      <c r="AX1780" s="5"/>
      <c r="AY1780" s="5"/>
      <c r="AZ1780" s="5"/>
      <c r="BA1780" s="5"/>
      <c r="BB1780" s="5"/>
    </row>
    <row r="1781" spans="1:54">
      <c r="A1781" s="4"/>
      <c r="B1781" s="25"/>
      <c r="C1781" s="32">
        <f t="shared" si="133"/>
        <v>1</v>
      </c>
      <c r="D1781" s="36" t="s">
        <v>4871</v>
      </c>
      <c r="E1781" s="36">
        <v>3541</v>
      </c>
      <c r="F1781" s="4"/>
      <c r="G1781" s="5"/>
      <c r="H1781" s="5"/>
      <c r="I1781" s="5"/>
      <c r="J1781" s="5"/>
      <c r="K1781" s="5"/>
      <c r="L1781" s="5"/>
      <c r="M1781" s="5"/>
      <c r="N1781" s="5"/>
      <c r="O1781" s="5"/>
      <c r="P1781" s="5"/>
      <c r="Q1781" s="5"/>
      <c r="R1781" s="5"/>
      <c r="S1781" s="5"/>
      <c r="T1781" s="5"/>
      <c r="U1781" s="5"/>
      <c r="V1781" s="5"/>
      <c r="W1781" s="5"/>
      <c r="X1781" s="5"/>
      <c r="Y1781" s="5"/>
      <c r="Z1781" s="5"/>
      <c r="AA1781" s="5"/>
      <c r="AB1781" s="5"/>
      <c r="AC1781" s="5"/>
      <c r="AD1781" s="5"/>
      <c r="AE1781" s="5"/>
      <c r="AF1781" s="5"/>
      <c r="AG1781" s="5"/>
      <c r="AH1781" s="5"/>
      <c r="AI1781" s="5"/>
      <c r="AJ1781" s="5"/>
      <c r="AK1781" s="5"/>
      <c r="AL1781" s="5"/>
      <c r="AM1781" s="5"/>
      <c r="AN1781" s="5"/>
      <c r="AO1781" s="5"/>
      <c r="AP1781" s="5"/>
      <c r="AQ1781" s="5"/>
      <c r="AR1781" s="5"/>
      <c r="AS1781" s="5"/>
      <c r="AT1781" s="5"/>
      <c r="AU1781" s="5"/>
      <c r="AV1781" s="5"/>
      <c r="AW1781" s="5"/>
      <c r="AX1781" s="5"/>
      <c r="AY1781" s="5"/>
      <c r="AZ1781" s="5"/>
      <c r="BA1781" s="5"/>
      <c r="BB1781" s="5"/>
    </row>
    <row r="1782" spans="1:54">
      <c r="A1782" s="4"/>
      <c r="B1782" s="25"/>
      <c r="C1782" s="32">
        <f t="shared" si="133"/>
        <v>1</v>
      </c>
      <c r="D1782" s="36" t="s">
        <v>4872</v>
      </c>
      <c r="E1782" s="36">
        <v>5548</v>
      </c>
      <c r="F1782" s="4"/>
      <c r="G1782" s="5"/>
      <c r="H1782" s="5"/>
      <c r="I1782" s="5"/>
      <c r="J1782" s="5"/>
      <c r="K1782" s="5"/>
      <c r="L1782" s="5"/>
      <c r="M1782" s="5"/>
      <c r="N1782" s="5"/>
      <c r="O1782" s="5"/>
      <c r="P1782" s="5"/>
      <c r="Q1782" s="5"/>
      <c r="R1782" s="5"/>
      <c r="S1782" s="5"/>
      <c r="T1782" s="5"/>
      <c r="U1782" s="5"/>
      <c r="V1782" s="5"/>
      <c r="W1782" s="5"/>
      <c r="X1782" s="5"/>
      <c r="Y1782" s="5"/>
      <c r="Z1782" s="5"/>
      <c r="AA1782" s="5"/>
      <c r="AB1782" s="5"/>
      <c r="AC1782" s="5"/>
      <c r="AD1782" s="5"/>
      <c r="AE1782" s="5"/>
      <c r="AF1782" s="5"/>
      <c r="AG1782" s="5"/>
      <c r="AH1782" s="5"/>
      <c r="AI1782" s="5"/>
      <c r="AJ1782" s="5"/>
      <c r="AK1782" s="5"/>
      <c r="AL1782" s="5"/>
      <c r="AM1782" s="5"/>
      <c r="AN1782" s="5"/>
      <c r="AO1782" s="5"/>
      <c r="AP1782" s="5"/>
      <c r="AQ1782" s="5"/>
      <c r="AR1782" s="5"/>
      <c r="AS1782" s="5"/>
      <c r="AT1782" s="5"/>
      <c r="AU1782" s="5"/>
      <c r="AV1782" s="5"/>
      <c r="AW1782" s="5"/>
      <c r="AX1782" s="5"/>
      <c r="AY1782" s="5"/>
      <c r="AZ1782" s="5"/>
      <c r="BA1782" s="5"/>
      <c r="BB1782" s="5"/>
    </row>
    <row r="1783" spans="1:54">
      <c r="A1783" s="4"/>
      <c r="B1783" s="25"/>
      <c r="C1783" s="32">
        <f t="shared" si="133"/>
        <v>1</v>
      </c>
      <c r="D1783" s="36" t="s">
        <v>2988</v>
      </c>
      <c r="E1783" s="36">
        <v>8973</v>
      </c>
      <c r="F1783" s="4"/>
      <c r="G1783" s="5"/>
      <c r="H1783" s="5"/>
      <c r="I1783" s="5"/>
      <c r="J1783" s="5"/>
      <c r="K1783" s="5"/>
      <c r="L1783" s="5"/>
      <c r="M1783" s="5"/>
      <c r="N1783" s="5"/>
      <c r="O1783" s="5"/>
      <c r="P1783" s="5"/>
      <c r="Q1783" s="5"/>
      <c r="R1783" s="5"/>
      <c r="S1783" s="5"/>
      <c r="T1783" s="5"/>
      <c r="U1783" s="5"/>
      <c r="V1783" s="5"/>
      <c r="W1783" s="5"/>
      <c r="X1783" s="5"/>
      <c r="Y1783" s="5"/>
      <c r="Z1783" s="5"/>
      <c r="AA1783" s="5"/>
      <c r="AB1783" s="5"/>
      <c r="AC1783" s="5"/>
      <c r="AD1783" s="5"/>
      <c r="AE1783" s="5"/>
      <c r="AF1783" s="5"/>
      <c r="AG1783" s="5"/>
      <c r="AH1783" s="5"/>
      <c r="AI1783" s="5"/>
      <c r="AJ1783" s="5"/>
      <c r="AK1783" s="5"/>
      <c r="AL1783" s="5"/>
      <c r="AM1783" s="5"/>
      <c r="AN1783" s="5"/>
      <c r="AO1783" s="5"/>
      <c r="AP1783" s="5"/>
      <c r="AQ1783" s="5"/>
      <c r="AR1783" s="5"/>
      <c r="AS1783" s="5"/>
      <c r="AT1783" s="5"/>
      <c r="AU1783" s="5"/>
      <c r="AV1783" s="5"/>
      <c r="AW1783" s="5"/>
      <c r="AX1783" s="5"/>
      <c r="AY1783" s="5"/>
      <c r="AZ1783" s="5"/>
      <c r="BA1783" s="5"/>
      <c r="BB1783" s="5"/>
    </row>
    <row r="1784" spans="1:54">
      <c r="A1784" s="4"/>
      <c r="B1784" s="25"/>
      <c r="C1784" s="32">
        <f t="shared" si="133"/>
        <v>1</v>
      </c>
      <c r="D1784" s="36" t="s">
        <v>4873</v>
      </c>
      <c r="E1784" s="36">
        <v>4040</v>
      </c>
      <c r="F1784" s="4"/>
      <c r="G1784" s="5"/>
      <c r="H1784" s="5"/>
      <c r="I1784" s="5"/>
      <c r="J1784" s="5"/>
      <c r="K1784" s="5"/>
      <c r="L1784" s="5"/>
      <c r="M1784" s="5"/>
      <c r="N1784" s="5"/>
      <c r="O1784" s="5"/>
      <c r="P1784" s="5"/>
      <c r="Q1784" s="5"/>
      <c r="R1784" s="5"/>
      <c r="S1784" s="5"/>
      <c r="T1784" s="5"/>
      <c r="U1784" s="5"/>
      <c r="V1784" s="5"/>
      <c r="W1784" s="5"/>
      <c r="X1784" s="5"/>
      <c r="Y1784" s="5"/>
      <c r="Z1784" s="5"/>
      <c r="AA1784" s="5"/>
      <c r="AB1784" s="5"/>
      <c r="AC1784" s="5"/>
      <c r="AD1784" s="5"/>
      <c r="AE1784" s="5"/>
      <c r="AF1784" s="5"/>
      <c r="AG1784" s="5"/>
      <c r="AH1784" s="5"/>
      <c r="AI1784" s="5"/>
      <c r="AJ1784" s="5"/>
      <c r="AK1784" s="5"/>
      <c r="AL1784" s="5"/>
      <c r="AM1784" s="5"/>
      <c r="AN1784" s="5"/>
      <c r="AO1784" s="5"/>
      <c r="AP1784" s="5"/>
      <c r="AQ1784" s="5"/>
      <c r="AR1784" s="5"/>
      <c r="AS1784" s="5"/>
      <c r="AT1784" s="5"/>
      <c r="AU1784" s="5"/>
      <c r="AV1784" s="5"/>
      <c r="AW1784" s="5"/>
      <c r="AX1784" s="5"/>
      <c r="AY1784" s="5"/>
      <c r="AZ1784" s="5"/>
      <c r="BA1784" s="5"/>
      <c r="BB1784" s="5"/>
    </row>
    <row r="1785" spans="1:54">
      <c r="A1785" s="4"/>
      <c r="B1785" s="25"/>
      <c r="C1785" s="32">
        <f t="shared" si="133"/>
        <v>1</v>
      </c>
      <c r="D1785" s="36" t="s">
        <v>2989</v>
      </c>
      <c r="E1785" s="36">
        <v>6297</v>
      </c>
      <c r="F1785" s="4"/>
      <c r="G1785" s="5"/>
      <c r="H1785" s="5"/>
      <c r="I1785" s="5"/>
      <c r="J1785" s="5"/>
      <c r="K1785" s="5"/>
      <c r="L1785" s="5"/>
      <c r="M1785" s="5"/>
      <c r="N1785" s="5"/>
      <c r="O1785" s="5"/>
      <c r="P1785" s="5"/>
      <c r="Q1785" s="5"/>
      <c r="R1785" s="5"/>
      <c r="S1785" s="5"/>
      <c r="T1785" s="5"/>
      <c r="U1785" s="5"/>
      <c r="V1785" s="5"/>
      <c r="W1785" s="5"/>
      <c r="X1785" s="5"/>
      <c r="Y1785" s="5"/>
      <c r="Z1785" s="5"/>
      <c r="AA1785" s="5"/>
      <c r="AB1785" s="5"/>
      <c r="AC1785" s="5"/>
      <c r="AD1785" s="5"/>
      <c r="AE1785" s="5"/>
      <c r="AF1785" s="5"/>
      <c r="AG1785" s="5"/>
      <c r="AH1785" s="5"/>
      <c r="AI1785" s="5"/>
      <c r="AJ1785" s="5"/>
      <c r="AK1785" s="5"/>
      <c r="AL1785" s="5"/>
      <c r="AM1785" s="5"/>
      <c r="AN1785" s="5"/>
      <c r="AO1785" s="5"/>
      <c r="AP1785" s="5"/>
      <c r="AQ1785" s="5"/>
      <c r="AR1785" s="5"/>
      <c r="AS1785" s="5"/>
      <c r="AT1785" s="5"/>
      <c r="AU1785" s="5"/>
      <c r="AV1785" s="5"/>
      <c r="AW1785" s="5"/>
      <c r="AX1785" s="5"/>
      <c r="AY1785" s="5"/>
      <c r="AZ1785" s="5"/>
      <c r="BA1785" s="5"/>
      <c r="BB1785" s="5"/>
    </row>
    <row r="1786" spans="1:54">
      <c r="A1786" s="4"/>
      <c r="B1786" s="25"/>
      <c r="C1786" s="32">
        <f t="shared" si="133"/>
        <v>1</v>
      </c>
      <c r="D1786" s="36" t="s">
        <v>2996</v>
      </c>
      <c r="E1786" s="36">
        <v>3544</v>
      </c>
      <c r="F1786" s="4"/>
      <c r="G1786" s="5"/>
      <c r="H1786" s="5"/>
      <c r="I1786" s="5"/>
      <c r="J1786" s="5"/>
      <c r="K1786" s="5"/>
      <c r="L1786" s="5"/>
      <c r="M1786" s="5"/>
      <c r="N1786" s="5"/>
      <c r="O1786" s="5"/>
      <c r="P1786" s="5"/>
      <c r="Q1786" s="5"/>
      <c r="R1786" s="5"/>
      <c r="S1786" s="5"/>
      <c r="T1786" s="5"/>
      <c r="U1786" s="5"/>
      <c r="V1786" s="5"/>
      <c r="W1786" s="5"/>
      <c r="X1786" s="5"/>
      <c r="Y1786" s="5"/>
      <c r="Z1786" s="5"/>
      <c r="AA1786" s="5"/>
      <c r="AB1786" s="5"/>
      <c r="AC1786" s="5"/>
      <c r="AD1786" s="5"/>
      <c r="AE1786" s="5"/>
      <c r="AF1786" s="5"/>
      <c r="AG1786" s="5"/>
      <c r="AH1786" s="5"/>
      <c r="AI1786" s="5"/>
      <c r="AJ1786" s="5"/>
      <c r="AK1786" s="5"/>
      <c r="AL1786" s="5"/>
      <c r="AM1786" s="5"/>
      <c r="AN1786" s="5"/>
      <c r="AO1786" s="5"/>
      <c r="AP1786" s="5"/>
      <c r="AQ1786" s="5"/>
      <c r="AR1786" s="5"/>
      <c r="AS1786" s="5"/>
      <c r="AT1786" s="5"/>
      <c r="AU1786" s="5"/>
      <c r="AV1786" s="5"/>
      <c r="AW1786" s="5"/>
      <c r="AX1786" s="5"/>
      <c r="AY1786" s="5"/>
      <c r="AZ1786" s="5"/>
      <c r="BA1786" s="5"/>
      <c r="BB1786" s="5"/>
    </row>
    <row r="1787" spans="1:54">
      <c r="A1787" s="4"/>
      <c r="B1787" s="25"/>
      <c r="C1787" s="32">
        <f t="shared" si="133"/>
        <v>1</v>
      </c>
      <c r="D1787" s="36" t="s">
        <v>2998</v>
      </c>
      <c r="E1787" s="36">
        <v>12102</v>
      </c>
      <c r="F1787" s="4"/>
      <c r="G1787" s="5"/>
      <c r="H1787" s="5"/>
      <c r="I1787" s="5"/>
      <c r="J1787" s="5"/>
      <c r="K1787" s="5"/>
      <c r="L1787" s="5"/>
      <c r="M1787" s="5"/>
      <c r="N1787" s="5"/>
      <c r="O1787" s="5"/>
      <c r="P1787" s="5"/>
      <c r="Q1787" s="5"/>
      <c r="R1787" s="5"/>
      <c r="S1787" s="5"/>
      <c r="T1787" s="5"/>
      <c r="U1787" s="5"/>
      <c r="V1787" s="5"/>
      <c r="W1787" s="5"/>
      <c r="X1787" s="5"/>
      <c r="Y1787" s="5"/>
      <c r="Z1787" s="5"/>
      <c r="AA1787" s="5"/>
      <c r="AB1787" s="5"/>
      <c r="AC1787" s="5"/>
      <c r="AD1787" s="5"/>
      <c r="AE1787" s="5"/>
      <c r="AF1787" s="5"/>
      <c r="AG1787" s="5"/>
      <c r="AH1787" s="5"/>
      <c r="AI1787" s="5"/>
      <c r="AJ1787" s="5"/>
      <c r="AK1787" s="5"/>
      <c r="AL1787" s="5"/>
      <c r="AM1787" s="5"/>
      <c r="AN1787" s="5"/>
      <c r="AO1787" s="5"/>
      <c r="AP1787" s="5"/>
      <c r="AQ1787" s="5"/>
      <c r="AR1787" s="5"/>
      <c r="AS1787" s="5"/>
      <c r="AT1787" s="5"/>
      <c r="AU1787" s="5"/>
      <c r="AV1787" s="5"/>
      <c r="AW1787" s="5"/>
      <c r="AX1787" s="5"/>
      <c r="AY1787" s="5"/>
      <c r="AZ1787" s="5"/>
      <c r="BA1787" s="5"/>
      <c r="BB1787" s="5"/>
    </row>
    <row r="1788" spans="1:54">
      <c r="A1788" s="4"/>
      <c r="B1788" s="25"/>
      <c r="C1788" s="32">
        <f t="shared" si="133"/>
        <v>1</v>
      </c>
      <c r="D1788" s="36" t="s">
        <v>2999</v>
      </c>
      <c r="E1788" s="36">
        <v>2818</v>
      </c>
      <c r="F1788" s="4"/>
      <c r="G1788" s="5"/>
      <c r="H1788" s="5"/>
      <c r="I1788" s="5"/>
      <c r="J1788" s="5"/>
      <c r="K1788" s="5"/>
      <c r="L1788" s="5"/>
      <c r="M1788" s="5"/>
      <c r="N1788" s="5"/>
      <c r="O1788" s="5"/>
      <c r="P1788" s="5"/>
      <c r="Q1788" s="5"/>
      <c r="R1788" s="5"/>
      <c r="S1788" s="5"/>
      <c r="T1788" s="5"/>
      <c r="U1788" s="5"/>
      <c r="V1788" s="5"/>
      <c r="W1788" s="5"/>
      <c r="X1788" s="5"/>
      <c r="Y1788" s="5"/>
      <c r="Z1788" s="5"/>
      <c r="AA1788" s="5"/>
      <c r="AB1788" s="5"/>
      <c r="AC1788" s="5"/>
      <c r="AD1788" s="5"/>
      <c r="AE1788" s="5"/>
      <c r="AF1788" s="5"/>
      <c r="AG1788" s="5"/>
      <c r="AH1788" s="5"/>
      <c r="AI1788" s="5"/>
      <c r="AJ1788" s="5"/>
      <c r="AK1788" s="5"/>
      <c r="AL1788" s="5"/>
      <c r="AM1788" s="5"/>
      <c r="AN1788" s="5"/>
      <c r="AO1788" s="5"/>
      <c r="AP1788" s="5"/>
      <c r="AQ1788" s="5"/>
      <c r="AR1788" s="5"/>
      <c r="AS1788" s="5"/>
      <c r="AT1788" s="5"/>
      <c r="AU1788" s="5"/>
      <c r="AV1788" s="5"/>
      <c r="AW1788" s="5"/>
      <c r="AX1788" s="5"/>
      <c r="AY1788" s="5"/>
      <c r="AZ1788" s="5"/>
      <c r="BA1788" s="5"/>
      <c r="BB1788" s="5"/>
    </row>
    <row r="1789" spans="1:54">
      <c r="A1789" s="4"/>
      <c r="B1789" s="25"/>
      <c r="C1789" s="32">
        <f t="shared" si="133"/>
        <v>1</v>
      </c>
      <c r="D1789" s="36" t="s">
        <v>3000</v>
      </c>
      <c r="E1789" s="36">
        <v>19782</v>
      </c>
      <c r="F1789" s="4"/>
      <c r="G1789" s="5"/>
      <c r="H1789" s="5"/>
      <c r="I1789" s="5"/>
      <c r="J1789" s="5"/>
      <c r="K1789" s="5"/>
      <c r="L1789" s="5"/>
      <c r="M1789" s="5"/>
      <c r="N1789" s="5"/>
      <c r="O1789" s="5"/>
      <c r="P1789" s="5"/>
      <c r="Q1789" s="5"/>
      <c r="R1789" s="5"/>
      <c r="S1789" s="5"/>
      <c r="T1789" s="5"/>
      <c r="U1789" s="5"/>
      <c r="V1789" s="5"/>
      <c r="W1789" s="5"/>
      <c r="X1789" s="5"/>
      <c r="Y1789" s="5"/>
      <c r="Z1789" s="5"/>
      <c r="AA1789" s="5"/>
      <c r="AB1789" s="5"/>
      <c r="AC1789" s="5"/>
      <c r="AD1789" s="5"/>
      <c r="AE1789" s="5"/>
      <c r="AF1789" s="5"/>
      <c r="AG1789" s="5"/>
      <c r="AH1789" s="5"/>
      <c r="AI1789" s="5"/>
      <c r="AJ1789" s="5"/>
      <c r="AK1789" s="5"/>
      <c r="AL1789" s="5"/>
      <c r="AM1789" s="5"/>
      <c r="AN1789" s="5"/>
      <c r="AO1789" s="5"/>
      <c r="AP1789" s="5"/>
      <c r="AQ1789" s="5"/>
      <c r="AR1789" s="5"/>
      <c r="AS1789" s="5"/>
      <c r="AT1789" s="5"/>
      <c r="AU1789" s="5"/>
      <c r="AV1789" s="5"/>
      <c r="AW1789" s="5"/>
      <c r="AX1789" s="5"/>
      <c r="AY1789" s="5"/>
      <c r="AZ1789" s="5"/>
      <c r="BA1789" s="5"/>
      <c r="BB1789" s="5"/>
    </row>
    <row r="1790" spans="1:54">
      <c r="A1790" s="4"/>
      <c r="B1790" s="25"/>
      <c r="C1790" s="32">
        <f t="shared" si="133"/>
        <v>1</v>
      </c>
      <c r="D1790" s="36" t="s">
        <v>3002</v>
      </c>
      <c r="E1790" s="36">
        <v>7971</v>
      </c>
      <c r="F1790" s="4"/>
      <c r="G1790" s="5"/>
      <c r="H1790" s="5"/>
      <c r="I1790" s="5"/>
      <c r="J1790" s="5"/>
      <c r="K1790" s="5"/>
      <c r="L1790" s="5"/>
      <c r="M1790" s="5"/>
      <c r="N1790" s="5"/>
      <c r="O1790" s="5"/>
      <c r="P1790" s="5"/>
      <c r="Q1790" s="5"/>
      <c r="R1790" s="5"/>
      <c r="S1790" s="5"/>
      <c r="T1790" s="5"/>
      <c r="U1790" s="5"/>
      <c r="V1790" s="5"/>
      <c r="W1790" s="5"/>
      <c r="X1790" s="5"/>
      <c r="Y1790" s="5"/>
      <c r="Z1790" s="5"/>
      <c r="AA1790" s="5"/>
      <c r="AB1790" s="5"/>
      <c r="AC1790" s="5"/>
      <c r="AD1790" s="5"/>
      <c r="AE1790" s="5"/>
      <c r="AF1790" s="5"/>
      <c r="AG1790" s="5"/>
      <c r="AH1790" s="5"/>
      <c r="AI1790" s="5"/>
      <c r="AJ1790" s="5"/>
      <c r="AK1790" s="5"/>
      <c r="AL1790" s="5"/>
      <c r="AM1790" s="5"/>
      <c r="AN1790" s="5"/>
      <c r="AO1790" s="5"/>
      <c r="AP1790" s="5"/>
      <c r="AQ1790" s="5"/>
      <c r="AR1790" s="5"/>
      <c r="AS1790" s="5"/>
      <c r="AT1790" s="5"/>
      <c r="AU1790" s="5"/>
      <c r="AV1790" s="5"/>
      <c r="AW1790" s="5"/>
      <c r="AX1790" s="5"/>
      <c r="AY1790" s="5"/>
      <c r="AZ1790" s="5"/>
      <c r="BA1790" s="5"/>
      <c r="BB1790" s="5"/>
    </row>
    <row r="1791" spans="1:54">
      <c r="A1791" s="4"/>
      <c r="B1791" s="25"/>
      <c r="C1791" s="32">
        <f t="shared" si="133"/>
        <v>1</v>
      </c>
      <c r="D1791" s="36" t="s">
        <v>3003</v>
      </c>
      <c r="E1791" s="36">
        <v>4625</v>
      </c>
      <c r="F1791" s="4"/>
      <c r="G1791" s="5"/>
      <c r="H1791" s="5"/>
      <c r="I1791" s="5"/>
      <c r="J1791" s="5"/>
      <c r="K1791" s="5"/>
      <c r="L1791" s="5"/>
      <c r="M1791" s="5"/>
      <c r="N1791" s="5"/>
      <c r="O1791" s="5"/>
      <c r="P1791" s="5"/>
      <c r="Q1791" s="5"/>
      <c r="R1791" s="5"/>
      <c r="S1791" s="5"/>
      <c r="T1791" s="5"/>
      <c r="U1791" s="5"/>
      <c r="V1791" s="5"/>
      <c r="W1791" s="5"/>
      <c r="X1791" s="5"/>
      <c r="Y1791" s="5"/>
      <c r="Z1791" s="5"/>
      <c r="AA1791" s="5"/>
      <c r="AB1791" s="5"/>
      <c r="AC1791" s="5"/>
      <c r="AD1791" s="5"/>
      <c r="AE1791" s="5"/>
      <c r="AF1791" s="5"/>
      <c r="AG1791" s="5"/>
      <c r="AH1791" s="5"/>
      <c r="AI1791" s="5"/>
      <c r="AJ1791" s="5"/>
      <c r="AK1791" s="5"/>
      <c r="AL1791" s="5"/>
      <c r="AM1791" s="5"/>
      <c r="AN1791" s="5"/>
      <c r="AO1791" s="5"/>
      <c r="AP1791" s="5"/>
      <c r="AQ1791" s="5"/>
      <c r="AR1791" s="5"/>
      <c r="AS1791" s="5"/>
      <c r="AT1791" s="5"/>
      <c r="AU1791" s="5"/>
      <c r="AV1791" s="5"/>
      <c r="AW1791" s="5"/>
      <c r="AX1791" s="5"/>
      <c r="AY1791" s="5"/>
      <c r="AZ1791" s="5"/>
      <c r="BA1791" s="5"/>
      <c r="BB1791" s="5"/>
    </row>
    <row r="1792" spans="1:54">
      <c r="A1792" s="4"/>
      <c r="B1792" s="25"/>
      <c r="C1792" s="32">
        <f t="shared" si="133"/>
        <v>1</v>
      </c>
      <c r="D1792" s="36" t="s">
        <v>3012</v>
      </c>
      <c r="E1792" s="36">
        <v>12142</v>
      </c>
      <c r="F1792" s="4"/>
      <c r="G1792" s="5"/>
      <c r="H1792" s="5"/>
      <c r="I1792" s="5"/>
      <c r="J1792" s="5"/>
      <c r="K1792" s="5"/>
      <c r="L1792" s="5"/>
      <c r="M1792" s="5"/>
      <c r="N1792" s="5"/>
      <c r="O1792" s="5"/>
      <c r="P1792" s="5"/>
      <c r="Q1792" s="5"/>
      <c r="R1792" s="5"/>
      <c r="S1792" s="5"/>
      <c r="T1792" s="5"/>
      <c r="U1792" s="5"/>
      <c r="V1792" s="5"/>
      <c r="W1792" s="5"/>
      <c r="X1792" s="5"/>
      <c r="Y1792" s="5"/>
      <c r="Z1792" s="5"/>
      <c r="AA1792" s="5"/>
      <c r="AB1792" s="5"/>
      <c r="AC1792" s="5"/>
      <c r="AD1792" s="5"/>
      <c r="AE1792" s="5"/>
      <c r="AF1792" s="5"/>
      <c r="AG1792" s="5"/>
      <c r="AH1792" s="5"/>
      <c r="AI1792" s="5"/>
      <c r="AJ1792" s="5"/>
      <c r="AK1792" s="5"/>
      <c r="AL1792" s="5"/>
      <c r="AM1792" s="5"/>
      <c r="AN1792" s="5"/>
      <c r="AO1792" s="5"/>
      <c r="AP1792" s="5"/>
      <c r="AQ1792" s="5"/>
      <c r="AR1792" s="5"/>
      <c r="AS1792" s="5"/>
      <c r="AT1792" s="5"/>
      <c r="AU1792" s="5"/>
      <c r="AV1792" s="5"/>
      <c r="AW1792" s="5"/>
      <c r="AX1792" s="5"/>
      <c r="AY1792" s="5"/>
      <c r="AZ1792" s="5"/>
      <c r="BA1792" s="5"/>
      <c r="BB1792" s="5"/>
    </row>
    <row r="1793" spans="1:54">
      <c r="A1793" s="4"/>
      <c r="B1793" s="25"/>
      <c r="C1793" s="32">
        <f t="shared" si="133"/>
        <v>1</v>
      </c>
      <c r="D1793" s="36" t="s">
        <v>3015</v>
      </c>
      <c r="E1793" s="36">
        <v>4625</v>
      </c>
      <c r="F1793" s="4"/>
      <c r="G1793" s="5"/>
      <c r="H1793" s="5"/>
      <c r="I1793" s="5"/>
      <c r="J1793" s="5"/>
      <c r="K1793" s="5"/>
      <c r="L1793" s="5"/>
      <c r="M1793" s="5"/>
      <c r="N1793" s="5"/>
      <c r="O1793" s="5"/>
      <c r="P1793" s="5"/>
      <c r="Q1793" s="5"/>
      <c r="R1793" s="5"/>
      <c r="S1793" s="5"/>
      <c r="T1793" s="5"/>
      <c r="U1793" s="5"/>
      <c r="V1793" s="5"/>
      <c r="W1793" s="5"/>
      <c r="X1793" s="5"/>
      <c r="Y1793" s="5"/>
      <c r="Z1793" s="5"/>
      <c r="AA1793" s="5"/>
      <c r="AB1793" s="5"/>
      <c r="AC1793" s="5"/>
      <c r="AD1793" s="5"/>
      <c r="AE1793" s="5"/>
      <c r="AF1793" s="5"/>
      <c r="AG1793" s="5"/>
      <c r="AH1793" s="5"/>
      <c r="AI1793" s="5"/>
      <c r="AJ1793" s="5"/>
      <c r="AK1793" s="5"/>
      <c r="AL1793" s="5"/>
      <c r="AM1793" s="5"/>
      <c r="AN1793" s="5"/>
      <c r="AO1793" s="5"/>
      <c r="AP1793" s="5"/>
      <c r="AQ1793" s="5"/>
      <c r="AR1793" s="5"/>
      <c r="AS1793" s="5"/>
      <c r="AT1793" s="5"/>
      <c r="AU1793" s="5"/>
      <c r="AV1793" s="5"/>
      <c r="AW1793" s="5"/>
      <c r="AX1793" s="5"/>
      <c r="AY1793" s="5"/>
      <c r="AZ1793" s="5"/>
      <c r="BA1793" s="5"/>
      <c r="BB1793" s="5"/>
    </row>
    <row r="1794" spans="1:54" ht="15">
      <c r="A1794" s="231" t="s">
        <v>3016</v>
      </c>
      <c r="B1794" s="231"/>
      <c r="C1794" s="231"/>
      <c r="D1794" s="44">
        <f>SUM(C1769:C1793)</f>
        <v>25</v>
      </c>
      <c r="E1794" s="159">
        <f t="shared" ref="E1794" si="134">SUM(E1769:E1793)</f>
        <v>358885</v>
      </c>
      <c r="F1794" s="4"/>
      <c r="G1794" s="5"/>
      <c r="H1794" s="5"/>
      <c r="I1794" s="5"/>
      <c r="J1794" s="5"/>
      <c r="K1794" s="5"/>
      <c r="L1794" s="5"/>
      <c r="M1794" s="5"/>
      <c r="N1794" s="5"/>
      <c r="O1794" s="5"/>
      <c r="P1794" s="5"/>
      <c r="Q1794" s="5"/>
      <c r="R1794" s="5"/>
      <c r="S1794" s="5"/>
      <c r="T1794" s="5"/>
      <c r="U1794" s="5"/>
      <c r="V1794" s="5"/>
      <c r="W1794" s="5"/>
      <c r="X1794" s="5"/>
      <c r="Y1794" s="5"/>
      <c r="Z1794" s="5"/>
      <c r="AA1794" s="5"/>
      <c r="AB1794" s="5"/>
      <c r="AC1794" s="5"/>
      <c r="AD1794" s="5"/>
      <c r="AE1794" s="5"/>
      <c r="AF1794" s="5"/>
      <c r="AG1794" s="5"/>
      <c r="AH1794" s="5"/>
      <c r="AI1794" s="5"/>
      <c r="AJ1794" s="5"/>
      <c r="AK1794" s="5"/>
      <c r="AL1794" s="5"/>
      <c r="AM1794" s="5"/>
      <c r="AN1794" s="5"/>
      <c r="AO1794" s="5"/>
      <c r="AP1794" s="5"/>
      <c r="AQ1794" s="5"/>
      <c r="AR1794" s="5"/>
      <c r="AS1794" s="5"/>
      <c r="AT1794" s="5"/>
      <c r="AU1794" s="5"/>
      <c r="AV1794" s="5"/>
      <c r="AW1794" s="5"/>
      <c r="AX1794" s="5"/>
      <c r="AY1794" s="5"/>
      <c r="AZ1794" s="5"/>
      <c r="BA1794" s="5"/>
      <c r="BB1794" s="5"/>
    </row>
    <row r="1795" spans="1:54" ht="15.75">
      <c r="A1795" s="28">
        <v>64</v>
      </c>
      <c r="B1795" s="225" t="s">
        <v>98</v>
      </c>
      <c r="C1795" s="225"/>
      <c r="D1795" s="29"/>
      <c r="E1795" s="156"/>
      <c r="F1795" s="4"/>
      <c r="G1795" s="5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5"/>
      <c r="S1795" s="5"/>
      <c r="T1795" s="5"/>
      <c r="U1795" s="5"/>
      <c r="V1795" s="5"/>
      <c r="W1795" s="5"/>
      <c r="X1795" s="5"/>
      <c r="Y1795" s="5"/>
      <c r="Z1795" s="5"/>
      <c r="AA1795" s="5"/>
      <c r="AB1795" s="5"/>
      <c r="AC1795" s="5"/>
      <c r="AD1795" s="5"/>
      <c r="AE1795" s="5"/>
      <c r="AF1795" s="5"/>
      <c r="AG1795" s="5"/>
      <c r="AH1795" s="5"/>
      <c r="AI1795" s="5"/>
      <c r="AJ1795" s="5"/>
      <c r="AK1795" s="5"/>
      <c r="AL1795" s="5"/>
      <c r="AM1795" s="5"/>
      <c r="AN1795" s="5"/>
      <c r="AO1795" s="5"/>
      <c r="AP1795" s="5"/>
      <c r="AQ1795" s="5"/>
      <c r="AR1795" s="5"/>
      <c r="AS1795" s="5"/>
      <c r="AT1795" s="5"/>
      <c r="AU1795" s="5"/>
      <c r="AV1795" s="5"/>
      <c r="AW1795" s="5"/>
      <c r="AX1795" s="5"/>
      <c r="AY1795" s="5"/>
      <c r="AZ1795" s="5"/>
      <c r="BA1795" s="5"/>
      <c r="BB1795" s="5"/>
    </row>
    <row r="1796" spans="1:54">
      <c r="A1796" s="4"/>
      <c r="B1796" s="25"/>
      <c r="C1796" s="32">
        <f t="shared" ref="C1796:C1819" si="135">IF(D1796="",0,1)</f>
        <v>1</v>
      </c>
      <c r="D1796" s="55" t="s">
        <v>3017</v>
      </c>
      <c r="E1796" s="175">
        <v>40770</v>
      </c>
      <c r="F1796" s="4"/>
      <c r="G1796" s="5"/>
      <c r="H1796" s="5"/>
      <c r="I1796" s="5"/>
      <c r="J1796" s="5"/>
      <c r="K1796" s="5"/>
      <c r="L1796" s="5"/>
      <c r="M1796" s="5"/>
      <c r="N1796" s="5"/>
      <c r="O1796" s="5"/>
      <c r="P1796" s="5"/>
      <c r="Q1796" s="5"/>
      <c r="R1796" s="5"/>
      <c r="S1796" s="5"/>
      <c r="T1796" s="5"/>
      <c r="U1796" s="5"/>
      <c r="V1796" s="5"/>
      <c r="W1796" s="5"/>
      <c r="X1796" s="5"/>
      <c r="Y1796" s="5"/>
      <c r="Z1796" s="5"/>
      <c r="AA1796" s="5"/>
      <c r="AB1796" s="5"/>
      <c r="AC1796" s="5"/>
      <c r="AD1796" s="5"/>
      <c r="AE1796" s="5"/>
      <c r="AF1796" s="5"/>
      <c r="AG1796" s="5"/>
      <c r="AH1796" s="5"/>
      <c r="AI1796" s="5"/>
      <c r="AJ1796" s="5"/>
      <c r="AK1796" s="5"/>
      <c r="AL1796" s="5"/>
      <c r="AM1796" s="5"/>
      <c r="AN1796" s="5"/>
      <c r="AO1796" s="5"/>
      <c r="AP1796" s="5"/>
      <c r="AQ1796" s="5"/>
      <c r="AR1796" s="5"/>
      <c r="AS1796" s="5"/>
      <c r="AT1796" s="5"/>
      <c r="AU1796" s="5"/>
      <c r="AV1796" s="5"/>
      <c r="AW1796" s="5"/>
      <c r="AX1796" s="5"/>
      <c r="AY1796" s="5"/>
      <c r="AZ1796" s="5"/>
      <c r="BA1796" s="5"/>
      <c r="BB1796" s="5"/>
    </row>
    <row r="1797" spans="1:54">
      <c r="A1797" s="4"/>
      <c r="B1797" s="25"/>
      <c r="C1797" s="32">
        <f t="shared" si="135"/>
        <v>1</v>
      </c>
      <c r="D1797" s="55" t="s">
        <v>3018</v>
      </c>
      <c r="E1797" s="175">
        <v>3435</v>
      </c>
      <c r="F1797" s="4"/>
      <c r="G1797" s="5"/>
      <c r="H1797" s="5"/>
      <c r="I1797" s="5"/>
      <c r="J1797" s="5"/>
      <c r="K1797" s="5"/>
      <c r="L1797" s="5"/>
      <c r="M1797" s="5"/>
      <c r="N1797" s="5"/>
      <c r="O1797" s="5"/>
      <c r="P1797" s="5"/>
      <c r="Q1797" s="5"/>
      <c r="R1797" s="5"/>
      <c r="S1797" s="5"/>
      <c r="T1797" s="5"/>
      <c r="U1797" s="5"/>
      <c r="V1797" s="5"/>
      <c r="W1797" s="5"/>
      <c r="X1797" s="5"/>
      <c r="Y1797" s="5"/>
      <c r="Z1797" s="5"/>
      <c r="AA1797" s="5"/>
      <c r="AB1797" s="5"/>
      <c r="AC1797" s="5"/>
      <c r="AD1797" s="5"/>
      <c r="AE1797" s="5"/>
      <c r="AF1797" s="5"/>
      <c r="AG1797" s="5"/>
      <c r="AH1797" s="5"/>
      <c r="AI1797" s="5"/>
      <c r="AJ1797" s="5"/>
      <c r="AK1797" s="5"/>
      <c r="AL1797" s="5"/>
      <c r="AM1797" s="5"/>
      <c r="AN1797" s="5"/>
      <c r="AO1797" s="5"/>
      <c r="AP1797" s="5"/>
      <c r="AQ1797" s="5"/>
      <c r="AR1797" s="5"/>
      <c r="AS1797" s="5"/>
      <c r="AT1797" s="5"/>
      <c r="AU1797" s="5"/>
      <c r="AV1797" s="5"/>
      <c r="AW1797" s="5"/>
      <c r="AX1797" s="5"/>
      <c r="AY1797" s="5"/>
      <c r="AZ1797" s="5"/>
      <c r="BA1797" s="5"/>
      <c r="BB1797" s="5"/>
    </row>
    <row r="1798" spans="1:54">
      <c r="A1798" s="4"/>
      <c r="B1798" s="25"/>
      <c r="C1798" s="32">
        <f t="shared" si="135"/>
        <v>1</v>
      </c>
      <c r="D1798" s="55" t="s">
        <v>3020</v>
      </c>
      <c r="E1798" s="175">
        <v>4472</v>
      </c>
      <c r="F1798" s="4"/>
      <c r="G1798" s="5"/>
      <c r="H1798" s="5"/>
      <c r="I1798" s="5"/>
      <c r="J1798" s="5"/>
      <c r="K1798" s="5"/>
      <c r="L1798" s="5"/>
      <c r="M1798" s="5"/>
      <c r="N1798" s="5"/>
      <c r="O1798" s="5"/>
      <c r="P1798" s="5"/>
      <c r="Q1798" s="5"/>
      <c r="R1798" s="5"/>
      <c r="S1798" s="5"/>
      <c r="T1798" s="5"/>
      <c r="U1798" s="5"/>
      <c r="V1798" s="5"/>
      <c r="W1798" s="5"/>
      <c r="X1798" s="5"/>
      <c r="Y1798" s="5"/>
      <c r="Z1798" s="5"/>
      <c r="AA1798" s="5"/>
      <c r="AB1798" s="5"/>
      <c r="AC1798" s="5"/>
      <c r="AD1798" s="5"/>
      <c r="AE1798" s="5"/>
      <c r="AF1798" s="5"/>
      <c r="AG1798" s="5"/>
      <c r="AH1798" s="5"/>
      <c r="AI1798" s="5"/>
      <c r="AJ1798" s="5"/>
      <c r="AK1798" s="5"/>
      <c r="AL1798" s="5"/>
      <c r="AM1798" s="5"/>
      <c r="AN1798" s="5"/>
      <c r="AO1798" s="5"/>
      <c r="AP1798" s="5"/>
      <c r="AQ1798" s="5"/>
      <c r="AR1798" s="5"/>
      <c r="AS1798" s="5"/>
      <c r="AT1798" s="5"/>
      <c r="AU1798" s="5"/>
      <c r="AV1798" s="5"/>
      <c r="AW1798" s="5"/>
      <c r="AX1798" s="5"/>
      <c r="AY1798" s="5"/>
      <c r="AZ1798" s="5"/>
      <c r="BA1798" s="5"/>
      <c r="BB1798" s="5"/>
    </row>
    <row r="1799" spans="1:54">
      <c r="A1799" s="4"/>
      <c r="B1799" s="25"/>
      <c r="C1799" s="32">
        <f t="shared" si="135"/>
        <v>1</v>
      </c>
      <c r="D1799" s="55" t="s">
        <v>3022</v>
      </c>
      <c r="E1799" s="175">
        <v>52569</v>
      </c>
      <c r="F1799" s="4"/>
      <c r="G1799" s="5"/>
      <c r="H1799" s="5"/>
      <c r="I1799" s="5"/>
      <c r="J1799" s="5"/>
      <c r="K1799" s="5"/>
      <c r="L1799" s="5"/>
      <c r="M1799" s="5"/>
      <c r="N1799" s="5"/>
      <c r="O1799" s="5"/>
      <c r="P1799" s="5"/>
      <c r="Q1799" s="5"/>
      <c r="R1799" s="5"/>
      <c r="S1799" s="5"/>
      <c r="T1799" s="5"/>
      <c r="U1799" s="5"/>
      <c r="V1799" s="5"/>
      <c r="W1799" s="5"/>
      <c r="X1799" s="5"/>
      <c r="Y1799" s="5"/>
      <c r="Z1799" s="5"/>
      <c r="AA1799" s="5"/>
      <c r="AB1799" s="5"/>
      <c r="AC1799" s="5"/>
      <c r="AD1799" s="5"/>
      <c r="AE1799" s="5"/>
      <c r="AF1799" s="5"/>
      <c r="AG1799" s="5"/>
      <c r="AH1799" s="5"/>
      <c r="AI1799" s="5"/>
      <c r="AJ1799" s="5"/>
      <c r="AK1799" s="5"/>
      <c r="AL1799" s="5"/>
      <c r="AM1799" s="5"/>
      <c r="AN1799" s="5"/>
      <c r="AO1799" s="5"/>
      <c r="AP1799" s="5"/>
      <c r="AQ1799" s="5"/>
      <c r="AR1799" s="5"/>
      <c r="AS1799" s="5"/>
      <c r="AT1799" s="5"/>
      <c r="AU1799" s="5"/>
      <c r="AV1799" s="5"/>
      <c r="AW1799" s="5"/>
      <c r="AX1799" s="5"/>
      <c r="AY1799" s="5"/>
      <c r="AZ1799" s="5"/>
      <c r="BA1799" s="5"/>
      <c r="BB1799" s="5"/>
    </row>
    <row r="1800" spans="1:54">
      <c r="A1800" s="4"/>
      <c r="B1800" s="25"/>
      <c r="C1800" s="32">
        <f t="shared" si="135"/>
        <v>1</v>
      </c>
      <c r="D1800" s="55" t="s">
        <v>3023</v>
      </c>
      <c r="E1800" s="175">
        <v>25532</v>
      </c>
      <c r="F1800" s="4"/>
      <c r="G1800" s="5"/>
      <c r="H1800" s="5"/>
      <c r="I1800" s="5"/>
      <c r="J1800" s="5"/>
      <c r="K1800" s="5"/>
      <c r="L1800" s="5"/>
      <c r="M1800" s="5"/>
      <c r="N1800" s="5"/>
      <c r="O1800" s="5"/>
      <c r="P1800" s="5"/>
      <c r="Q1800" s="5"/>
      <c r="R1800" s="5"/>
      <c r="S1800" s="5"/>
      <c r="T1800" s="5"/>
      <c r="U1800" s="5"/>
      <c r="V1800" s="5"/>
      <c r="W1800" s="5"/>
      <c r="X1800" s="5"/>
      <c r="Y1800" s="5"/>
      <c r="Z1800" s="5"/>
      <c r="AA1800" s="5"/>
      <c r="AB1800" s="5"/>
      <c r="AC1800" s="5"/>
      <c r="AD1800" s="5"/>
      <c r="AE1800" s="5"/>
      <c r="AF1800" s="5"/>
      <c r="AG1800" s="5"/>
      <c r="AH1800" s="5"/>
      <c r="AI1800" s="5"/>
      <c r="AJ1800" s="5"/>
      <c r="AK1800" s="5"/>
      <c r="AL1800" s="5"/>
      <c r="AM1800" s="5"/>
      <c r="AN1800" s="5"/>
      <c r="AO1800" s="5"/>
      <c r="AP1800" s="5"/>
      <c r="AQ1800" s="5"/>
      <c r="AR1800" s="5"/>
      <c r="AS1800" s="5"/>
      <c r="AT1800" s="5"/>
      <c r="AU1800" s="5"/>
      <c r="AV1800" s="5"/>
      <c r="AW1800" s="5"/>
      <c r="AX1800" s="5"/>
      <c r="AY1800" s="5"/>
      <c r="AZ1800" s="5"/>
      <c r="BA1800" s="5"/>
      <c r="BB1800" s="5"/>
    </row>
    <row r="1801" spans="1:54">
      <c r="A1801" s="4"/>
      <c r="B1801" s="25"/>
      <c r="C1801" s="32">
        <f t="shared" si="135"/>
        <v>1</v>
      </c>
      <c r="D1801" s="55" t="s">
        <v>3024</v>
      </c>
      <c r="E1801" s="176">
        <v>6892</v>
      </c>
      <c r="F1801" s="4"/>
      <c r="G1801" s="5"/>
      <c r="H1801" s="5"/>
      <c r="I1801" s="5"/>
      <c r="J1801" s="5"/>
      <c r="K1801" s="5"/>
      <c r="L1801" s="5"/>
      <c r="M1801" s="5"/>
      <c r="N1801" s="5"/>
      <c r="O1801" s="5"/>
      <c r="P1801" s="5"/>
      <c r="Q1801" s="5"/>
      <c r="R1801" s="5"/>
      <c r="S1801" s="5"/>
      <c r="T1801" s="5"/>
      <c r="U1801" s="5"/>
      <c r="V1801" s="5"/>
      <c r="W1801" s="5"/>
      <c r="X1801" s="5"/>
      <c r="Y1801" s="5"/>
      <c r="Z1801" s="5"/>
      <c r="AA1801" s="5"/>
      <c r="AB1801" s="5"/>
      <c r="AC1801" s="5"/>
      <c r="AD1801" s="5"/>
      <c r="AE1801" s="5"/>
      <c r="AF1801" s="5"/>
      <c r="AG1801" s="5"/>
      <c r="AH1801" s="5"/>
      <c r="AI1801" s="5"/>
      <c r="AJ1801" s="5"/>
      <c r="AK1801" s="5"/>
      <c r="AL1801" s="5"/>
      <c r="AM1801" s="5"/>
      <c r="AN1801" s="5"/>
      <c r="AO1801" s="5"/>
      <c r="AP1801" s="5"/>
      <c r="AQ1801" s="5"/>
      <c r="AR1801" s="5"/>
      <c r="AS1801" s="5"/>
      <c r="AT1801" s="5"/>
      <c r="AU1801" s="5"/>
      <c r="AV1801" s="5"/>
      <c r="AW1801" s="5"/>
      <c r="AX1801" s="5"/>
      <c r="AY1801" s="5"/>
      <c r="AZ1801" s="5"/>
      <c r="BA1801" s="5"/>
      <c r="BB1801" s="5"/>
    </row>
    <row r="1802" spans="1:54">
      <c r="A1802" s="4"/>
      <c r="B1802" s="25"/>
      <c r="C1802" s="32">
        <f t="shared" si="135"/>
        <v>1</v>
      </c>
      <c r="D1802" s="55" t="s">
        <v>3025</v>
      </c>
      <c r="E1802" s="176">
        <v>12628</v>
      </c>
      <c r="F1802" s="4"/>
      <c r="G1802" s="5"/>
      <c r="H1802" s="5"/>
      <c r="I1802" s="5"/>
      <c r="J1802" s="5"/>
      <c r="K1802" s="5"/>
      <c r="L1802" s="5"/>
      <c r="M1802" s="5"/>
      <c r="N1802" s="5"/>
      <c r="O1802" s="5"/>
      <c r="P1802" s="5"/>
      <c r="Q1802" s="5"/>
      <c r="R1802" s="5"/>
      <c r="S1802" s="5"/>
      <c r="T1802" s="5"/>
      <c r="U1802" s="5"/>
      <c r="V1802" s="5"/>
      <c r="W1802" s="5"/>
      <c r="X1802" s="5"/>
      <c r="Y1802" s="5"/>
      <c r="Z1802" s="5"/>
      <c r="AA1802" s="5"/>
      <c r="AB1802" s="5"/>
      <c r="AC1802" s="5"/>
      <c r="AD1802" s="5"/>
      <c r="AE1802" s="5"/>
      <c r="AF1802" s="5"/>
      <c r="AG1802" s="5"/>
      <c r="AH1802" s="5"/>
      <c r="AI1802" s="5"/>
      <c r="AJ1802" s="5"/>
      <c r="AK1802" s="5"/>
      <c r="AL1802" s="5"/>
      <c r="AM1802" s="5"/>
      <c r="AN1802" s="5"/>
      <c r="AO1802" s="5"/>
      <c r="AP1802" s="5"/>
      <c r="AQ1802" s="5"/>
      <c r="AR1802" s="5"/>
      <c r="AS1802" s="5"/>
      <c r="AT1802" s="5"/>
      <c r="AU1802" s="5"/>
      <c r="AV1802" s="5"/>
      <c r="AW1802" s="5"/>
      <c r="AX1802" s="5"/>
      <c r="AY1802" s="5"/>
      <c r="AZ1802" s="5"/>
      <c r="BA1802" s="5"/>
      <c r="BB1802" s="5"/>
    </row>
    <row r="1803" spans="1:54">
      <c r="A1803" s="4"/>
      <c r="B1803" s="25"/>
      <c r="C1803" s="32">
        <f t="shared" si="135"/>
        <v>1</v>
      </c>
      <c r="D1803" s="55" t="s">
        <v>3026</v>
      </c>
      <c r="E1803" s="176">
        <v>4590</v>
      </c>
      <c r="F1803" s="4"/>
      <c r="G1803" s="5"/>
      <c r="H1803" s="5"/>
      <c r="I1803" s="5"/>
      <c r="J1803" s="5"/>
      <c r="K1803" s="5"/>
      <c r="L1803" s="5"/>
      <c r="M1803" s="5"/>
      <c r="N1803" s="5"/>
      <c r="O1803" s="5"/>
      <c r="P1803" s="5"/>
      <c r="Q1803" s="5"/>
      <c r="R1803" s="5"/>
      <c r="S1803" s="5"/>
      <c r="T1803" s="5"/>
      <c r="U1803" s="5"/>
      <c r="V1803" s="5"/>
      <c r="W1803" s="5"/>
      <c r="X1803" s="5"/>
      <c r="Y1803" s="5"/>
      <c r="Z1803" s="5"/>
      <c r="AA1803" s="5"/>
      <c r="AB1803" s="5"/>
      <c r="AC1803" s="5"/>
      <c r="AD1803" s="5"/>
      <c r="AE1803" s="5"/>
      <c r="AF1803" s="5"/>
      <c r="AG1803" s="5"/>
      <c r="AH1803" s="5"/>
      <c r="AI1803" s="5"/>
      <c r="AJ1803" s="5"/>
      <c r="AK1803" s="5"/>
      <c r="AL1803" s="5"/>
      <c r="AM1803" s="5"/>
      <c r="AN1803" s="5"/>
      <c r="AO1803" s="5"/>
      <c r="AP1803" s="5"/>
      <c r="AQ1803" s="5"/>
      <c r="AR1803" s="5"/>
      <c r="AS1803" s="5"/>
      <c r="AT1803" s="5"/>
      <c r="AU1803" s="5"/>
      <c r="AV1803" s="5"/>
      <c r="AW1803" s="5"/>
      <c r="AX1803" s="5"/>
      <c r="AY1803" s="5"/>
      <c r="AZ1803" s="5"/>
      <c r="BA1803" s="5"/>
      <c r="BB1803" s="5"/>
    </row>
    <row r="1804" spans="1:54">
      <c r="A1804" s="4"/>
      <c r="B1804" s="25"/>
      <c r="C1804" s="32">
        <f t="shared" si="135"/>
        <v>1</v>
      </c>
      <c r="D1804" s="56" t="s">
        <v>3027</v>
      </c>
      <c r="E1804" s="176">
        <v>8500</v>
      </c>
      <c r="F1804" s="4"/>
      <c r="G1804" s="5"/>
      <c r="H1804" s="5"/>
      <c r="I1804" s="5"/>
      <c r="J1804" s="5"/>
      <c r="K1804" s="5"/>
      <c r="L1804" s="5"/>
      <c r="M1804" s="5"/>
      <c r="N1804" s="5"/>
      <c r="O1804" s="5"/>
      <c r="P1804" s="5"/>
      <c r="Q1804" s="5"/>
      <c r="R1804" s="5"/>
      <c r="S1804" s="5"/>
      <c r="T1804" s="5"/>
      <c r="U1804" s="5"/>
      <c r="V1804" s="5"/>
      <c r="W1804" s="5"/>
      <c r="X1804" s="5"/>
      <c r="Y1804" s="5"/>
      <c r="Z1804" s="5"/>
      <c r="AA1804" s="5"/>
      <c r="AB1804" s="5"/>
      <c r="AC1804" s="5"/>
      <c r="AD1804" s="5"/>
      <c r="AE1804" s="5"/>
      <c r="AF1804" s="5"/>
      <c r="AG1804" s="5"/>
      <c r="AH1804" s="5"/>
      <c r="AI1804" s="5"/>
      <c r="AJ1804" s="5"/>
      <c r="AK1804" s="5"/>
      <c r="AL1804" s="5"/>
      <c r="AM1804" s="5"/>
      <c r="AN1804" s="5"/>
      <c r="AO1804" s="5"/>
      <c r="AP1804" s="5"/>
      <c r="AQ1804" s="5"/>
      <c r="AR1804" s="5"/>
      <c r="AS1804" s="5"/>
      <c r="AT1804" s="5"/>
      <c r="AU1804" s="5"/>
      <c r="AV1804" s="5"/>
      <c r="AW1804" s="5"/>
      <c r="AX1804" s="5"/>
      <c r="AY1804" s="5"/>
      <c r="AZ1804" s="5"/>
      <c r="BA1804" s="5"/>
      <c r="BB1804" s="5"/>
    </row>
    <row r="1805" spans="1:54">
      <c r="A1805" s="4"/>
      <c r="B1805" s="25"/>
      <c r="C1805" s="32">
        <f t="shared" si="135"/>
        <v>1</v>
      </c>
      <c r="D1805" s="56" t="s">
        <v>3029</v>
      </c>
      <c r="E1805" s="176">
        <v>6540</v>
      </c>
      <c r="F1805" s="4"/>
      <c r="G1805" s="5"/>
      <c r="H1805" s="5"/>
      <c r="I1805" s="5"/>
      <c r="J1805" s="5"/>
      <c r="K1805" s="5"/>
      <c r="L1805" s="5"/>
      <c r="M1805" s="5"/>
      <c r="N1805" s="5"/>
      <c r="O1805" s="5"/>
      <c r="P1805" s="5"/>
      <c r="Q1805" s="5"/>
      <c r="R1805" s="5"/>
      <c r="S1805" s="5"/>
      <c r="T1805" s="5"/>
      <c r="U1805" s="5"/>
      <c r="V1805" s="5"/>
      <c r="W1805" s="5"/>
      <c r="X1805" s="5"/>
      <c r="Y1805" s="5"/>
      <c r="Z1805" s="5"/>
      <c r="AA1805" s="5"/>
      <c r="AB1805" s="5"/>
      <c r="AC1805" s="5"/>
      <c r="AD1805" s="5"/>
      <c r="AE1805" s="5"/>
      <c r="AF1805" s="5"/>
      <c r="AG1805" s="5"/>
      <c r="AH1805" s="5"/>
      <c r="AI1805" s="5"/>
      <c r="AJ1805" s="5"/>
      <c r="AK1805" s="5"/>
      <c r="AL1805" s="5"/>
      <c r="AM1805" s="5"/>
      <c r="AN1805" s="5"/>
      <c r="AO1805" s="5"/>
      <c r="AP1805" s="5"/>
      <c r="AQ1805" s="5"/>
      <c r="AR1805" s="5"/>
      <c r="AS1805" s="5"/>
      <c r="AT1805" s="5"/>
      <c r="AU1805" s="5"/>
      <c r="AV1805" s="5"/>
      <c r="AW1805" s="5"/>
      <c r="AX1805" s="5"/>
      <c r="AY1805" s="5"/>
      <c r="AZ1805" s="5"/>
      <c r="BA1805" s="5"/>
      <c r="BB1805" s="5"/>
    </row>
    <row r="1806" spans="1:54">
      <c r="A1806" s="4"/>
      <c r="B1806" s="25"/>
      <c r="C1806" s="32">
        <f t="shared" si="135"/>
        <v>1</v>
      </c>
      <c r="D1806" s="56" t="s">
        <v>3032</v>
      </c>
      <c r="E1806" s="56">
        <v>3598</v>
      </c>
      <c r="F1806" s="4"/>
      <c r="G1806" s="5"/>
      <c r="H1806" s="5"/>
      <c r="I1806" s="5"/>
      <c r="J1806" s="5"/>
      <c r="K1806" s="5"/>
      <c r="L1806" s="5"/>
      <c r="M1806" s="5"/>
      <c r="N1806" s="5"/>
      <c r="O1806" s="5"/>
      <c r="P1806" s="5"/>
      <c r="Q1806" s="5"/>
      <c r="R1806" s="5"/>
      <c r="S1806" s="5"/>
      <c r="T1806" s="5"/>
      <c r="U1806" s="5"/>
      <c r="V1806" s="5"/>
      <c r="W1806" s="5"/>
      <c r="X1806" s="5"/>
      <c r="Y1806" s="5"/>
      <c r="Z1806" s="5"/>
      <c r="AA1806" s="5"/>
      <c r="AB1806" s="5"/>
      <c r="AC1806" s="5"/>
      <c r="AD1806" s="5"/>
      <c r="AE1806" s="5"/>
      <c r="AF1806" s="5"/>
      <c r="AG1806" s="5"/>
      <c r="AH1806" s="5"/>
      <c r="AI1806" s="5"/>
      <c r="AJ1806" s="5"/>
      <c r="AK1806" s="5"/>
      <c r="AL1806" s="5"/>
      <c r="AM1806" s="5"/>
      <c r="AN1806" s="5"/>
      <c r="AO1806" s="5"/>
      <c r="AP1806" s="5"/>
      <c r="AQ1806" s="5"/>
      <c r="AR1806" s="5"/>
      <c r="AS1806" s="5"/>
      <c r="AT1806" s="5"/>
      <c r="AU1806" s="5"/>
      <c r="AV1806" s="5"/>
      <c r="AW1806" s="5"/>
      <c r="AX1806" s="5"/>
      <c r="AY1806" s="5"/>
      <c r="AZ1806" s="5"/>
      <c r="BA1806" s="5"/>
      <c r="BB1806" s="5"/>
    </row>
    <row r="1807" spans="1:54">
      <c r="A1807" s="4"/>
      <c r="B1807" s="25"/>
      <c r="C1807" s="32">
        <f t="shared" si="135"/>
        <v>1</v>
      </c>
      <c r="D1807" s="56" t="s">
        <v>3035</v>
      </c>
      <c r="E1807" s="176">
        <v>16805</v>
      </c>
      <c r="F1807" s="4"/>
      <c r="G1807" s="5"/>
      <c r="H1807" s="5"/>
      <c r="I1807" s="5"/>
      <c r="J1807" s="5"/>
      <c r="K1807" s="5"/>
      <c r="L1807" s="5"/>
      <c r="M1807" s="5"/>
      <c r="N1807" s="5"/>
      <c r="O1807" s="5"/>
      <c r="P1807" s="5"/>
      <c r="Q1807" s="5"/>
      <c r="R1807" s="5"/>
      <c r="S1807" s="5"/>
      <c r="T1807" s="5"/>
      <c r="U1807" s="5"/>
      <c r="V1807" s="5"/>
      <c r="W1807" s="5"/>
      <c r="X1807" s="5"/>
      <c r="Y1807" s="5"/>
      <c r="Z1807" s="5"/>
      <c r="AA1807" s="5"/>
      <c r="AB1807" s="5"/>
      <c r="AC1807" s="5"/>
      <c r="AD1807" s="5"/>
      <c r="AE1807" s="5"/>
      <c r="AF1807" s="5"/>
      <c r="AG1807" s="5"/>
      <c r="AH1807" s="5"/>
      <c r="AI1807" s="5"/>
      <c r="AJ1807" s="5"/>
      <c r="AK1807" s="5"/>
      <c r="AL1807" s="5"/>
      <c r="AM1807" s="5"/>
      <c r="AN1807" s="5"/>
      <c r="AO1807" s="5"/>
      <c r="AP1807" s="5"/>
      <c r="AQ1807" s="5"/>
      <c r="AR1807" s="5"/>
      <c r="AS1807" s="5"/>
      <c r="AT1807" s="5"/>
      <c r="AU1807" s="5"/>
      <c r="AV1807" s="5"/>
      <c r="AW1807" s="5"/>
      <c r="AX1807" s="5"/>
      <c r="AY1807" s="5"/>
      <c r="AZ1807" s="5"/>
      <c r="BA1807" s="5"/>
      <c r="BB1807" s="5"/>
    </row>
    <row r="1808" spans="1:54">
      <c r="A1808" s="4"/>
      <c r="B1808" s="25"/>
      <c r="C1808" s="32">
        <f t="shared" si="135"/>
        <v>1</v>
      </c>
      <c r="D1808" s="56" t="s">
        <v>3036</v>
      </c>
      <c r="E1808" s="176">
        <v>7102</v>
      </c>
      <c r="F1808" s="4"/>
      <c r="G1808" s="5"/>
      <c r="H1808" s="5"/>
      <c r="I1808" s="5"/>
      <c r="J1808" s="5"/>
      <c r="K1808" s="5"/>
      <c r="L1808" s="5"/>
      <c r="M1808" s="5"/>
      <c r="N1808" s="5"/>
      <c r="O1808" s="5"/>
      <c r="P1808" s="5"/>
      <c r="Q1808" s="5"/>
      <c r="R1808" s="5"/>
      <c r="S1808" s="5"/>
      <c r="T1808" s="5"/>
      <c r="U1808" s="5"/>
      <c r="V1808" s="5"/>
      <c r="W1808" s="5"/>
      <c r="X1808" s="5"/>
      <c r="Y1808" s="5"/>
      <c r="Z1808" s="5"/>
      <c r="AA1808" s="5"/>
      <c r="AB1808" s="5"/>
      <c r="AC1808" s="5"/>
      <c r="AD1808" s="5"/>
      <c r="AE1808" s="5"/>
      <c r="AF1808" s="5"/>
      <c r="AG1808" s="5"/>
      <c r="AH1808" s="5"/>
      <c r="AI1808" s="5"/>
      <c r="AJ1808" s="5"/>
      <c r="AK1808" s="5"/>
      <c r="AL1808" s="5"/>
      <c r="AM1808" s="5"/>
      <c r="AN1808" s="5"/>
      <c r="AO1808" s="5"/>
      <c r="AP1808" s="5"/>
      <c r="AQ1808" s="5"/>
      <c r="AR1808" s="5"/>
      <c r="AS1808" s="5"/>
      <c r="AT1808" s="5"/>
      <c r="AU1808" s="5"/>
      <c r="AV1808" s="5"/>
      <c r="AW1808" s="5"/>
      <c r="AX1808" s="5"/>
      <c r="AY1808" s="5"/>
      <c r="AZ1808" s="5"/>
      <c r="BA1808" s="5"/>
      <c r="BB1808" s="5"/>
    </row>
    <row r="1809" spans="1:54">
      <c r="A1809" s="4"/>
      <c r="B1809" s="25"/>
      <c r="C1809" s="32">
        <f t="shared" si="135"/>
        <v>1</v>
      </c>
      <c r="D1809" s="56" t="s">
        <v>3038</v>
      </c>
      <c r="E1809" s="176">
        <v>9665</v>
      </c>
      <c r="F1809" s="4"/>
      <c r="G1809" s="5"/>
      <c r="H1809" s="5"/>
      <c r="I1809" s="5"/>
      <c r="J1809" s="5"/>
      <c r="K1809" s="5"/>
      <c r="L1809" s="5"/>
      <c r="M1809" s="5"/>
      <c r="N1809" s="5"/>
      <c r="O1809" s="5"/>
      <c r="P1809" s="5"/>
      <c r="Q1809" s="5"/>
      <c r="R1809" s="5"/>
      <c r="S1809" s="5"/>
      <c r="T1809" s="5"/>
      <c r="U1809" s="5"/>
      <c r="V1809" s="5"/>
      <c r="W1809" s="5"/>
      <c r="X1809" s="5"/>
      <c r="Y1809" s="5"/>
      <c r="Z1809" s="5"/>
      <c r="AA1809" s="5"/>
      <c r="AB1809" s="5"/>
      <c r="AC1809" s="5"/>
      <c r="AD1809" s="5"/>
      <c r="AE1809" s="5"/>
      <c r="AF1809" s="5"/>
      <c r="AG1809" s="5"/>
      <c r="AH1809" s="5"/>
      <c r="AI1809" s="5"/>
      <c r="AJ1809" s="5"/>
      <c r="AK1809" s="5"/>
      <c r="AL1809" s="5"/>
      <c r="AM1809" s="5"/>
      <c r="AN1809" s="5"/>
      <c r="AO1809" s="5"/>
      <c r="AP1809" s="5"/>
      <c r="AQ1809" s="5"/>
      <c r="AR1809" s="5"/>
      <c r="AS1809" s="5"/>
      <c r="AT1809" s="5"/>
      <c r="AU1809" s="5"/>
      <c r="AV1809" s="5"/>
      <c r="AW1809" s="5"/>
      <c r="AX1809" s="5"/>
      <c r="AY1809" s="5"/>
      <c r="AZ1809" s="5"/>
      <c r="BA1809" s="5"/>
      <c r="BB1809" s="5"/>
    </row>
    <row r="1810" spans="1:54">
      <c r="A1810" s="4"/>
      <c r="B1810" s="25"/>
      <c r="C1810" s="32">
        <f t="shared" si="135"/>
        <v>1</v>
      </c>
      <c r="D1810" s="56" t="s">
        <v>3039</v>
      </c>
      <c r="E1810" s="176">
        <v>13720</v>
      </c>
      <c r="F1810" s="4"/>
      <c r="G1810" s="5"/>
      <c r="H1810" s="5"/>
      <c r="I1810" s="5"/>
      <c r="J1810" s="5"/>
      <c r="K1810" s="5"/>
      <c r="L1810" s="5"/>
      <c r="M1810" s="5"/>
      <c r="N1810" s="5"/>
      <c r="O1810" s="5"/>
      <c r="P1810" s="5"/>
      <c r="Q1810" s="5"/>
      <c r="R1810" s="5"/>
      <c r="S1810" s="5"/>
      <c r="T1810" s="5"/>
      <c r="U1810" s="5"/>
      <c r="V1810" s="5"/>
      <c r="W1810" s="5"/>
      <c r="X1810" s="5"/>
      <c r="Y1810" s="5"/>
      <c r="Z1810" s="5"/>
      <c r="AA1810" s="5"/>
      <c r="AB1810" s="5"/>
      <c r="AC1810" s="5"/>
      <c r="AD1810" s="5"/>
      <c r="AE1810" s="5"/>
      <c r="AF1810" s="5"/>
      <c r="AG1810" s="5"/>
      <c r="AH1810" s="5"/>
      <c r="AI1810" s="5"/>
      <c r="AJ1810" s="5"/>
      <c r="AK1810" s="5"/>
      <c r="AL1810" s="5"/>
      <c r="AM1810" s="5"/>
      <c r="AN1810" s="5"/>
      <c r="AO1810" s="5"/>
      <c r="AP1810" s="5"/>
      <c r="AQ1810" s="5"/>
      <c r="AR1810" s="5"/>
      <c r="AS1810" s="5"/>
      <c r="AT1810" s="5"/>
      <c r="AU1810" s="5"/>
      <c r="AV1810" s="5"/>
      <c r="AW1810" s="5"/>
      <c r="AX1810" s="5"/>
      <c r="AY1810" s="5"/>
      <c r="AZ1810" s="5"/>
      <c r="BA1810" s="5"/>
      <c r="BB1810" s="5"/>
    </row>
    <row r="1811" spans="1:54">
      <c r="A1811" s="4"/>
      <c r="B1811" s="25"/>
      <c r="C1811" s="32">
        <f t="shared" si="135"/>
        <v>1</v>
      </c>
      <c r="D1811" s="56" t="s">
        <v>3040</v>
      </c>
      <c r="E1811" s="176">
        <v>2950</v>
      </c>
      <c r="F1811" s="4"/>
      <c r="G1811" s="5"/>
      <c r="H1811" s="5"/>
      <c r="I1811" s="5"/>
      <c r="J1811" s="5"/>
      <c r="K1811" s="5"/>
      <c r="L1811" s="5"/>
      <c r="M1811" s="5"/>
      <c r="N1811" s="5"/>
      <c r="O1811" s="5"/>
      <c r="P1811" s="5"/>
      <c r="Q1811" s="5"/>
      <c r="R1811" s="5"/>
      <c r="S1811" s="5"/>
      <c r="T1811" s="5"/>
      <c r="U1811" s="5"/>
      <c r="V1811" s="5"/>
      <c r="W1811" s="5"/>
      <c r="X1811" s="5"/>
      <c r="Y1811" s="5"/>
      <c r="Z1811" s="5"/>
      <c r="AA1811" s="5"/>
      <c r="AB1811" s="5"/>
      <c r="AC1811" s="5"/>
      <c r="AD1811" s="5"/>
      <c r="AE1811" s="5"/>
      <c r="AF1811" s="5"/>
      <c r="AG1811" s="5"/>
      <c r="AH1811" s="5"/>
      <c r="AI1811" s="5"/>
      <c r="AJ1811" s="5"/>
      <c r="AK1811" s="5"/>
      <c r="AL1811" s="5"/>
      <c r="AM1811" s="5"/>
      <c r="AN1811" s="5"/>
      <c r="AO1811" s="5"/>
      <c r="AP1811" s="5"/>
      <c r="AQ1811" s="5"/>
      <c r="AR1811" s="5"/>
      <c r="AS1811" s="5"/>
      <c r="AT1811" s="5"/>
      <c r="AU1811" s="5"/>
      <c r="AV1811" s="5"/>
      <c r="AW1811" s="5"/>
      <c r="AX1811" s="5"/>
      <c r="AY1811" s="5"/>
      <c r="AZ1811" s="5"/>
      <c r="BA1811" s="5"/>
      <c r="BB1811" s="5"/>
    </row>
    <row r="1812" spans="1:54">
      <c r="A1812" s="4"/>
      <c r="B1812" s="25"/>
      <c r="C1812" s="32">
        <f t="shared" si="135"/>
        <v>1</v>
      </c>
      <c r="D1812" s="56" t="s">
        <v>3042</v>
      </c>
      <c r="E1812" s="176">
        <v>4294</v>
      </c>
      <c r="F1812" s="4"/>
      <c r="G1812" s="5"/>
      <c r="H1812" s="5"/>
      <c r="I1812" s="5"/>
      <c r="J1812" s="5"/>
      <c r="K1812" s="5"/>
      <c r="L1812" s="5"/>
      <c r="M1812" s="5"/>
      <c r="N1812" s="5"/>
      <c r="O1812" s="5"/>
      <c r="P1812" s="5"/>
      <c r="Q1812" s="5"/>
      <c r="R1812" s="5"/>
      <c r="S1812" s="5"/>
      <c r="T1812" s="5"/>
      <c r="U1812" s="5"/>
      <c r="V1812" s="5"/>
      <c r="W1812" s="5"/>
      <c r="X1812" s="5"/>
      <c r="Y1812" s="5"/>
      <c r="Z1812" s="5"/>
      <c r="AA1812" s="5"/>
      <c r="AB1812" s="5"/>
      <c r="AC1812" s="5"/>
      <c r="AD1812" s="5"/>
      <c r="AE1812" s="5"/>
      <c r="AF1812" s="5"/>
      <c r="AG1812" s="5"/>
      <c r="AH1812" s="5"/>
      <c r="AI1812" s="5"/>
      <c r="AJ1812" s="5"/>
      <c r="AK1812" s="5"/>
      <c r="AL1812" s="5"/>
      <c r="AM1812" s="5"/>
      <c r="AN1812" s="5"/>
      <c r="AO1812" s="5"/>
      <c r="AP1812" s="5"/>
      <c r="AQ1812" s="5"/>
      <c r="AR1812" s="5"/>
      <c r="AS1812" s="5"/>
      <c r="AT1812" s="5"/>
      <c r="AU1812" s="5"/>
      <c r="AV1812" s="5"/>
      <c r="AW1812" s="5"/>
      <c r="AX1812" s="5"/>
      <c r="AY1812" s="5"/>
      <c r="AZ1812" s="5"/>
      <c r="BA1812" s="5"/>
      <c r="BB1812" s="5"/>
    </row>
    <row r="1813" spans="1:54">
      <c r="A1813" s="4"/>
      <c r="B1813" s="25"/>
      <c r="C1813" s="32">
        <f t="shared" si="135"/>
        <v>1</v>
      </c>
      <c r="D1813" s="56" t="s">
        <v>3044</v>
      </c>
      <c r="E1813" s="176">
        <v>10515</v>
      </c>
      <c r="F1813" s="4"/>
      <c r="G1813" s="5"/>
      <c r="H1813" s="5"/>
      <c r="I1813" s="5"/>
      <c r="J1813" s="5"/>
      <c r="K1813" s="5"/>
      <c r="L1813" s="5"/>
      <c r="M1813" s="5"/>
      <c r="N1813" s="5"/>
      <c r="O1813" s="5"/>
      <c r="P1813" s="5"/>
      <c r="Q1813" s="5"/>
      <c r="R1813" s="5"/>
      <c r="S1813" s="5"/>
      <c r="T1813" s="5"/>
      <c r="U1813" s="5"/>
      <c r="V1813" s="5"/>
      <c r="W1813" s="5"/>
      <c r="X1813" s="5"/>
      <c r="Y1813" s="5"/>
      <c r="Z1813" s="5"/>
      <c r="AA1813" s="5"/>
      <c r="AB1813" s="5"/>
      <c r="AC1813" s="5"/>
      <c r="AD1813" s="5"/>
      <c r="AE1813" s="5"/>
      <c r="AF1813" s="5"/>
      <c r="AG1813" s="5"/>
      <c r="AH1813" s="5"/>
      <c r="AI1813" s="5"/>
      <c r="AJ1813" s="5"/>
      <c r="AK1813" s="5"/>
      <c r="AL1813" s="5"/>
      <c r="AM1813" s="5"/>
      <c r="AN1813" s="5"/>
      <c r="AO1813" s="5"/>
      <c r="AP1813" s="5"/>
      <c r="AQ1813" s="5"/>
      <c r="AR1813" s="5"/>
      <c r="AS1813" s="5"/>
      <c r="AT1813" s="5"/>
      <c r="AU1813" s="5"/>
      <c r="AV1813" s="5"/>
      <c r="AW1813" s="5"/>
      <c r="AX1813" s="5"/>
      <c r="AY1813" s="5"/>
      <c r="AZ1813" s="5"/>
      <c r="BA1813" s="5"/>
      <c r="BB1813" s="5"/>
    </row>
    <row r="1814" spans="1:54">
      <c r="A1814" s="4"/>
      <c r="B1814" s="25"/>
      <c r="C1814" s="32">
        <f t="shared" si="135"/>
        <v>1</v>
      </c>
      <c r="D1814" s="56" t="s">
        <v>3046</v>
      </c>
      <c r="E1814" s="176">
        <v>76275</v>
      </c>
      <c r="F1814" s="4"/>
      <c r="G1814" s="5"/>
      <c r="H1814" s="5"/>
      <c r="I1814" s="5"/>
      <c r="J1814" s="5"/>
      <c r="K1814" s="5"/>
      <c r="L1814" s="5"/>
      <c r="M1814" s="5"/>
      <c r="N1814" s="5"/>
      <c r="O1814" s="5"/>
      <c r="P1814" s="5"/>
      <c r="Q1814" s="5"/>
      <c r="R1814" s="5"/>
      <c r="S1814" s="5"/>
      <c r="T1814" s="5"/>
      <c r="U1814" s="5"/>
      <c r="V1814" s="5"/>
      <c r="W1814" s="5"/>
      <c r="X1814" s="5"/>
      <c r="Y1814" s="5"/>
      <c r="Z1814" s="5"/>
      <c r="AA1814" s="5"/>
      <c r="AB1814" s="5"/>
      <c r="AC1814" s="5"/>
      <c r="AD1814" s="5"/>
      <c r="AE1814" s="5"/>
      <c r="AF1814" s="5"/>
      <c r="AG1814" s="5"/>
      <c r="AH1814" s="5"/>
      <c r="AI1814" s="5"/>
      <c r="AJ1814" s="5"/>
      <c r="AK1814" s="5"/>
      <c r="AL1814" s="5"/>
      <c r="AM1814" s="5"/>
      <c r="AN1814" s="5"/>
      <c r="AO1814" s="5"/>
      <c r="AP1814" s="5"/>
      <c r="AQ1814" s="5"/>
      <c r="AR1814" s="5"/>
      <c r="AS1814" s="5"/>
      <c r="AT1814" s="5"/>
      <c r="AU1814" s="5"/>
      <c r="AV1814" s="5"/>
      <c r="AW1814" s="5"/>
      <c r="AX1814" s="5"/>
      <c r="AY1814" s="5"/>
      <c r="AZ1814" s="5"/>
      <c r="BA1814" s="5"/>
      <c r="BB1814" s="5"/>
    </row>
    <row r="1815" spans="1:54">
      <c r="A1815" s="4"/>
      <c r="B1815" s="25"/>
      <c r="C1815" s="32">
        <f t="shared" si="135"/>
        <v>1</v>
      </c>
      <c r="D1815" s="56" t="s">
        <v>3047</v>
      </c>
      <c r="E1815" s="176">
        <v>14618</v>
      </c>
      <c r="F1815" s="4"/>
      <c r="G1815" s="5"/>
      <c r="H1815" s="5"/>
      <c r="I1815" s="5"/>
      <c r="J1815" s="5"/>
      <c r="K1815" s="5"/>
      <c r="L1815" s="5"/>
      <c r="M1815" s="5"/>
      <c r="N1815" s="5"/>
      <c r="O1815" s="5"/>
      <c r="P1815" s="5"/>
      <c r="Q1815" s="5"/>
      <c r="R1815" s="5"/>
      <c r="S1815" s="5"/>
      <c r="T1815" s="5"/>
      <c r="U1815" s="5"/>
      <c r="V1815" s="5"/>
      <c r="W1815" s="5"/>
      <c r="X1815" s="5"/>
      <c r="Y1815" s="5"/>
      <c r="Z1815" s="5"/>
      <c r="AA1815" s="5"/>
      <c r="AB1815" s="5"/>
      <c r="AC1815" s="5"/>
      <c r="AD1815" s="5"/>
      <c r="AE1815" s="5"/>
      <c r="AF1815" s="5"/>
      <c r="AG1815" s="5"/>
      <c r="AH1815" s="5"/>
      <c r="AI1815" s="5"/>
      <c r="AJ1815" s="5"/>
      <c r="AK1815" s="5"/>
      <c r="AL1815" s="5"/>
      <c r="AM1815" s="5"/>
      <c r="AN1815" s="5"/>
      <c r="AO1815" s="5"/>
      <c r="AP1815" s="5"/>
      <c r="AQ1815" s="5"/>
      <c r="AR1815" s="5"/>
      <c r="AS1815" s="5"/>
      <c r="AT1815" s="5"/>
      <c r="AU1815" s="5"/>
      <c r="AV1815" s="5"/>
      <c r="AW1815" s="5"/>
      <c r="AX1815" s="5"/>
      <c r="AY1815" s="5"/>
      <c r="AZ1815" s="5"/>
      <c r="BA1815" s="5"/>
      <c r="BB1815" s="5"/>
    </row>
    <row r="1816" spans="1:54">
      <c r="A1816" s="4"/>
      <c r="B1816" s="25"/>
      <c r="C1816" s="32">
        <f t="shared" si="135"/>
        <v>1</v>
      </c>
      <c r="D1816" s="56" t="s">
        <v>3050</v>
      </c>
      <c r="E1816" s="176">
        <v>7000</v>
      </c>
      <c r="F1816" s="4"/>
      <c r="G1816" s="5"/>
      <c r="H1816" s="5"/>
      <c r="I1816" s="5"/>
      <c r="J1816" s="5"/>
      <c r="K1816" s="5"/>
      <c r="L1816" s="5"/>
      <c r="M1816" s="5"/>
      <c r="N1816" s="5"/>
      <c r="O1816" s="5"/>
      <c r="P1816" s="5"/>
      <c r="Q1816" s="5"/>
      <c r="R1816" s="5"/>
      <c r="S1816" s="5"/>
      <c r="T1816" s="5"/>
      <c r="U1816" s="5"/>
      <c r="V1816" s="5"/>
      <c r="W1816" s="5"/>
      <c r="X1816" s="5"/>
      <c r="Y1816" s="5"/>
      <c r="Z1816" s="5"/>
      <c r="AA1816" s="5"/>
      <c r="AB1816" s="5"/>
      <c r="AC1816" s="5"/>
      <c r="AD1816" s="5"/>
      <c r="AE1816" s="5"/>
      <c r="AF1816" s="5"/>
      <c r="AG1816" s="5"/>
      <c r="AH1816" s="5"/>
      <c r="AI1816" s="5"/>
      <c r="AJ1816" s="5"/>
      <c r="AK1816" s="5"/>
      <c r="AL1816" s="5"/>
      <c r="AM1816" s="5"/>
      <c r="AN1816" s="5"/>
      <c r="AO1816" s="5"/>
      <c r="AP1816" s="5"/>
      <c r="AQ1816" s="5"/>
      <c r="AR1816" s="5"/>
      <c r="AS1816" s="5"/>
      <c r="AT1816" s="5"/>
      <c r="AU1816" s="5"/>
      <c r="AV1816" s="5"/>
      <c r="AW1816" s="5"/>
      <c r="AX1816" s="5"/>
      <c r="AY1816" s="5"/>
      <c r="AZ1816" s="5"/>
      <c r="BA1816" s="5"/>
      <c r="BB1816" s="5"/>
    </row>
    <row r="1817" spans="1:54">
      <c r="A1817" s="4"/>
      <c r="B1817" s="25"/>
      <c r="C1817" s="32">
        <f t="shared" si="135"/>
        <v>1</v>
      </c>
      <c r="D1817" s="39" t="s">
        <v>4874</v>
      </c>
      <c r="E1817" s="79">
        <v>4589</v>
      </c>
      <c r="F1817" s="4"/>
      <c r="G1817" s="5"/>
      <c r="H1817" s="5"/>
      <c r="I1817" s="5"/>
      <c r="J1817" s="5"/>
      <c r="K1817" s="5"/>
      <c r="L1817" s="5"/>
      <c r="M1817" s="5"/>
      <c r="N1817" s="5"/>
      <c r="O1817" s="5"/>
      <c r="P1817" s="5"/>
      <c r="Q1817" s="5"/>
      <c r="R1817" s="5"/>
      <c r="S1817" s="5"/>
      <c r="T1817" s="5"/>
      <c r="U1817" s="5"/>
      <c r="V1817" s="5"/>
      <c r="W1817" s="5"/>
      <c r="X1817" s="5"/>
      <c r="Y1817" s="5"/>
      <c r="Z1817" s="5"/>
      <c r="AA1817" s="5"/>
      <c r="AB1817" s="5"/>
      <c r="AC1817" s="5"/>
      <c r="AD1817" s="5"/>
      <c r="AE1817" s="5"/>
      <c r="AF1817" s="5"/>
      <c r="AG1817" s="5"/>
      <c r="AH1817" s="5"/>
      <c r="AI1817" s="5"/>
      <c r="AJ1817" s="5"/>
      <c r="AK1817" s="5"/>
      <c r="AL1817" s="5"/>
      <c r="AM1817" s="5"/>
      <c r="AN1817" s="5"/>
      <c r="AO1817" s="5"/>
      <c r="AP1817" s="5"/>
      <c r="AQ1817" s="5"/>
      <c r="AR1817" s="5"/>
      <c r="AS1817" s="5"/>
      <c r="AT1817" s="5"/>
      <c r="AU1817" s="5"/>
      <c r="AV1817" s="5"/>
      <c r="AW1817" s="5"/>
      <c r="AX1817" s="5"/>
      <c r="AY1817" s="5"/>
      <c r="AZ1817" s="5"/>
      <c r="BA1817" s="5"/>
      <c r="BB1817" s="5"/>
    </row>
    <row r="1818" spans="1:54">
      <c r="A1818" s="4"/>
      <c r="B1818" s="25"/>
      <c r="C1818" s="32">
        <f t="shared" si="135"/>
        <v>1</v>
      </c>
      <c r="D1818" s="39" t="s">
        <v>3052</v>
      </c>
      <c r="E1818" s="79">
        <v>10611</v>
      </c>
      <c r="F1818" s="4"/>
      <c r="G1818" s="5"/>
      <c r="H1818" s="5"/>
      <c r="I1818" s="5"/>
      <c r="J1818" s="5"/>
      <c r="K1818" s="5"/>
      <c r="L1818" s="5"/>
      <c r="M1818" s="5"/>
      <c r="N1818" s="5"/>
      <c r="O1818" s="5"/>
      <c r="P1818" s="5"/>
      <c r="Q1818" s="5"/>
      <c r="R1818" s="5"/>
      <c r="S1818" s="5"/>
      <c r="T1818" s="5"/>
      <c r="U1818" s="5"/>
      <c r="V1818" s="5"/>
      <c r="W1818" s="5"/>
      <c r="X1818" s="5"/>
      <c r="Y1818" s="5"/>
      <c r="Z1818" s="5"/>
      <c r="AA1818" s="5"/>
      <c r="AB1818" s="5"/>
      <c r="AC1818" s="5"/>
      <c r="AD1818" s="5"/>
      <c r="AE1818" s="5"/>
      <c r="AF1818" s="5"/>
      <c r="AG1818" s="5"/>
      <c r="AH1818" s="5"/>
      <c r="AI1818" s="5"/>
      <c r="AJ1818" s="5"/>
      <c r="AK1818" s="5"/>
      <c r="AL1818" s="5"/>
      <c r="AM1818" s="5"/>
      <c r="AN1818" s="5"/>
      <c r="AO1818" s="5"/>
      <c r="AP1818" s="5"/>
      <c r="AQ1818" s="5"/>
      <c r="AR1818" s="5"/>
      <c r="AS1818" s="5"/>
      <c r="AT1818" s="5"/>
      <c r="AU1818" s="5"/>
      <c r="AV1818" s="5"/>
      <c r="AW1818" s="5"/>
      <c r="AX1818" s="5"/>
      <c r="AY1818" s="5"/>
      <c r="AZ1818" s="5"/>
      <c r="BA1818" s="5"/>
      <c r="BB1818" s="5"/>
    </row>
    <row r="1819" spans="1:54" ht="25.5">
      <c r="A1819" s="4"/>
      <c r="B1819" s="25"/>
      <c r="C1819" s="32">
        <f t="shared" si="135"/>
        <v>1</v>
      </c>
      <c r="D1819" s="39" t="s">
        <v>3054</v>
      </c>
      <c r="E1819" s="79">
        <v>145247</v>
      </c>
      <c r="F1819" s="4"/>
      <c r="G1819" s="5"/>
      <c r="H1819" s="5"/>
      <c r="I1819" s="5"/>
      <c r="J1819" s="5"/>
      <c r="K1819" s="5"/>
      <c r="L1819" s="5"/>
      <c r="M1819" s="5"/>
      <c r="N1819" s="5"/>
      <c r="O1819" s="5"/>
      <c r="P1819" s="5"/>
      <c r="Q1819" s="5"/>
      <c r="R1819" s="5"/>
      <c r="S1819" s="5"/>
      <c r="T1819" s="5"/>
      <c r="U1819" s="5"/>
      <c r="V1819" s="5"/>
      <c r="W1819" s="5"/>
      <c r="X1819" s="5"/>
      <c r="Y1819" s="5"/>
      <c r="Z1819" s="5"/>
      <c r="AA1819" s="5"/>
      <c r="AB1819" s="5"/>
      <c r="AC1819" s="5"/>
      <c r="AD1819" s="5"/>
      <c r="AE1819" s="5"/>
      <c r="AF1819" s="5"/>
      <c r="AG1819" s="5"/>
      <c r="AH1819" s="5"/>
      <c r="AI1819" s="5"/>
      <c r="AJ1819" s="5"/>
      <c r="AK1819" s="5"/>
      <c r="AL1819" s="5"/>
      <c r="AM1819" s="5"/>
      <c r="AN1819" s="5"/>
      <c r="AO1819" s="5"/>
      <c r="AP1819" s="5"/>
      <c r="AQ1819" s="5"/>
      <c r="AR1819" s="5"/>
      <c r="AS1819" s="5"/>
      <c r="AT1819" s="5"/>
      <c r="AU1819" s="5"/>
      <c r="AV1819" s="5"/>
      <c r="AW1819" s="5"/>
      <c r="AX1819" s="5"/>
      <c r="AY1819" s="5"/>
      <c r="AZ1819" s="5"/>
      <c r="BA1819" s="5"/>
      <c r="BB1819" s="5"/>
    </row>
    <row r="1820" spans="1:54" ht="15">
      <c r="A1820" s="231" t="s">
        <v>4875</v>
      </c>
      <c r="B1820" s="231"/>
      <c r="C1820" s="231"/>
      <c r="D1820" s="44">
        <f>SUM(C1796:C1819)</f>
        <v>24</v>
      </c>
      <c r="E1820" s="159">
        <f t="shared" ref="E1820" si="136">SUM(E1796:E1819)</f>
        <v>492917</v>
      </c>
      <c r="F1820" s="4"/>
      <c r="G1820" s="5"/>
      <c r="H1820" s="5"/>
      <c r="I1820" s="5"/>
      <c r="J1820" s="5"/>
      <c r="K1820" s="5"/>
      <c r="L1820" s="5"/>
      <c r="M1820" s="5"/>
      <c r="N1820" s="5"/>
      <c r="O1820" s="5"/>
      <c r="P1820" s="5"/>
      <c r="Q1820" s="5"/>
      <c r="R1820" s="5"/>
      <c r="S1820" s="5"/>
      <c r="T1820" s="5"/>
      <c r="U1820" s="5"/>
      <c r="V1820" s="5"/>
      <c r="W1820" s="5"/>
      <c r="X1820" s="5"/>
      <c r="Y1820" s="5"/>
      <c r="Z1820" s="5"/>
      <c r="AA1820" s="5"/>
      <c r="AB1820" s="5"/>
      <c r="AC1820" s="5"/>
      <c r="AD1820" s="5"/>
      <c r="AE1820" s="5"/>
      <c r="AF1820" s="5"/>
      <c r="AG1820" s="5"/>
      <c r="AH1820" s="5"/>
      <c r="AI1820" s="5"/>
      <c r="AJ1820" s="5"/>
      <c r="AK1820" s="5"/>
      <c r="AL1820" s="5"/>
      <c r="AM1820" s="5"/>
      <c r="AN1820" s="5"/>
      <c r="AO1820" s="5"/>
      <c r="AP1820" s="5"/>
      <c r="AQ1820" s="5"/>
      <c r="AR1820" s="5"/>
      <c r="AS1820" s="5"/>
      <c r="AT1820" s="5"/>
      <c r="AU1820" s="5"/>
      <c r="AV1820" s="5"/>
      <c r="AW1820" s="5"/>
      <c r="AX1820" s="5"/>
      <c r="AY1820" s="5"/>
      <c r="AZ1820" s="5"/>
      <c r="BA1820" s="5"/>
      <c r="BB1820" s="5"/>
    </row>
    <row r="1821" spans="1:54" ht="15.75">
      <c r="A1821" s="28">
        <v>65</v>
      </c>
      <c r="B1821" s="225" t="s">
        <v>99</v>
      </c>
      <c r="C1821" s="225"/>
      <c r="D1821" s="29"/>
      <c r="E1821" s="156"/>
      <c r="F1821" s="4"/>
      <c r="G1821" s="5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5"/>
      <c r="S1821" s="5"/>
      <c r="T1821" s="5"/>
      <c r="U1821" s="5"/>
      <c r="V1821" s="5"/>
      <c r="W1821" s="5"/>
      <c r="X1821" s="5"/>
      <c r="Y1821" s="5"/>
      <c r="Z1821" s="5"/>
      <c r="AA1821" s="5"/>
      <c r="AB1821" s="5"/>
      <c r="AC1821" s="5"/>
      <c r="AD1821" s="5"/>
      <c r="AE1821" s="5"/>
      <c r="AF1821" s="5"/>
      <c r="AG1821" s="5"/>
      <c r="AH1821" s="5"/>
      <c r="AI1821" s="5"/>
      <c r="AJ1821" s="5"/>
      <c r="AK1821" s="5"/>
      <c r="AL1821" s="5"/>
      <c r="AM1821" s="5"/>
      <c r="AN1821" s="5"/>
      <c r="AO1821" s="5"/>
      <c r="AP1821" s="5"/>
      <c r="AQ1821" s="5"/>
      <c r="AR1821" s="5"/>
      <c r="AS1821" s="5"/>
      <c r="AT1821" s="5"/>
      <c r="AU1821" s="5"/>
      <c r="AV1821" s="5"/>
      <c r="AW1821" s="5"/>
      <c r="AX1821" s="5"/>
      <c r="AY1821" s="5"/>
      <c r="AZ1821" s="5"/>
      <c r="BA1821" s="5"/>
      <c r="BB1821" s="5"/>
    </row>
    <row r="1822" spans="1:54">
      <c r="A1822" s="4"/>
      <c r="B1822" s="25"/>
      <c r="C1822" s="32">
        <f t="shared" ref="C1822:C1831" si="137">IF(D1822="",0,1)</f>
        <v>1</v>
      </c>
      <c r="D1822" s="49" t="s">
        <v>3057</v>
      </c>
      <c r="E1822" s="49">
        <v>8071</v>
      </c>
      <c r="F1822" s="4"/>
      <c r="G1822" s="5"/>
      <c r="H1822" s="5"/>
      <c r="I1822" s="5"/>
      <c r="J1822" s="5"/>
      <c r="K1822" s="5"/>
      <c r="L1822" s="5"/>
      <c r="M1822" s="5"/>
      <c r="N1822" s="5"/>
      <c r="O1822" s="5"/>
      <c r="P1822" s="5"/>
      <c r="Q1822" s="5"/>
      <c r="R1822" s="5"/>
      <c r="S1822" s="5"/>
      <c r="T1822" s="5"/>
      <c r="U1822" s="5"/>
      <c r="V1822" s="5"/>
      <c r="W1822" s="5"/>
      <c r="X1822" s="5"/>
      <c r="Y1822" s="5"/>
      <c r="Z1822" s="5"/>
      <c r="AA1822" s="5"/>
      <c r="AB1822" s="5"/>
      <c r="AC1822" s="5"/>
      <c r="AD1822" s="5"/>
      <c r="AE1822" s="5"/>
      <c r="AF1822" s="5"/>
      <c r="AG1822" s="5"/>
      <c r="AH1822" s="5"/>
      <c r="AI1822" s="5"/>
      <c r="AJ1822" s="5"/>
      <c r="AK1822" s="5"/>
      <c r="AL1822" s="5"/>
      <c r="AM1822" s="5"/>
      <c r="AN1822" s="5"/>
      <c r="AO1822" s="5"/>
      <c r="AP1822" s="5"/>
      <c r="AQ1822" s="5"/>
      <c r="AR1822" s="5"/>
      <c r="AS1822" s="5"/>
      <c r="AT1822" s="5"/>
      <c r="AU1822" s="5"/>
      <c r="AV1822" s="5"/>
      <c r="AW1822" s="5"/>
      <c r="AX1822" s="5"/>
      <c r="AY1822" s="5"/>
      <c r="AZ1822" s="5"/>
      <c r="BA1822" s="5"/>
      <c r="BB1822" s="5"/>
    </row>
    <row r="1823" spans="1:54">
      <c r="A1823" s="4"/>
      <c r="B1823" s="25"/>
      <c r="C1823" s="32">
        <f t="shared" si="137"/>
        <v>1</v>
      </c>
      <c r="D1823" s="49" t="s">
        <v>3061</v>
      </c>
      <c r="E1823" s="49">
        <v>897</v>
      </c>
      <c r="F1823" s="4"/>
      <c r="G1823" s="5"/>
      <c r="H1823" s="5"/>
      <c r="I1823" s="5"/>
      <c r="J1823" s="5"/>
      <c r="K1823" s="5"/>
      <c r="L1823" s="5"/>
      <c r="M1823" s="5"/>
      <c r="N1823" s="5"/>
      <c r="O1823" s="5"/>
      <c r="P1823" s="5"/>
      <c r="Q1823" s="5"/>
      <c r="R1823" s="5"/>
      <c r="S1823" s="5"/>
      <c r="T1823" s="5"/>
      <c r="U1823" s="5"/>
      <c r="V1823" s="5"/>
      <c r="W1823" s="5"/>
      <c r="X1823" s="5"/>
      <c r="Y1823" s="5"/>
      <c r="Z1823" s="5"/>
      <c r="AA1823" s="5"/>
      <c r="AB1823" s="5"/>
      <c r="AC1823" s="5"/>
      <c r="AD1823" s="5"/>
      <c r="AE1823" s="5"/>
      <c r="AF1823" s="5"/>
      <c r="AG1823" s="5"/>
      <c r="AH1823" s="5"/>
      <c r="AI1823" s="5"/>
      <c r="AJ1823" s="5"/>
      <c r="AK1823" s="5"/>
      <c r="AL1823" s="5"/>
      <c r="AM1823" s="5"/>
      <c r="AN1823" s="5"/>
      <c r="AO1823" s="5"/>
      <c r="AP1823" s="5"/>
      <c r="AQ1823" s="5"/>
      <c r="AR1823" s="5"/>
      <c r="AS1823" s="5"/>
      <c r="AT1823" s="5"/>
      <c r="AU1823" s="5"/>
      <c r="AV1823" s="5"/>
      <c r="AW1823" s="5"/>
      <c r="AX1823" s="5"/>
      <c r="AY1823" s="5"/>
      <c r="AZ1823" s="5"/>
      <c r="BA1823" s="5"/>
      <c r="BB1823" s="5"/>
    </row>
    <row r="1824" spans="1:54">
      <c r="A1824" s="4"/>
      <c r="B1824" s="25"/>
      <c r="C1824" s="32">
        <f t="shared" si="137"/>
        <v>1</v>
      </c>
      <c r="D1824" s="49" t="s">
        <v>3062</v>
      </c>
      <c r="E1824" s="49">
        <v>3000</v>
      </c>
      <c r="F1824" s="4"/>
      <c r="G1824" s="5"/>
      <c r="H1824" s="5"/>
      <c r="I1824" s="5"/>
      <c r="J1824" s="5"/>
      <c r="K1824" s="5"/>
      <c r="L1824" s="5"/>
      <c r="M1824" s="5"/>
      <c r="N1824" s="5"/>
      <c r="O1824" s="5"/>
      <c r="P1824" s="5"/>
      <c r="Q1824" s="5"/>
      <c r="R1824" s="5"/>
      <c r="S1824" s="5"/>
      <c r="T1824" s="5"/>
      <c r="U1824" s="5"/>
      <c r="V1824" s="5"/>
      <c r="W1824" s="5"/>
      <c r="X1824" s="5"/>
      <c r="Y1824" s="5"/>
      <c r="Z1824" s="5"/>
      <c r="AA1824" s="5"/>
      <c r="AB1824" s="5"/>
      <c r="AC1824" s="5"/>
      <c r="AD1824" s="5"/>
      <c r="AE1824" s="5"/>
      <c r="AF1824" s="5"/>
      <c r="AG1824" s="5"/>
      <c r="AH1824" s="5"/>
      <c r="AI1824" s="5"/>
      <c r="AJ1824" s="5"/>
      <c r="AK1824" s="5"/>
      <c r="AL1824" s="5"/>
      <c r="AM1824" s="5"/>
      <c r="AN1824" s="5"/>
      <c r="AO1824" s="5"/>
      <c r="AP1824" s="5"/>
      <c r="AQ1824" s="5"/>
      <c r="AR1824" s="5"/>
      <c r="AS1824" s="5"/>
      <c r="AT1824" s="5"/>
      <c r="AU1824" s="5"/>
      <c r="AV1824" s="5"/>
      <c r="AW1824" s="5"/>
      <c r="AX1824" s="5"/>
      <c r="AY1824" s="5"/>
      <c r="AZ1824" s="5"/>
      <c r="BA1824" s="5"/>
      <c r="BB1824" s="5"/>
    </row>
    <row r="1825" spans="1:54">
      <c r="A1825" s="4"/>
      <c r="B1825" s="25"/>
      <c r="C1825" s="32">
        <f t="shared" si="137"/>
        <v>1</v>
      </c>
      <c r="D1825" s="49" t="s">
        <v>3063</v>
      </c>
      <c r="E1825" s="49">
        <v>4076</v>
      </c>
      <c r="F1825" s="4"/>
      <c r="G1825" s="5"/>
      <c r="H1825" s="5"/>
      <c r="I1825" s="5"/>
      <c r="J1825" s="5"/>
      <c r="K1825" s="5"/>
      <c r="L1825" s="5"/>
      <c r="M1825" s="5"/>
      <c r="N1825" s="5"/>
      <c r="O1825" s="5"/>
      <c r="P1825" s="5"/>
      <c r="Q1825" s="5"/>
      <c r="R1825" s="5"/>
      <c r="S1825" s="5"/>
      <c r="T1825" s="5"/>
      <c r="U1825" s="5"/>
      <c r="V1825" s="5"/>
      <c r="W1825" s="5"/>
      <c r="X1825" s="5"/>
      <c r="Y1825" s="5"/>
      <c r="Z1825" s="5"/>
      <c r="AA1825" s="5"/>
      <c r="AB1825" s="5"/>
      <c r="AC1825" s="5"/>
      <c r="AD1825" s="5"/>
      <c r="AE1825" s="5"/>
      <c r="AF1825" s="5"/>
      <c r="AG1825" s="5"/>
      <c r="AH1825" s="5"/>
      <c r="AI1825" s="5"/>
      <c r="AJ1825" s="5"/>
      <c r="AK1825" s="5"/>
      <c r="AL1825" s="5"/>
      <c r="AM1825" s="5"/>
      <c r="AN1825" s="5"/>
      <c r="AO1825" s="5"/>
      <c r="AP1825" s="5"/>
      <c r="AQ1825" s="5"/>
      <c r="AR1825" s="5"/>
      <c r="AS1825" s="5"/>
      <c r="AT1825" s="5"/>
      <c r="AU1825" s="5"/>
      <c r="AV1825" s="5"/>
      <c r="AW1825" s="5"/>
      <c r="AX1825" s="5"/>
      <c r="AY1825" s="5"/>
      <c r="AZ1825" s="5"/>
      <c r="BA1825" s="5"/>
      <c r="BB1825" s="5"/>
    </row>
    <row r="1826" spans="1:54">
      <c r="A1826" s="4"/>
      <c r="B1826" s="25"/>
      <c r="C1826" s="32">
        <f t="shared" si="137"/>
        <v>1</v>
      </c>
      <c r="D1826" s="39" t="s">
        <v>3064</v>
      </c>
      <c r="E1826" s="49">
        <v>5812</v>
      </c>
      <c r="F1826" s="4"/>
      <c r="G1826" s="5"/>
      <c r="H1826" s="5"/>
      <c r="I1826" s="5"/>
      <c r="J1826" s="5"/>
      <c r="K1826" s="5"/>
      <c r="L1826" s="5"/>
      <c r="M1826" s="5"/>
      <c r="N1826" s="5"/>
      <c r="O1826" s="5"/>
      <c r="P1826" s="5"/>
      <c r="Q1826" s="5"/>
      <c r="R1826" s="5"/>
      <c r="S1826" s="5"/>
      <c r="T1826" s="5"/>
      <c r="U1826" s="5"/>
      <c r="V1826" s="5"/>
      <c r="W1826" s="5"/>
      <c r="X1826" s="5"/>
      <c r="Y1826" s="5"/>
      <c r="Z1826" s="5"/>
      <c r="AA1826" s="5"/>
      <c r="AB1826" s="5"/>
      <c r="AC1826" s="5"/>
      <c r="AD1826" s="5"/>
      <c r="AE1826" s="5"/>
      <c r="AF1826" s="5"/>
      <c r="AG1826" s="5"/>
      <c r="AH1826" s="5"/>
      <c r="AI1826" s="5"/>
      <c r="AJ1826" s="5"/>
      <c r="AK1826" s="5"/>
      <c r="AL1826" s="5"/>
      <c r="AM1826" s="5"/>
      <c r="AN1826" s="5"/>
      <c r="AO1826" s="5"/>
      <c r="AP1826" s="5"/>
      <c r="AQ1826" s="5"/>
      <c r="AR1826" s="5"/>
      <c r="AS1826" s="5"/>
      <c r="AT1826" s="5"/>
      <c r="AU1826" s="5"/>
      <c r="AV1826" s="5"/>
      <c r="AW1826" s="5"/>
      <c r="AX1826" s="5"/>
      <c r="AY1826" s="5"/>
      <c r="AZ1826" s="5"/>
      <c r="BA1826" s="5"/>
      <c r="BB1826" s="5"/>
    </row>
    <row r="1827" spans="1:54">
      <c r="A1827" s="4"/>
      <c r="B1827" s="25"/>
      <c r="C1827" s="32">
        <f t="shared" si="137"/>
        <v>1</v>
      </c>
      <c r="D1827" s="39" t="s">
        <v>3066</v>
      </c>
      <c r="E1827" s="49">
        <v>12913</v>
      </c>
      <c r="F1827" s="4"/>
      <c r="G1827" s="5"/>
      <c r="H1827" s="5"/>
      <c r="I1827" s="5"/>
      <c r="J1827" s="5"/>
      <c r="K1827" s="5"/>
      <c r="L1827" s="5"/>
      <c r="M1827" s="5"/>
      <c r="N1827" s="5"/>
      <c r="O1827" s="5"/>
      <c r="P1827" s="5"/>
      <c r="Q1827" s="5"/>
      <c r="R1827" s="5"/>
      <c r="S1827" s="5"/>
      <c r="T1827" s="5"/>
      <c r="U1827" s="5"/>
      <c r="V1827" s="5"/>
      <c r="W1827" s="5"/>
      <c r="X1827" s="5"/>
      <c r="Y1827" s="5"/>
      <c r="Z1827" s="5"/>
      <c r="AA1827" s="5"/>
      <c r="AB1827" s="5"/>
      <c r="AC1827" s="5"/>
      <c r="AD1827" s="5"/>
      <c r="AE1827" s="5"/>
      <c r="AF1827" s="5"/>
      <c r="AG1827" s="5"/>
      <c r="AH1827" s="5"/>
      <c r="AI1827" s="5"/>
      <c r="AJ1827" s="5"/>
      <c r="AK1827" s="5"/>
      <c r="AL1827" s="5"/>
      <c r="AM1827" s="5"/>
      <c r="AN1827" s="5"/>
      <c r="AO1827" s="5"/>
      <c r="AP1827" s="5"/>
      <c r="AQ1827" s="5"/>
      <c r="AR1827" s="5"/>
      <c r="AS1827" s="5"/>
      <c r="AT1827" s="5"/>
      <c r="AU1827" s="5"/>
      <c r="AV1827" s="5"/>
      <c r="AW1827" s="5"/>
      <c r="AX1827" s="5"/>
      <c r="AY1827" s="5"/>
      <c r="AZ1827" s="5"/>
      <c r="BA1827" s="5"/>
      <c r="BB1827" s="5"/>
    </row>
    <row r="1828" spans="1:54">
      <c r="A1828" s="4"/>
      <c r="B1828" s="25"/>
      <c r="C1828" s="32">
        <f t="shared" si="137"/>
        <v>1</v>
      </c>
      <c r="D1828" s="39" t="s">
        <v>3067</v>
      </c>
      <c r="E1828" s="39">
        <v>2294</v>
      </c>
      <c r="F1828" s="4"/>
      <c r="G1828" s="5"/>
      <c r="H1828" s="5"/>
      <c r="I1828" s="5"/>
      <c r="J1828" s="5"/>
      <c r="K1828" s="5"/>
      <c r="L1828" s="5"/>
      <c r="M1828" s="5"/>
      <c r="N1828" s="5"/>
      <c r="O1828" s="5"/>
      <c r="P1828" s="5"/>
      <c r="Q1828" s="5"/>
      <c r="R1828" s="5"/>
      <c r="S1828" s="5"/>
      <c r="T1828" s="5"/>
      <c r="U1828" s="5"/>
      <c r="V1828" s="5"/>
      <c r="W1828" s="5"/>
      <c r="X1828" s="5"/>
      <c r="Y1828" s="5"/>
      <c r="Z1828" s="5"/>
      <c r="AA1828" s="5"/>
      <c r="AB1828" s="5"/>
      <c r="AC1828" s="5"/>
      <c r="AD1828" s="5"/>
      <c r="AE1828" s="5"/>
      <c r="AF1828" s="5"/>
      <c r="AG1828" s="5"/>
      <c r="AH1828" s="5"/>
      <c r="AI1828" s="5"/>
      <c r="AJ1828" s="5"/>
      <c r="AK1828" s="5"/>
      <c r="AL1828" s="5"/>
      <c r="AM1828" s="5"/>
      <c r="AN1828" s="5"/>
      <c r="AO1828" s="5"/>
      <c r="AP1828" s="5"/>
      <c r="AQ1828" s="5"/>
      <c r="AR1828" s="5"/>
      <c r="AS1828" s="5"/>
      <c r="AT1828" s="5"/>
      <c r="AU1828" s="5"/>
      <c r="AV1828" s="5"/>
      <c r="AW1828" s="5"/>
      <c r="AX1828" s="5"/>
      <c r="AY1828" s="5"/>
      <c r="AZ1828" s="5"/>
      <c r="BA1828" s="5"/>
      <c r="BB1828" s="5"/>
    </row>
    <row r="1829" spans="1:54">
      <c r="A1829" s="4"/>
      <c r="B1829" s="25"/>
      <c r="C1829" s="32">
        <f t="shared" si="137"/>
        <v>1</v>
      </c>
      <c r="D1829" s="39" t="s">
        <v>3068</v>
      </c>
      <c r="E1829" s="39">
        <v>3351</v>
      </c>
      <c r="F1829" s="4"/>
      <c r="G1829" s="5"/>
      <c r="H1829" s="5"/>
      <c r="I1829" s="5"/>
      <c r="J1829" s="5"/>
      <c r="K1829" s="5"/>
      <c r="L1829" s="5"/>
      <c r="M1829" s="5"/>
      <c r="N1829" s="5"/>
      <c r="O1829" s="5"/>
      <c r="P1829" s="5"/>
      <c r="Q1829" s="5"/>
      <c r="R1829" s="5"/>
      <c r="S1829" s="5"/>
      <c r="T1829" s="5"/>
      <c r="U1829" s="5"/>
      <c r="V1829" s="5"/>
      <c r="W1829" s="5"/>
      <c r="X1829" s="5"/>
      <c r="Y1829" s="5"/>
      <c r="Z1829" s="5"/>
      <c r="AA1829" s="5"/>
      <c r="AB1829" s="5"/>
      <c r="AC1829" s="5"/>
      <c r="AD1829" s="5"/>
      <c r="AE1829" s="5"/>
      <c r="AF1829" s="5"/>
      <c r="AG1829" s="5"/>
      <c r="AH1829" s="5"/>
      <c r="AI1829" s="5"/>
      <c r="AJ1829" s="5"/>
      <c r="AK1829" s="5"/>
      <c r="AL1829" s="5"/>
      <c r="AM1829" s="5"/>
      <c r="AN1829" s="5"/>
      <c r="AO1829" s="5"/>
      <c r="AP1829" s="5"/>
      <c r="AQ1829" s="5"/>
      <c r="AR1829" s="5"/>
      <c r="AS1829" s="5"/>
      <c r="AT1829" s="5"/>
      <c r="AU1829" s="5"/>
      <c r="AV1829" s="5"/>
      <c r="AW1829" s="5"/>
      <c r="AX1829" s="5"/>
      <c r="AY1829" s="5"/>
      <c r="AZ1829" s="5"/>
      <c r="BA1829" s="5"/>
      <c r="BB1829" s="5"/>
    </row>
    <row r="1830" spans="1:54">
      <c r="A1830" s="4"/>
      <c r="B1830" s="25"/>
      <c r="C1830" s="32">
        <f t="shared" si="137"/>
        <v>1</v>
      </c>
      <c r="D1830" s="39" t="s">
        <v>3071</v>
      </c>
      <c r="E1830" s="39">
        <v>40041</v>
      </c>
      <c r="F1830" s="4"/>
      <c r="G1830" s="5"/>
      <c r="H1830" s="5"/>
      <c r="I1830" s="5"/>
      <c r="J1830" s="5"/>
      <c r="K1830" s="5"/>
      <c r="L1830" s="5"/>
      <c r="M1830" s="5"/>
      <c r="N1830" s="5"/>
      <c r="O1830" s="5"/>
      <c r="P1830" s="5"/>
      <c r="Q1830" s="5"/>
      <c r="R1830" s="5"/>
      <c r="S1830" s="5"/>
      <c r="T1830" s="5"/>
      <c r="U1830" s="5"/>
      <c r="V1830" s="5"/>
      <c r="W1830" s="5"/>
      <c r="X1830" s="5"/>
      <c r="Y1830" s="5"/>
      <c r="Z1830" s="5"/>
      <c r="AA1830" s="5"/>
      <c r="AB1830" s="5"/>
      <c r="AC1830" s="5"/>
      <c r="AD1830" s="5"/>
      <c r="AE1830" s="5"/>
      <c r="AF1830" s="5"/>
      <c r="AG1830" s="5"/>
      <c r="AH1830" s="5"/>
      <c r="AI1830" s="5"/>
      <c r="AJ1830" s="5"/>
      <c r="AK1830" s="5"/>
      <c r="AL1830" s="5"/>
      <c r="AM1830" s="5"/>
      <c r="AN1830" s="5"/>
      <c r="AO1830" s="5"/>
      <c r="AP1830" s="5"/>
      <c r="AQ1830" s="5"/>
      <c r="AR1830" s="5"/>
      <c r="AS1830" s="5"/>
      <c r="AT1830" s="5"/>
      <c r="AU1830" s="5"/>
      <c r="AV1830" s="5"/>
      <c r="AW1830" s="5"/>
      <c r="AX1830" s="5"/>
      <c r="AY1830" s="5"/>
      <c r="AZ1830" s="5"/>
      <c r="BA1830" s="5"/>
      <c r="BB1830" s="5"/>
    </row>
    <row r="1831" spans="1:54">
      <c r="A1831" s="4"/>
      <c r="B1831" s="25"/>
      <c r="C1831" s="32">
        <f t="shared" si="137"/>
        <v>1</v>
      </c>
      <c r="D1831" s="39" t="s">
        <v>4876</v>
      </c>
      <c r="E1831" s="39">
        <v>5000</v>
      </c>
      <c r="F1831" s="4"/>
      <c r="G1831" s="5"/>
      <c r="H1831" s="5"/>
      <c r="I1831" s="5"/>
      <c r="J1831" s="5"/>
      <c r="K1831" s="5"/>
      <c r="L1831" s="5"/>
      <c r="M1831" s="5"/>
      <c r="N1831" s="5"/>
      <c r="O1831" s="5"/>
      <c r="P1831" s="5"/>
      <c r="Q1831" s="5"/>
      <c r="R1831" s="5"/>
      <c r="S1831" s="5"/>
      <c r="T1831" s="5"/>
      <c r="U1831" s="5"/>
      <c r="V1831" s="5"/>
      <c r="W1831" s="5"/>
      <c r="X1831" s="5"/>
      <c r="Y1831" s="5"/>
      <c r="Z1831" s="5"/>
      <c r="AA1831" s="5"/>
      <c r="AB1831" s="5"/>
      <c r="AC1831" s="5"/>
      <c r="AD1831" s="5"/>
      <c r="AE1831" s="5"/>
      <c r="AF1831" s="5"/>
      <c r="AG1831" s="5"/>
      <c r="AH1831" s="5"/>
      <c r="AI1831" s="5"/>
      <c r="AJ1831" s="5"/>
      <c r="AK1831" s="5"/>
      <c r="AL1831" s="5"/>
      <c r="AM1831" s="5"/>
      <c r="AN1831" s="5"/>
      <c r="AO1831" s="5"/>
      <c r="AP1831" s="5"/>
      <c r="AQ1831" s="5"/>
      <c r="AR1831" s="5"/>
      <c r="AS1831" s="5"/>
      <c r="AT1831" s="5"/>
      <c r="AU1831" s="5"/>
      <c r="AV1831" s="5"/>
      <c r="AW1831" s="5"/>
      <c r="AX1831" s="5"/>
      <c r="AY1831" s="5"/>
      <c r="AZ1831" s="5"/>
      <c r="BA1831" s="5"/>
      <c r="BB1831" s="5"/>
    </row>
    <row r="1832" spans="1:54" ht="15">
      <c r="A1832" s="231" t="s">
        <v>3073</v>
      </c>
      <c r="B1832" s="231"/>
      <c r="C1832" s="231"/>
      <c r="D1832" s="44">
        <f>SUM(C1822:C1831)</f>
        <v>10</v>
      </c>
      <c r="E1832" s="159">
        <f t="shared" ref="E1832" si="138">SUM(E1822:E1831)</f>
        <v>85455</v>
      </c>
      <c r="F1832" s="4"/>
      <c r="G1832" s="5"/>
      <c r="H1832" s="5"/>
      <c r="I1832" s="5"/>
      <c r="J1832" s="5"/>
      <c r="K1832" s="5"/>
      <c r="L1832" s="5"/>
      <c r="M1832" s="5"/>
      <c r="N1832" s="5"/>
      <c r="O1832" s="5"/>
      <c r="P1832" s="5"/>
      <c r="Q1832" s="5"/>
      <c r="R1832" s="5"/>
      <c r="S1832" s="5"/>
      <c r="T1832" s="5"/>
      <c r="U1832" s="5"/>
      <c r="V1832" s="5"/>
      <c r="W1832" s="5"/>
      <c r="X1832" s="5"/>
      <c r="Y1832" s="5"/>
      <c r="Z1832" s="5"/>
      <c r="AA1832" s="5"/>
      <c r="AB1832" s="5"/>
      <c r="AC1832" s="5"/>
      <c r="AD1832" s="5"/>
      <c r="AE1832" s="5"/>
      <c r="AF1832" s="5"/>
      <c r="AG1832" s="5"/>
      <c r="AH1832" s="5"/>
      <c r="AI1832" s="5"/>
      <c r="AJ1832" s="5"/>
      <c r="AK1832" s="5"/>
      <c r="AL1832" s="5"/>
      <c r="AM1832" s="5"/>
      <c r="AN1832" s="5"/>
      <c r="AO1832" s="5"/>
      <c r="AP1832" s="5"/>
      <c r="AQ1832" s="5"/>
      <c r="AR1832" s="5"/>
      <c r="AS1832" s="5"/>
      <c r="AT1832" s="5"/>
      <c r="AU1832" s="5"/>
      <c r="AV1832" s="5"/>
      <c r="AW1832" s="5"/>
      <c r="AX1832" s="5"/>
      <c r="AY1832" s="5"/>
      <c r="AZ1832" s="5"/>
      <c r="BA1832" s="5"/>
      <c r="BB1832" s="5"/>
    </row>
    <row r="1833" spans="1:54" ht="15.75">
      <c r="A1833" s="28">
        <v>66</v>
      </c>
      <c r="B1833" s="225" t="s">
        <v>4877</v>
      </c>
      <c r="C1833" s="225"/>
      <c r="D1833" s="29"/>
      <c r="E1833" s="156"/>
      <c r="F1833" s="4"/>
      <c r="G1833" s="5"/>
      <c r="H1833" s="5"/>
      <c r="I1833" s="5"/>
      <c r="J1833" s="5"/>
      <c r="K1833" s="5"/>
      <c r="L1833" s="5"/>
      <c r="M1833" s="5"/>
      <c r="N1833" s="5"/>
      <c r="O1833" s="5"/>
      <c r="P1833" s="5"/>
      <c r="Q1833" s="5"/>
      <c r="R1833" s="5"/>
      <c r="S1833" s="5"/>
      <c r="T1833" s="5"/>
      <c r="U1833" s="5"/>
      <c r="V1833" s="5"/>
      <c r="W1833" s="5"/>
      <c r="X1833" s="5"/>
      <c r="Y1833" s="5"/>
      <c r="Z1833" s="5"/>
      <c r="AA1833" s="5"/>
      <c r="AB1833" s="5"/>
      <c r="AC1833" s="5"/>
      <c r="AD1833" s="5"/>
      <c r="AE1833" s="5"/>
      <c r="AF1833" s="5"/>
      <c r="AG1833" s="5"/>
      <c r="AH1833" s="5"/>
      <c r="AI1833" s="5"/>
      <c r="AJ1833" s="5"/>
      <c r="AK1833" s="5"/>
      <c r="AL1833" s="5"/>
      <c r="AM1833" s="5"/>
      <c r="AN1833" s="5"/>
      <c r="AO1833" s="5"/>
      <c r="AP1833" s="5"/>
      <c r="AQ1833" s="5"/>
      <c r="AR1833" s="5"/>
      <c r="AS1833" s="5"/>
      <c r="AT1833" s="5"/>
      <c r="AU1833" s="5"/>
      <c r="AV1833" s="5"/>
      <c r="AW1833" s="5"/>
      <c r="AX1833" s="5"/>
      <c r="AY1833" s="5"/>
      <c r="AZ1833" s="5"/>
      <c r="BA1833" s="5"/>
      <c r="BB1833" s="5"/>
    </row>
    <row r="1834" spans="1:54">
      <c r="A1834" s="4"/>
      <c r="B1834" s="25"/>
      <c r="C1834" s="32">
        <f t="shared" ref="C1834:C1865" si="139">IF(D1834="",0,1)</f>
        <v>1</v>
      </c>
      <c r="D1834" s="77" t="s">
        <v>3074</v>
      </c>
      <c r="E1834" s="105">
        <v>3542</v>
      </c>
      <c r="F1834" s="4"/>
      <c r="G1834" s="5"/>
      <c r="H1834" s="5"/>
      <c r="I1834" s="5"/>
      <c r="J1834" s="5"/>
      <c r="K1834" s="5"/>
      <c r="L1834" s="5"/>
      <c r="M1834" s="5"/>
      <c r="N1834" s="5"/>
      <c r="O1834" s="5"/>
      <c r="P1834" s="5"/>
      <c r="Q1834" s="5"/>
      <c r="R1834" s="5"/>
      <c r="S1834" s="5"/>
      <c r="T1834" s="5"/>
      <c r="U1834" s="5"/>
      <c r="V1834" s="5"/>
      <c r="W1834" s="5"/>
      <c r="X1834" s="5"/>
      <c r="Y1834" s="5"/>
      <c r="Z1834" s="5"/>
      <c r="AA1834" s="5"/>
      <c r="AB1834" s="5"/>
      <c r="AC1834" s="5"/>
      <c r="AD1834" s="5"/>
      <c r="AE1834" s="5"/>
      <c r="AF1834" s="5"/>
      <c r="AG1834" s="5"/>
      <c r="AH1834" s="5"/>
      <c r="AI1834" s="5"/>
      <c r="AJ1834" s="5"/>
      <c r="AK1834" s="5"/>
      <c r="AL1834" s="5"/>
      <c r="AM1834" s="5"/>
      <c r="AN1834" s="5"/>
      <c r="AO1834" s="5"/>
      <c r="AP1834" s="5"/>
      <c r="AQ1834" s="5"/>
      <c r="AR1834" s="5"/>
      <c r="AS1834" s="5"/>
      <c r="AT1834" s="5"/>
      <c r="AU1834" s="5"/>
      <c r="AV1834" s="5"/>
      <c r="AW1834" s="5"/>
      <c r="AX1834" s="5"/>
      <c r="AY1834" s="5"/>
      <c r="AZ1834" s="5"/>
      <c r="BA1834" s="5"/>
      <c r="BB1834" s="5"/>
    </row>
    <row r="1835" spans="1:54">
      <c r="A1835" s="4"/>
      <c r="B1835" s="25"/>
      <c r="C1835" s="32">
        <f t="shared" si="139"/>
        <v>1</v>
      </c>
      <c r="D1835" s="77" t="s">
        <v>3075</v>
      </c>
      <c r="E1835" s="105">
        <v>10508</v>
      </c>
      <c r="F1835" s="4"/>
      <c r="G1835" s="5"/>
      <c r="H1835" s="5"/>
      <c r="I1835" s="5"/>
      <c r="J1835" s="5"/>
      <c r="K1835" s="5"/>
      <c r="L1835" s="5"/>
      <c r="M1835" s="5"/>
      <c r="N1835" s="5"/>
      <c r="O1835" s="5"/>
      <c r="P1835" s="5"/>
      <c r="Q1835" s="5"/>
      <c r="R1835" s="5"/>
      <c r="S1835" s="5"/>
      <c r="T1835" s="5"/>
      <c r="U1835" s="5"/>
      <c r="V1835" s="5"/>
      <c r="W1835" s="5"/>
      <c r="X1835" s="5"/>
      <c r="Y1835" s="5"/>
      <c r="Z1835" s="5"/>
      <c r="AA1835" s="5"/>
      <c r="AB1835" s="5"/>
      <c r="AC1835" s="5"/>
      <c r="AD1835" s="5"/>
      <c r="AE1835" s="5"/>
      <c r="AF1835" s="5"/>
      <c r="AG1835" s="5"/>
      <c r="AH1835" s="5"/>
      <c r="AI1835" s="5"/>
      <c r="AJ1835" s="5"/>
      <c r="AK1835" s="5"/>
      <c r="AL1835" s="5"/>
      <c r="AM1835" s="5"/>
      <c r="AN1835" s="5"/>
      <c r="AO1835" s="5"/>
      <c r="AP1835" s="5"/>
      <c r="AQ1835" s="5"/>
      <c r="AR1835" s="5"/>
      <c r="AS1835" s="5"/>
      <c r="AT1835" s="5"/>
      <c r="AU1835" s="5"/>
      <c r="AV1835" s="5"/>
      <c r="AW1835" s="5"/>
      <c r="AX1835" s="5"/>
      <c r="AY1835" s="5"/>
      <c r="AZ1835" s="5"/>
      <c r="BA1835" s="5"/>
      <c r="BB1835" s="5"/>
    </row>
    <row r="1836" spans="1:54">
      <c r="A1836" s="4"/>
      <c r="B1836" s="25"/>
      <c r="C1836" s="32">
        <f t="shared" si="139"/>
        <v>1</v>
      </c>
      <c r="D1836" s="77" t="s">
        <v>3076</v>
      </c>
      <c r="E1836" s="105">
        <v>2698</v>
      </c>
      <c r="F1836" s="4"/>
      <c r="G1836" s="5"/>
      <c r="H1836" s="5"/>
      <c r="I1836" s="5"/>
      <c r="J1836" s="5"/>
      <c r="K1836" s="5"/>
      <c r="L1836" s="5"/>
      <c r="M1836" s="5"/>
      <c r="N1836" s="5"/>
      <c r="O1836" s="5"/>
      <c r="P1836" s="5"/>
      <c r="Q1836" s="5"/>
      <c r="R1836" s="5"/>
      <c r="S1836" s="5"/>
      <c r="T1836" s="5"/>
      <c r="U1836" s="5"/>
      <c r="V1836" s="5"/>
      <c r="W1836" s="5"/>
      <c r="X1836" s="5"/>
      <c r="Y1836" s="5"/>
      <c r="Z1836" s="5"/>
      <c r="AA1836" s="5"/>
      <c r="AB1836" s="5"/>
      <c r="AC1836" s="5"/>
      <c r="AD1836" s="5"/>
      <c r="AE1836" s="5"/>
      <c r="AF1836" s="5"/>
      <c r="AG1836" s="5"/>
      <c r="AH1836" s="5"/>
      <c r="AI1836" s="5"/>
      <c r="AJ1836" s="5"/>
      <c r="AK1836" s="5"/>
      <c r="AL1836" s="5"/>
      <c r="AM1836" s="5"/>
      <c r="AN1836" s="5"/>
      <c r="AO1836" s="5"/>
      <c r="AP1836" s="5"/>
      <c r="AQ1836" s="5"/>
      <c r="AR1836" s="5"/>
      <c r="AS1836" s="5"/>
      <c r="AT1836" s="5"/>
      <c r="AU1836" s="5"/>
      <c r="AV1836" s="5"/>
      <c r="AW1836" s="5"/>
      <c r="AX1836" s="5"/>
      <c r="AY1836" s="5"/>
      <c r="AZ1836" s="5"/>
      <c r="BA1836" s="5"/>
      <c r="BB1836" s="5"/>
    </row>
    <row r="1837" spans="1:54">
      <c r="A1837" s="4"/>
      <c r="B1837" s="25"/>
      <c r="C1837" s="32">
        <f t="shared" si="139"/>
        <v>1</v>
      </c>
      <c r="D1837" s="77" t="s">
        <v>3077</v>
      </c>
      <c r="E1837" s="105">
        <v>4342</v>
      </c>
      <c r="F1837" s="4"/>
      <c r="G1837" s="5"/>
      <c r="H1837" s="5"/>
      <c r="I1837" s="5"/>
      <c r="J1837" s="5"/>
      <c r="K1837" s="5"/>
      <c r="L1837" s="5"/>
      <c r="M1837" s="5"/>
      <c r="N1837" s="5"/>
      <c r="O1837" s="5"/>
      <c r="P1837" s="5"/>
      <c r="Q1837" s="5"/>
      <c r="R1837" s="5"/>
      <c r="S1837" s="5"/>
      <c r="T1837" s="5"/>
      <c r="U1837" s="5"/>
      <c r="V1837" s="5"/>
      <c r="W1837" s="5"/>
      <c r="X1837" s="5"/>
      <c r="Y1837" s="5"/>
      <c r="Z1837" s="5"/>
      <c r="AA1837" s="5"/>
      <c r="AB1837" s="5"/>
      <c r="AC1837" s="5"/>
      <c r="AD1837" s="5"/>
      <c r="AE1837" s="5"/>
      <c r="AF1837" s="5"/>
      <c r="AG1837" s="5"/>
      <c r="AH1837" s="5"/>
      <c r="AI1837" s="5"/>
      <c r="AJ1837" s="5"/>
      <c r="AK1837" s="5"/>
      <c r="AL1837" s="5"/>
      <c r="AM1837" s="5"/>
      <c r="AN1837" s="5"/>
      <c r="AO1837" s="5"/>
      <c r="AP1837" s="5"/>
      <c r="AQ1837" s="5"/>
      <c r="AR1837" s="5"/>
      <c r="AS1837" s="5"/>
      <c r="AT1837" s="5"/>
      <c r="AU1837" s="5"/>
      <c r="AV1837" s="5"/>
      <c r="AW1837" s="5"/>
      <c r="AX1837" s="5"/>
      <c r="AY1837" s="5"/>
      <c r="AZ1837" s="5"/>
      <c r="BA1837" s="5"/>
      <c r="BB1837" s="5"/>
    </row>
    <row r="1838" spans="1:54">
      <c r="A1838" s="4"/>
      <c r="B1838" s="25"/>
      <c r="C1838" s="32">
        <f t="shared" si="139"/>
        <v>1</v>
      </c>
      <c r="D1838" s="77" t="s">
        <v>3079</v>
      </c>
      <c r="E1838" s="105">
        <v>2662</v>
      </c>
      <c r="F1838" s="4"/>
      <c r="G1838" s="5"/>
      <c r="H1838" s="5"/>
      <c r="I1838" s="5"/>
      <c r="J1838" s="5"/>
      <c r="K1838" s="5"/>
      <c r="L1838" s="5"/>
      <c r="M1838" s="5"/>
      <c r="N1838" s="5"/>
      <c r="O1838" s="5"/>
      <c r="P1838" s="5"/>
      <c r="Q1838" s="5"/>
      <c r="R1838" s="5"/>
      <c r="S1838" s="5"/>
      <c r="T1838" s="5"/>
      <c r="U1838" s="5"/>
      <c r="V1838" s="5"/>
      <c r="W1838" s="5"/>
      <c r="X1838" s="5"/>
      <c r="Y1838" s="5"/>
      <c r="Z1838" s="5"/>
      <c r="AA1838" s="5"/>
      <c r="AB1838" s="5"/>
      <c r="AC1838" s="5"/>
      <c r="AD1838" s="5"/>
      <c r="AE1838" s="5"/>
      <c r="AF1838" s="5"/>
      <c r="AG1838" s="5"/>
      <c r="AH1838" s="5"/>
      <c r="AI1838" s="5"/>
      <c r="AJ1838" s="5"/>
      <c r="AK1838" s="5"/>
      <c r="AL1838" s="5"/>
      <c r="AM1838" s="5"/>
      <c r="AN1838" s="5"/>
      <c r="AO1838" s="5"/>
      <c r="AP1838" s="5"/>
      <c r="AQ1838" s="5"/>
      <c r="AR1838" s="5"/>
      <c r="AS1838" s="5"/>
      <c r="AT1838" s="5"/>
      <c r="AU1838" s="5"/>
      <c r="AV1838" s="5"/>
      <c r="AW1838" s="5"/>
      <c r="AX1838" s="5"/>
      <c r="AY1838" s="5"/>
      <c r="AZ1838" s="5"/>
      <c r="BA1838" s="5"/>
      <c r="BB1838" s="5"/>
    </row>
    <row r="1839" spans="1:54">
      <c r="A1839" s="4"/>
      <c r="B1839" s="25"/>
      <c r="C1839" s="32">
        <f t="shared" si="139"/>
        <v>1</v>
      </c>
      <c r="D1839" s="77" t="s">
        <v>3081</v>
      </c>
      <c r="E1839" s="105">
        <v>4815</v>
      </c>
      <c r="F1839" s="4"/>
      <c r="G1839" s="5"/>
      <c r="H1839" s="5"/>
      <c r="I1839" s="5"/>
      <c r="J1839" s="5"/>
      <c r="K1839" s="5"/>
      <c r="L1839" s="5"/>
      <c r="M1839" s="5"/>
      <c r="N1839" s="5"/>
      <c r="O1839" s="5"/>
      <c r="P1839" s="5"/>
      <c r="Q1839" s="5"/>
      <c r="R1839" s="5"/>
      <c r="S1839" s="5"/>
      <c r="T1839" s="5"/>
      <c r="U1839" s="5"/>
      <c r="V1839" s="5"/>
      <c r="W1839" s="5"/>
      <c r="X1839" s="5"/>
      <c r="Y1839" s="5"/>
      <c r="Z1839" s="5"/>
      <c r="AA1839" s="5"/>
      <c r="AB1839" s="5"/>
      <c r="AC1839" s="5"/>
      <c r="AD1839" s="5"/>
      <c r="AE1839" s="5"/>
      <c r="AF1839" s="5"/>
      <c r="AG1839" s="5"/>
      <c r="AH1839" s="5"/>
      <c r="AI1839" s="5"/>
      <c r="AJ1839" s="5"/>
      <c r="AK1839" s="5"/>
      <c r="AL1839" s="5"/>
      <c r="AM1839" s="5"/>
      <c r="AN1839" s="5"/>
      <c r="AO1839" s="5"/>
      <c r="AP1839" s="5"/>
      <c r="AQ1839" s="5"/>
      <c r="AR1839" s="5"/>
      <c r="AS1839" s="5"/>
      <c r="AT1839" s="5"/>
      <c r="AU1839" s="5"/>
      <c r="AV1839" s="5"/>
      <c r="AW1839" s="5"/>
      <c r="AX1839" s="5"/>
      <c r="AY1839" s="5"/>
      <c r="AZ1839" s="5"/>
      <c r="BA1839" s="5"/>
      <c r="BB1839" s="5"/>
    </row>
    <row r="1840" spans="1:54">
      <c r="A1840" s="4"/>
      <c r="B1840" s="25"/>
      <c r="C1840" s="32">
        <f t="shared" si="139"/>
        <v>1</v>
      </c>
      <c r="D1840" s="77" t="s">
        <v>3083</v>
      </c>
      <c r="E1840" s="105">
        <v>7531</v>
      </c>
      <c r="F1840" s="4"/>
      <c r="G1840" s="5"/>
      <c r="H1840" s="5"/>
      <c r="I1840" s="5"/>
      <c r="J1840" s="5"/>
      <c r="K1840" s="5"/>
      <c r="L1840" s="5"/>
      <c r="M1840" s="5"/>
      <c r="N1840" s="5"/>
      <c r="O1840" s="5"/>
      <c r="P1840" s="5"/>
      <c r="Q1840" s="5"/>
      <c r="R1840" s="5"/>
      <c r="S1840" s="5"/>
      <c r="T1840" s="5"/>
      <c r="U1840" s="5"/>
      <c r="V1840" s="5"/>
      <c r="W1840" s="5"/>
      <c r="X1840" s="5"/>
      <c r="Y1840" s="5"/>
      <c r="Z1840" s="5"/>
      <c r="AA1840" s="5"/>
      <c r="AB1840" s="5"/>
      <c r="AC1840" s="5"/>
      <c r="AD1840" s="5"/>
      <c r="AE1840" s="5"/>
      <c r="AF1840" s="5"/>
      <c r="AG1840" s="5"/>
      <c r="AH1840" s="5"/>
      <c r="AI1840" s="5"/>
      <c r="AJ1840" s="5"/>
      <c r="AK1840" s="5"/>
      <c r="AL1840" s="5"/>
      <c r="AM1840" s="5"/>
      <c r="AN1840" s="5"/>
      <c r="AO1840" s="5"/>
      <c r="AP1840" s="5"/>
      <c r="AQ1840" s="5"/>
      <c r="AR1840" s="5"/>
      <c r="AS1840" s="5"/>
      <c r="AT1840" s="5"/>
      <c r="AU1840" s="5"/>
      <c r="AV1840" s="5"/>
      <c r="AW1840" s="5"/>
      <c r="AX1840" s="5"/>
      <c r="AY1840" s="5"/>
      <c r="AZ1840" s="5"/>
      <c r="BA1840" s="5"/>
      <c r="BB1840" s="5"/>
    </row>
    <row r="1841" spans="1:54">
      <c r="A1841" s="4"/>
      <c r="B1841" s="25"/>
      <c r="C1841" s="32">
        <f t="shared" si="139"/>
        <v>1</v>
      </c>
      <c r="D1841" s="77" t="s">
        <v>3085</v>
      </c>
      <c r="E1841" s="105">
        <v>10507</v>
      </c>
      <c r="F1841" s="4"/>
      <c r="G1841" s="5"/>
      <c r="H1841" s="5"/>
      <c r="I1841" s="5"/>
      <c r="J1841" s="5"/>
      <c r="K1841" s="5"/>
      <c r="L1841" s="5"/>
      <c r="M1841" s="5"/>
      <c r="N1841" s="5"/>
      <c r="O1841" s="5"/>
      <c r="P1841" s="5"/>
      <c r="Q1841" s="5"/>
      <c r="R1841" s="5"/>
      <c r="S1841" s="5"/>
      <c r="T1841" s="5"/>
      <c r="U1841" s="5"/>
      <c r="V1841" s="5"/>
      <c r="W1841" s="5"/>
      <c r="X1841" s="5"/>
      <c r="Y1841" s="5"/>
      <c r="Z1841" s="5"/>
      <c r="AA1841" s="5"/>
      <c r="AB1841" s="5"/>
      <c r="AC1841" s="5"/>
      <c r="AD1841" s="5"/>
      <c r="AE1841" s="5"/>
      <c r="AF1841" s="5"/>
      <c r="AG1841" s="5"/>
      <c r="AH1841" s="5"/>
      <c r="AI1841" s="5"/>
      <c r="AJ1841" s="5"/>
      <c r="AK1841" s="5"/>
      <c r="AL1841" s="5"/>
      <c r="AM1841" s="5"/>
      <c r="AN1841" s="5"/>
      <c r="AO1841" s="5"/>
      <c r="AP1841" s="5"/>
      <c r="AQ1841" s="5"/>
      <c r="AR1841" s="5"/>
      <c r="AS1841" s="5"/>
      <c r="AT1841" s="5"/>
      <c r="AU1841" s="5"/>
      <c r="AV1841" s="5"/>
      <c r="AW1841" s="5"/>
      <c r="AX1841" s="5"/>
      <c r="AY1841" s="5"/>
      <c r="AZ1841" s="5"/>
      <c r="BA1841" s="5"/>
      <c r="BB1841" s="5"/>
    </row>
    <row r="1842" spans="1:54">
      <c r="A1842" s="4"/>
      <c r="B1842" s="25"/>
      <c r="C1842" s="32">
        <f t="shared" si="139"/>
        <v>1</v>
      </c>
      <c r="D1842" s="77" t="s">
        <v>3087</v>
      </c>
      <c r="E1842" s="105">
        <v>12535</v>
      </c>
      <c r="F1842" s="4"/>
      <c r="G1842" s="5"/>
      <c r="H1842" s="5"/>
      <c r="I1842" s="5"/>
      <c r="J1842" s="5"/>
      <c r="K1842" s="5"/>
      <c r="L1842" s="5"/>
      <c r="M1842" s="5"/>
      <c r="N1842" s="5"/>
      <c r="O1842" s="5"/>
      <c r="P1842" s="5"/>
      <c r="Q1842" s="5"/>
      <c r="R1842" s="5"/>
      <c r="S1842" s="5"/>
      <c r="T1842" s="5"/>
      <c r="U1842" s="5"/>
      <c r="V1842" s="5"/>
      <c r="W1842" s="5"/>
      <c r="X1842" s="5"/>
      <c r="Y1842" s="5"/>
      <c r="Z1842" s="5"/>
      <c r="AA1842" s="5"/>
      <c r="AB1842" s="5"/>
      <c r="AC1842" s="5"/>
      <c r="AD1842" s="5"/>
      <c r="AE1842" s="5"/>
      <c r="AF1842" s="5"/>
      <c r="AG1842" s="5"/>
      <c r="AH1842" s="5"/>
      <c r="AI1842" s="5"/>
      <c r="AJ1842" s="5"/>
      <c r="AK1842" s="5"/>
      <c r="AL1842" s="5"/>
      <c r="AM1842" s="5"/>
      <c r="AN1842" s="5"/>
      <c r="AO1842" s="5"/>
      <c r="AP1842" s="5"/>
      <c r="AQ1842" s="5"/>
      <c r="AR1842" s="5"/>
      <c r="AS1842" s="5"/>
      <c r="AT1842" s="5"/>
      <c r="AU1842" s="5"/>
      <c r="AV1842" s="5"/>
      <c r="AW1842" s="5"/>
      <c r="AX1842" s="5"/>
      <c r="AY1842" s="5"/>
      <c r="AZ1842" s="5"/>
      <c r="BA1842" s="5"/>
      <c r="BB1842" s="5"/>
    </row>
    <row r="1843" spans="1:54">
      <c r="A1843" s="4"/>
      <c r="B1843" s="25"/>
      <c r="C1843" s="32">
        <f t="shared" si="139"/>
        <v>1</v>
      </c>
      <c r="D1843" s="77" t="s">
        <v>3088</v>
      </c>
      <c r="E1843" s="105">
        <v>6459</v>
      </c>
      <c r="F1843" s="4"/>
      <c r="G1843" s="5"/>
      <c r="H1843" s="5"/>
      <c r="I1843" s="5"/>
      <c r="J1843" s="5"/>
      <c r="K1843" s="5"/>
      <c r="L1843" s="5"/>
      <c r="M1843" s="5"/>
      <c r="N1843" s="5"/>
      <c r="O1843" s="5"/>
      <c r="P1843" s="5"/>
      <c r="Q1843" s="5"/>
      <c r="R1843" s="5"/>
      <c r="S1843" s="5"/>
      <c r="T1843" s="5"/>
      <c r="U1843" s="5"/>
      <c r="V1843" s="5"/>
      <c r="W1843" s="5"/>
      <c r="X1843" s="5"/>
      <c r="Y1843" s="5"/>
      <c r="Z1843" s="5"/>
      <c r="AA1843" s="5"/>
      <c r="AB1843" s="5"/>
      <c r="AC1843" s="5"/>
      <c r="AD1843" s="5"/>
      <c r="AE1843" s="5"/>
      <c r="AF1843" s="5"/>
      <c r="AG1843" s="5"/>
      <c r="AH1843" s="5"/>
      <c r="AI1843" s="5"/>
      <c r="AJ1843" s="5"/>
      <c r="AK1843" s="5"/>
      <c r="AL1843" s="5"/>
      <c r="AM1843" s="5"/>
      <c r="AN1843" s="5"/>
      <c r="AO1843" s="5"/>
      <c r="AP1843" s="5"/>
      <c r="AQ1843" s="5"/>
      <c r="AR1843" s="5"/>
      <c r="AS1843" s="5"/>
      <c r="AT1843" s="5"/>
      <c r="AU1843" s="5"/>
      <c r="AV1843" s="5"/>
      <c r="AW1843" s="5"/>
      <c r="AX1843" s="5"/>
      <c r="AY1843" s="5"/>
      <c r="AZ1843" s="5"/>
      <c r="BA1843" s="5"/>
      <c r="BB1843" s="5"/>
    </row>
    <row r="1844" spans="1:54">
      <c r="A1844" s="4"/>
      <c r="B1844" s="25"/>
      <c r="C1844" s="32">
        <f t="shared" si="139"/>
        <v>1</v>
      </c>
      <c r="D1844" s="77" t="s">
        <v>3090</v>
      </c>
      <c r="E1844" s="105">
        <v>1361</v>
      </c>
      <c r="F1844" s="4"/>
      <c r="G1844" s="5"/>
      <c r="H1844" s="5"/>
      <c r="I1844" s="5"/>
      <c r="J1844" s="5"/>
      <c r="K1844" s="5"/>
      <c r="L1844" s="5"/>
      <c r="M1844" s="5"/>
      <c r="N1844" s="5"/>
      <c r="O1844" s="5"/>
      <c r="P1844" s="5"/>
      <c r="Q1844" s="5"/>
      <c r="R1844" s="5"/>
      <c r="S1844" s="5"/>
      <c r="T1844" s="5"/>
      <c r="U1844" s="5"/>
      <c r="V1844" s="5"/>
      <c r="W1844" s="5"/>
      <c r="X1844" s="5"/>
      <c r="Y1844" s="5"/>
      <c r="Z1844" s="5"/>
      <c r="AA1844" s="5"/>
      <c r="AB1844" s="5"/>
      <c r="AC1844" s="5"/>
      <c r="AD1844" s="5"/>
      <c r="AE1844" s="5"/>
      <c r="AF1844" s="5"/>
      <c r="AG1844" s="5"/>
      <c r="AH1844" s="5"/>
      <c r="AI1844" s="5"/>
      <c r="AJ1844" s="5"/>
      <c r="AK1844" s="5"/>
      <c r="AL1844" s="5"/>
      <c r="AM1844" s="5"/>
      <c r="AN1844" s="5"/>
      <c r="AO1844" s="5"/>
      <c r="AP1844" s="5"/>
      <c r="AQ1844" s="5"/>
      <c r="AR1844" s="5"/>
      <c r="AS1844" s="5"/>
      <c r="AT1844" s="5"/>
      <c r="AU1844" s="5"/>
      <c r="AV1844" s="5"/>
      <c r="AW1844" s="5"/>
      <c r="AX1844" s="5"/>
      <c r="AY1844" s="5"/>
      <c r="AZ1844" s="5"/>
      <c r="BA1844" s="5"/>
      <c r="BB1844" s="5"/>
    </row>
    <row r="1845" spans="1:54">
      <c r="A1845" s="4"/>
      <c r="B1845" s="25"/>
      <c r="C1845" s="32">
        <f t="shared" si="139"/>
        <v>1</v>
      </c>
      <c r="D1845" s="77" t="s">
        <v>3091</v>
      </c>
      <c r="E1845" s="105">
        <v>8090</v>
      </c>
      <c r="F1845" s="4"/>
      <c r="G1845" s="5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5"/>
      <c r="S1845" s="5"/>
      <c r="T1845" s="5"/>
      <c r="U1845" s="5"/>
      <c r="V1845" s="5"/>
      <c r="W1845" s="5"/>
      <c r="X1845" s="5"/>
      <c r="Y1845" s="5"/>
      <c r="Z1845" s="5"/>
      <c r="AA1845" s="5"/>
      <c r="AB1845" s="5"/>
      <c r="AC1845" s="5"/>
      <c r="AD1845" s="5"/>
      <c r="AE1845" s="5"/>
      <c r="AF1845" s="5"/>
      <c r="AG1845" s="5"/>
      <c r="AH1845" s="5"/>
      <c r="AI1845" s="5"/>
      <c r="AJ1845" s="5"/>
      <c r="AK1845" s="5"/>
      <c r="AL1845" s="5"/>
      <c r="AM1845" s="5"/>
      <c r="AN1845" s="5"/>
      <c r="AO1845" s="5"/>
      <c r="AP1845" s="5"/>
      <c r="AQ1845" s="5"/>
      <c r="AR1845" s="5"/>
      <c r="AS1845" s="5"/>
      <c r="AT1845" s="5"/>
      <c r="AU1845" s="5"/>
      <c r="AV1845" s="5"/>
      <c r="AW1845" s="5"/>
      <c r="AX1845" s="5"/>
      <c r="AY1845" s="5"/>
      <c r="AZ1845" s="5"/>
      <c r="BA1845" s="5"/>
      <c r="BB1845" s="5"/>
    </row>
    <row r="1846" spans="1:54">
      <c r="A1846" s="4"/>
      <c r="B1846" s="25"/>
      <c r="C1846" s="32">
        <f t="shared" si="139"/>
        <v>1</v>
      </c>
      <c r="D1846" s="77" t="s">
        <v>3093</v>
      </c>
      <c r="E1846" s="105">
        <v>2435</v>
      </c>
      <c r="F1846" s="4"/>
      <c r="G1846" s="5"/>
      <c r="H1846" s="5"/>
      <c r="I1846" s="5"/>
      <c r="J1846" s="5"/>
      <c r="K1846" s="5"/>
      <c r="L1846" s="5"/>
      <c r="M1846" s="5"/>
      <c r="N1846" s="5"/>
      <c r="O1846" s="5"/>
      <c r="P1846" s="5"/>
      <c r="Q1846" s="5"/>
      <c r="R1846" s="5"/>
      <c r="S1846" s="5"/>
      <c r="T1846" s="5"/>
      <c r="U1846" s="5"/>
      <c r="V1846" s="5"/>
      <c r="W1846" s="5"/>
      <c r="X1846" s="5"/>
      <c r="Y1846" s="5"/>
      <c r="Z1846" s="5"/>
      <c r="AA1846" s="5"/>
      <c r="AB1846" s="5"/>
      <c r="AC1846" s="5"/>
      <c r="AD1846" s="5"/>
      <c r="AE1846" s="5"/>
      <c r="AF1846" s="5"/>
      <c r="AG1846" s="5"/>
      <c r="AH1846" s="5"/>
      <c r="AI1846" s="5"/>
      <c r="AJ1846" s="5"/>
      <c r="AK1846" s="5"/>
      <c r="AL1846" s="5"/>
      <c r="AM1846" s="5"/>
      <c r="AN1846" s="5"/>
      <c r="AO1846" s="5"/>
      <c r="AP1846" s="5"/>
      <c r="AQ1846" s="5"/>
      <c r="AR1846" s="5"/>
      <c r="AS1846" s="5"/>
      <c r="AT1846" s="5"/>
      <c r="AU1846" s="5"/>
      <c r="AV1846" s="5"/>
      <c r="AW1846" s="5"/>
      <c r="AX1846" s="5"/>
      <c r="AY1846" s="5"/>
      <c r="AZ1846" s="5"/>
      <c r="BA1846" s="5"/>
      <c r="BB1846" s="5"/>
    </row>
    <row r="1847" spans="1:54">
      <c r="A1847" s="4"/>
      <c r="B1847" s="25"/>
      <c r="C1847" s="32">
        <f t="shared" si="139"/>
        <v>1</v>
      </c>
      <c r="D1847" s="77" t="s">
        <v>3095</v>
      </c>
      <c r="E1847" s="105">
        <v>9364</v>
      </c>
      <c r="F1847" s="4"/>
      <c r="G1847" s="5"/>
      <c r="H1847" s="5"/>
      <c r="I1847" s="5"/>
      <c r="J1847" s="5"/>
      <c r="K1847" s="5"/>
      <c r="L1847" s="5"/>
      <c r="M1847" s="5"/>
      <c r="N1847" s="5"/>
      <c r="O1847" s="5"/>
      <c r="P1847" s="5"/>
      <c r="Q1847" s="5"/>
      <c r="R1847" s="5"/>
      <c r="S1847" s="5"/>
      <c r="T1847" s="5"/>
      <c r="U1847" s="5"/>
      <c r="V1847" s="5"/>
      <c r="W1847" s="5"/>
      <c r="X1847" s="5"/>
      <c r="Y1847" s="5"/>
      <c r="Z1847" s="5"/>
      <c r="AA1847" s="5"/>
      <c r="AB1847" s="5"/>
      <c r="AC1847" s="5"/>
      <c r="AD1847" s="5"/>
      <c r="AE1847" s="5"/>
      <c r="AF1847" s="5"/>
      <c r="AG1847" s="5"/>
      <c r="AH1847" s="5"/>
      <c r="AI1847" s="5"/>
      <c r="AJ1847" s="5"/>
      <c r="AK1847" s="5"/>
      <c r="AL1847" s="5"/>
      <c r="AM1847" s="5"/>
      <c r="AN1847" s="5"/>
      <c r="AO1847" s="5"/>
      <c r="AP1847" s="5"/>
      <c r="AQ1847" s="5"/>
      <c r="AR1847" s="5"/>
      <c r="AS1847" s="5"/>
      <c r="AT1847" s="5"/>
      <c r="AU1847" s="5"/>
      <c r="AV1847" s="5"/>
      <c r="AW1847" s="5"/>
      <c r="AX1847" s="5"/>
      <c r="AY1847" s="5"/>
      <c r="AZ1847" s="5"/>
      <c r="BA1847" s="5"/>
      <c r="BB1847" s="5"/>
    </row>
    <row r="1848" spans="1:54">
      <c r="A1848" s="4"/>
      <c r="B1848" s="25"/>
      <c r="C1848" s="32">
        <f t="shared" si="139"/>
        <v>1</v>
      </c>
      <c r="D1848" s="77" t="s">
        <v>3097</v>
      </c>
      <c r="E1848" s="105">
        <v>2067</v>
      </c>
      <c r="F1848" s="4"/>
      <c r="G1848" s="5"/>
      <c r="H1848" s="5"/>
      <c r="I1848" s="5"/>
      <c r="J1848" s="5"/>
      <c r="K1848" s="5"/>
      <c r="L1848" s="5"/>
      <c r="M1848" s="5"/>
      <c r="N1848" s="5"/>
      <c r="O1848" s="5"/>
      <c r="P1848" s="5"/>
      <c r="Q1848" s="5"/>
      <c r="R1848" s="5"/>
      <c r="S1848" s="5"/>
      <c r="T1848" s="5"/>
      <c r="U1848" s="5"/>
      <c r="V1848" s="5"/>
      <c r="W1848" s="5"/>
      <c r="X1848" s="5"/>
      <c r="Y1848" s="5"/>
      <c r="Z1848" s="5"/>
      <c r="AA1848" s="5"/>
      <c r="AB1848" s="5"/>
      <c r="AC1848" s="5"/>
      <c r="AD1848" s="5"/>
      <c r="AE1848" s="5"/>
      <c r="AF1848" s="5"/>
      <c r="AG1848" s="5"/>
      <c r="AH1848" s="5"/>
      <c r="AI1848" s="5"/>
      <c r="AJ1848" s="5"/>
      <c r="AK1848" s="5"/>
      <c r="AL1848" s="5"/>
      <c r="AM1848" s="5"/>
      <c r="AN1848" s="5"/>
      <c r="AO1848" s="5"/>
      <c r="AP1848" s="5"/>
      <c r="AQ1848" s="5"/>
      <c r="AR1848" s="5"/>
      <c r="AS1848" s="5"/>
      <c r="AT1848" s="5"/>
      <c r="AU1848" s="5"/>
      <c r="AV1848" s="5"/>
      <c r="AW1848" s="5"/>
      <c r="AX1848" s="5"/>
      <c r="AY1848" s="5"/>
      <c r="AZ1848" s="5"/>
      <c r="BA1848" s="5"/>
      <c r="BB1848" s="5"/>
    </row>
    <row r="1849" spans="1:54">
      <c r="A1849" s="4"/>
      <c r="B1849" s="25"/>
      <c r="C1849" s="32">
        <f t="shared" si="139"/>
        <v>1</v>
      </c>
      <c r="D1849" s="77" t="s">
        <v>3099</v>
      </c>
      <c r="E1849" s="105">
        <v>5576</v>
      </c>
      <c r="F1849" s="4"/>
      <c r="G1849" s="5"/>
      <c r="H1849" s="5"/>
      <c r="I1849" s="5"/>
      <c r="J1849" s="5"/>
      <c r="K1849" s="5"/>
      <c r="L1849" s="5"/>
      <c r="M1849" s="5"/>
      <c r="N1849" s="5"/>
      <c r="O1849" s="5"/>
      <c r="P1849" s="5"/>
      <c r="Q1849" s="5"/>
      <c r="R1849" s="5"/>
      <c r="S1849" s="5"/>
      <c r="T1849" s="5"/>
      <c r="U1849" s="5"/>
      <c r="V1849" s="5"/>
      <c r="W1849" s="5"/>
      <c r="X1849" s="5"/>
      <c r="Y1849" s="5"/>
      <c r="Z1849" s="5"/>
      <c r="AA1849" s="5"/>
      <c r="AB1849" s="5"/>
      <c r="AC1849" s="5"/>
      <c r="AD1849" s="5"/>
      <c r="AE1849" s="5"/>
      <c r="AF1849" s="5"/>
      <c r="AG1849" s="5"/>
      <c r="AH1849" s="5"/>
      <c r="AI1849" s="5"/>
      <c r="AJ1849" s="5"/>
      <c r="AK1849" s="5"/>
      <c r="AL1849" s="5"/>
      <c r="AM1849" s="5"/>
      <c r="AN1849" s="5"/>
      <c r="AO1849" s="5"/>
      <c r="AP1849" s="5"/>
      <c r="AQ1849" s="5"/>
      <c r="AR1849" s="5"/>
      <c r="AS1849" s="5"/>
      <c r="AT1849" s="5"/>
      <c r="AU1849" s="5"/>
      <c r="AV1849" s="5"/>
      <c r="AW1849" s="5"/>
      <c r="AX1849" s="5"/>
      <c r="AY1849" s="5"/>
      <c r="AZ1849" s="5"/>
      <c r="BA1849" s="5"/>
      <c r="BB1849" s="5"/>
    </row>
    <row r="1850" spans="1:54">
      <c r="A1850" s="4"/>
      <c r="B1850" s="25"/>
      <c r="C1850" s="32">
        <f t="shared" si="139"/>
        <v>1</v>
      </c>
      <c r="D1850" s="77" t="s">
        <v>3102</v>
      </c>
      <c r="E1850" s="105">
        <v>5811</v>
      </c>
      <c r="F1850" s="4"/>
      <c r="G1850" s="5"/>
      <c r="H1850" s="5"/>
      <c r="I1850" s="5"/>
      <c r="J1850" s="5"/>
      <c r="K1850" s="5"/>
      <c r="L1850" s="5"/>
      <c r="M1850" s="5"/>
      <c r="N1850" s="5"/>
      <c r="O1850" s="5"/>
      <c r="P1850" s="5"/>
      <c r="Q1850" s="5"/>
      <c r="R1850" s="5"/>
      <c r="S1850" s="5"/>
      <c r="T1850" s="5"/>
      <c r="U1850" s="5"/>
      <c r="V1850" s="5"/>
      <c r="W1850" s="5"/>
      <c r="X1850" s="5"/>
      <c r="Y1850" s="5"/>
      <c r="Z1850" s="5"/>
      <c r="AA1850" s="5"/>
      <c r="AB1850" s="5"/>
      <c r="AC1850" s="5"/>
      <c r="AD1850" s="5"/>
      <c r="AE1850" s="5"/>
      <c r="AF1850" s="5"/>
      <c r="AG1850" s="5"/>
      <c r="AH1850" s="5"/>
      <c r="AI1850" s="5"/>
      <c r="AJ1850" s="5"/>
      <c r="AK1850" s="5"/>
      <c r="AL1850" s="5"/>
      <c r="AM1850" s="5"/>
      <c r="AN1850" s="5"/>
      <c r="AO1850" s="5"/>
      <c r="AP1850" s="5"/>
      <c r="AQ1850" s="5"/>
      <c r="AR1850" s="5"/>
      <c r="AS1850" s="5"/>
      <c r="AT1850" s="5"/>
      <c r="AU1850" s="5"/>
      <c r="AV1850" s="5"/>
      <c r="AW1850" s="5"/>
      <c r="AX1850" s="5"/>
      <c r="AY1850" s="5"/>
      <c r="AZ1850" s="5"/>
      <c r="BA1850" s="5"/>
      <c r="BB1850" s="5"/>
    </row>
    <row r="1851" spans="1:54">
      <c r="A1851" s="4"/>
      <c r="B1851" s="25"/>
      <c r="C1851" s="32">
        <f t="shared" si="139"/>
        <v>1</v>
      </c>
      <c r="D1851" s="77" t="s">
        <v>3103</v>
      </c>
      <c r="E1851" s="105">
        <v>5333</v>
      </c>
      <c r="F1851" s="4"/>
      <c r="G1851" s="5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5"/>
      <c r="S1851" s="5"/>
      <c r="T1851" s="5"/>
      <c r="U1851" s="5"/>
      <c r="V1851" s="5"/>
      <c r="W1851" s="5"/>
      <c r="X1851" s="5"/>
      <c r="Y1851" s="5"/>
      <c r="Z1851" s="5"/>
      <c r="AA1851" s="5"/>
      <c r="AB1851" s="5"/>
      <c r="AC1851" s="5"/>
      <c r="AD1851" s="5"/>
      <c r="AE1851" s="5"/>
      <c r="AF1851" s="5"/>
      <c r="AG1851" s="5"/>
      <c r="AH1851" s="5"/>
      <c r="AI1851" s="5"/>
      <c r="AJ1851" s="5"/>
      <c r="AK1851" s="5"/>
      <c r="AL1851" s="5"/>
      <c r="AM1851" s="5"/>
      <c r="AN1851" s="5"/>
      <c r="AO1851" s="5"/>
      <c r="AP1851" s="5"/>
      <c r="AQ1851" s="5"/>
      <c r="AR1851" s="5"/>
      <c r="AS1851" s="5"/>
      <c r="AT1851" s="5"/>
      <c r="AU1851" s="5"/>
      <c r="AV1851" s="5"/>
      <c r="AW1851" s="5"/>
      <c r="AX1851" s="5"/>
      <c r="AY1851" s="5"/>
      <c r="AZ1851" s="5"/>
      <c r="BA1851" s="5"/>
      <c r="BB1851" s="5"/>
    </row>
    <row r="1852" spans="1:54">
      <c r="A1852" s="4"/>
      <c r="B1852" s="25"/>
      <c r="C1852" s="32">
        <f t="shared" si="139"/>
        <v>1</v>
      </c>
      <c r="D1852" s="77" t="s">
        <v>3105</v>
      </c>
      <c r="E1852" s="105">
        <v>7867</v>
      </c>
      <c r="F1852" s="4"/>
      <c r="G1852" s="5"/>
      <c r="H1852" s="5"/>
      <c r="I1852" s="5"/>
      <c r="J1852" s="5"/>
      <c r="K1852" s="5"/>
      <c r="L1852" s="5"/>
      <c r="M1852" s="5"/>
      <c r="N1852" s="5"/>
      <c r="O1852" s="5"/>
      <c r="P1852" s="5"/>
      <c r="Q1852" s="5"/>
      <c r="R1852" s="5"/>
      <c r="S1852" s="5"/>
      <c r="T1852" s="5"/>
      <c r="U1852" s="5"/>
      <c r="V1852" s="5"/>
      <c r="W1852" s="5"/>
      <c r="X1852" s="5"/>
      <c r="Y1852" s="5"/>
      <c r="Z1852" s="5"/>
      <c r="AA1852" s="5"/>
      <c r="AB1852" s="5"/>
      <c r="AC1852" s="5"/>
      <c r="AD1852" s="5"/>
      <c r="AE1852" s="5"/>
      <c r="AF1852" s="5"/>
      <c r="AG1852" s="5"/>
      <c r="AH1852" s="5"/>
      <c r="AI1852" s="5"/>
      <c r="AJ1852" s="5"/>
      <c r="AK1852" s="5"/>
      <c r="AL1852" s="5"/>
      <c r="AM1852" s="5"/>
      <c r="AN1852" s="5"/>
      <c r="AO1852" s="5"/>
      <c r="AP1852" s="5"/>
      <c r="AQ1852" s="5"/>
      <c r="AR1852" s="5"/>
      <c r="AS1852" s="5"/>
      <c r="AT1852" s="5"/>
      <c r="AU1852" s="5"/>
      <c r="AV1852" s="5"/>
      <c r="AW1852" s="5"/>
      <c r="AX1852" s="5"/>
      <c r="AY1852" s="5"/>
      <c r="AZ1852" s="5"/>
      <c r="BA1852" s="5"/>
      <c r="BB1852" s="5"/>
    </row>
    <row r="1853" spans="1:54">
      <c r="A1853" s="4"/>
      <c r="B1853" s="25"/>
      <c r="C1853" s="32">
        <f t="shared" si="139"/>
        <v>1</v>
      </c>
      <c r="D1853" s="77" t="s">
        <v>1279</v>
      </c>
      <c r="E1853" s="105">
        <v>561</v>
      </c>
      <c r="F1853" s="4"/>
      <c r="G1853" s="5"/>
      <c r="H1853" s="5"/>
      <c r="I1853" s="5"/>
      <c r="J1853" s="5"/>
      <c r="K1853" s="5"/>
      <c r="L1853" s="5"/>
      <c r="M1853" s="5"/>
      <c r="N1853" s="5"/>
      <c r="O1853" s="5"/>
      <c r="P1853" s="5"/>
      <c r="Q1853" s="5"/>
      <c r="R1853" s="5"/>
      <c r="S1853" s="5"/>
      <c r="T1853" s="5"/>
      <c r="U1853" s="5"/>
      <c r="V1853" s="5"/>
      <c r="W1853" s="5"/>
      <c r="X1853" s="5"/>
      <c r="Y1853" s="5"/>
      <c r="Z1853" s="5"/>
      <c r="AA1853" s="5"/>
      <c r="AB1853" s="5"/>
      <c r="AC1853" s="5"/>
      <c r="AD1853" s="5"/>
      <c r="AE1853" s="5"/>
      <c r="AF1853" s="5"/>
      <c r="AG1853" s="5"/>
      <c r="AH1853" s="5"/>
      <c r="AI1853" s="5"/>
      <c r="AJ1853" s="5"/>
      <c r="AK1853" s="5"/>
      <c r="AL1853" s="5"/>
      <c r="AM1853" s="5"/>
      <c r="AN1853" s="5"/>
      <c r="AO1853" s="5"/>
      <c r="AP1853" s="5"/>
      <c r="AQ1853" s="5"/>
      <c r="AR1853" s="5"/>
      <c r="AS1853" s="5"/>
      <c r="AT1853" s="5"/>
      <c r="AU1853" s="5"/>
      <c r="AV1853" s="5"/>
      <c r="AW1853" s="5"/>
      <c r="AX1853" s="5"/>
      <c r="AY1853" s="5"/>
      <c r="AZ1853" s="5"/>
      <c r="BA1853" s="5"/>
      <c r="BB1853" s="5"/>
    </row>
    <row r="1854" spans="1:54">
      <c r="A1854" s="4"/>
      <c r="B1854" s="25"/>
      <c r="C1854" s="32">
        <f t="shared" si="139"/>
        <v>1</v>
      </c>
      <c r="D1854" s="77" t="s">
        <v>3106</v>
      </c>
      <c r="E1854" s="105">
        <v>994</v>
      </c>
      <c r="F1854" s="4"/>
      <c r="G1854" s="5"/>
      <c r="H1854" s="5"/>
      <c r="I1854" s="5"/>
      <c r="J1854" s="5"/>
      <c r="K1854" s="5"/>
      <c r="L1854" s="5"/>
      <c r="M1854" s="5"/>
      <c r="N1854" s="5"/>
      <c r="O1854" s="5"/>
      <c r="P1854" s="5"/>
      <c r="Q1854" s="5"/>
      <c r="R1854" s="5"/>
      <c r="S1854" s="5"/>
      <c r="T1854" s="5"/>
      <c r="U1854" s="5"/>
      <c r="V1854" s="5"/>
      <c r="W1854" s="5"/>
      <c r="X1854" s="5"/>
      <c r="Y1854" s="5"/>
      <c r="Z1854" s="5"/>
      <c r="AA1854" s="5"/>
      <c r="AB1854" s="5"/>
      <c r="AC1854" s="5"/>
      <c r="AD1854" s="5"/>
      <c r="AE1854" s="5"/>
      <c r="AF1854" s="5"/>
      <c r="AG1854" s="5"/>
      <c r="AH1854" s="5"/>
      <c r="AI1854" s="5"/>
      <c r="AJ1854" s="5"/>
      <c r="AK1854" s="5"/>
      <c r="AL1854" s="5"/>
      <c r="AM1854" s="5"/>
      <c r="AN1854" s="5"/>
      <c r="AO1854" s="5"/>
      <c r="AP1854" s="5"/>
      <c r="AQ1854" s="5"/>
      <c r="AR1854" s="5"/>
      <c r="AS1854" s="5"/>
      <c r="AT1854" s="5"/>
      <c r="AU1854" s="5"/>
      <c r="AV1854" s="5"/>
      <c r="AW1854" s="5"/>
      <c r="AX1854" s="5"/>
      <c r="AY1854" s="5"/>
      <c r="AZ1854" s="5"/>
      <c r="BA1854" s="5"/>
      <c r="BB1854" s="5"/>
    </row>
    <row r="1855" spans="1:54">
      <c r="A1855" s="4"/>
      <c r="B1855" s="25"/>
      <c r="C1855" s="32">
        <f t="shared" si="139"/>
        <v>1</v>
      </c>
      <c r="D1855" s="77" t="s">
        <v>3107</v>
      </c>
      <c r="E1855" s="105">
        <v>2617</v>
      </c>
      <c r="F1855" s="4"/>
      <c r="G1855" s="5"/>
      <c r="H1855" s="5"/>
      <c r="I1855" s="5"/>
      <c r="J1855" s="5"/>
      <c r="K1855" s="5"/>
      <c r="L1855" s="5"/>
      <c r="M1855" s="5"/>
      <c r="N1855" s="5"/>
      <c r="O1855" s="5"/>
      <c r="P1855" s="5"/>
      <c r="Q1855" s="5"/>
      <c r="R1855" s="5"/>
      <c r="S1855" s="5"/>
      <c r="T1855" s="5"/>
      <c r="U1855" s="5"/>
      <c r="V1855" s="5"/>
      <c r="W1855" s="5"/>
      <c r="X1855" s="5"/>
      <c r="Y1855" s="5"/>
      <c r="Z1855" s="5"/>
      <c r="AA1855" s="5"/>
      <c r="AB1855" s="5"/>
      <c r="AC1855" s="5"/>
      <c r="AD1855" s="5"/>
      <c r="AE1855" s="5"/>
      <c r="AF1855" s="5"/>
      <c r="AG1855" s="5"/>
      <c r="AH1855" s="5"/>
      <c r="AI1855" s="5"/>
      <c r="AJ1855" s="5"/>
      <c r="AK1855" s="5"/>
      <c r="AL1855" s="5"/>
      <c r="AM1855" s="5"/>
      <c r="AN1855" s="5"/>
      <c r="AO1855" s="5"/>
      <c r="AP1855" s="5"/>
      <c r="AQ1855" s="5"/>
      <c r="AR1855" s="5"/>
      <c r="AS1855" s="5"/>
      <c r="AT1855" s="5"/>
      <c r="AU1855" s="5"/>
      <c r="AV1855" s="5"/>
      <c r="AW1855" s="5"/>
      <c r="AX1855" s="5"/>
      <c r="AY1855" s="5"/>
      <c r="AZ1855" s="5"/>
      <c r="BA1855" s="5"/>
      <c r="BB1855" s="5"/>
    </row>
    <row r="1856" spans="1:54">
      <c r="A1856" s="4"/>
      <c r="B1856" s="25"/>
      <c r="C1856" s="32">
        <f t="shared" si="139"/>
        <v>1</v>
      </c>
      <c r="D1856" s="77" t="s">
        <v>3108</v>
      </c>
      <c r="E1856" s="105">
        <v>4333</v>
      </c>
      <c r="F1856" s="4"/>
      <c r="G1856" s="5"/>
      <c r="H1856" s="5"/>
      <c r="I1856" s="5"/>
      <c r="J1856" s="5"/>
      <c r="K1856" s="5"/>
      <c r="L1856" s="5"/>
      <c r="M1856" s="5"/>
      <c r="N1856" s="5"/>
      <c r="O1856" s="5"/>
      <c r="P1856" s="5"/>
      <c r="Q1856" s="5"/>
      <c r="R1856" s="5"/>
      <c r="S1856" s="5"/>
      <c r="T1856" s="5"/>
      <c r="U1856" s="5"/>
      <c r="V1856" s="5"/>
      <c r="W1856" s="5"/>
      <c r="X1856" s="5"/>
      <c r="Y1856" s="5"/>
      <c r="Z1856" s="5"/>
      <c r="AA1856" s="5"/>
      <c r="AB1856" s="5"/>
      <c r="AC1856" s="5"/>
      <c r="AD1856" s="5"/>
      <c r="AE1856" s="5"/>
      <c r="AF1856" s="5"/>
      <c r="AG1856" s="5"/>
      <c r="AH1856" s="5"/>
      <c r="AI1856" s="5"/>
      <c r="AJ1856" s="5"/>
      <c r="AK1856" s="5"/>
      <c r="AL1856" s="5"/>
      <c r="AM1856" s="5"/>
      <c r="AN1856" s="5"/>
      <c r="AO1856" s="5"/>
      <c r="AP1856" s="5"/>
      <c r="AQ1856" s="5"/>
      <c r="AR1856" s="5"/>
      <c r="AS1856" s="5"/>
      <c r="AT1856" s="5"/>
      <c r="AU1856" s="5"/>
      <c r="AV1856" s="5"/>
      <c r="AW1856" s="5"/>
      <c r="AX1856" s="5"/>
      <c r="AY1856" s="5"/>
      <c r="AZ1856" s="5"/>
      <c r="BA1856" s="5"/>
      <c r="BB1856" s="5"/>
    </row>
    <row r="1857" spans="1:54">
      <c r="A1857" s="4"/>
      <c r="B1857" s="25"/>
      <c r="C1857" s="32">
        <f t="shared" si="139"/>
        <v>1</v>
      </c>
      <c r="D1857" s="77" t="s">
        <v>3110</v>
      </c>
      <c r="E1857" s="105">
        <v>1686</v>
      </c>
      <c r="F1857" s="4"/>
      <c r="G1857" s="5"/>
      <c r="H1857" s="5"/>
      <c r="I1857" s="5"/>
      <c r="J1857" s="5"/>
      <c r="K1857" s="5"/>
      <c r="L1857" s="5"/>
      <c r="M1857" s="5"/>
      <c r="N1857" s="5"/>
      <c r="O1857" s="5"/>
      <c r="P1857" s="5"/>
      <c r="Q1857" s="5"/>
      <c r="R1857" s="5"/>
      <c r="S1857" s="5"/>
      <c r="T1857" s="5"/>
      <c r="U1857" s="5"/>
      <c r="V1857" s="5"/>
      <c r="W1857" s="5"/>
      <c r="X1857" s="5"/>
      <c r="Y1857" s="5"/>
      <c r="Z1857" s="5"/>
      <c r="AA1857" s="5"/>
      <c r="AB1857" s="5"/>
      <c r="AC1857" s="5"/>
      <c r="AD1857" s="5"/>
      <c r="AE1857" s="5"/>
      <c r="AF1857" s="5"/>
      <c r="AG1857" s="5"/>
      <c r="AH1857" s="5"/>
      <c r="AI1857" s="5"/>
      <c r="AJ1857" s="5"/>
      <c r="AK1857" s="5"/>
      <c r="AL1857" s="5"/>
      <c r="AM1857" s="5"/>
      <c r="AN1857" s="5"/>
      <c r="AO1857" s="5"/>
      <c r="AP1857" s="5"/>
      <c r="AQ1857" s="5"/>
      <c r="AR1857" s="5"/>
      <c r="AS1857" s="5"/>
      <c r="AT1857" s="5"/>
      <c r="AU1857" s="5"/>
      <c r="AV1857" s="5"/>
      <c r="AW1857" s="5"/>
      <c r="AX1857" s="5"/>
      <c r="AY1857" s="5"/>
      <c r="AZ1857" s="5"/>
      <c r="BA1857" s="5"/>
      <c r="BB1857" s="5"/>
    </row>
    <row r="1858" spans="1:54">
      <c r="A1858" s="4"/>
      <c r="B1858" s="25"/>
      <c r="C1858" s="32">
        <f t="shared" si="139"/>
        <v>1</v>
      </c>
      <c r="D1858" s="77" t="s">
        <v>3113</v>
      </c>
      <c r="E1858" s="105">
        <v>3139</v>
      </c>
      <c r="F1858" s="4"/>
      <c r="G1858" s="5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5"/>
      <c r="S1858" s="5"/>
      <c r="T1858" s="5"/>
      <c r="U1858" s="5"/>
      <c r="V1858" s="5"/>
      <c r="W1858" s="5"/>
      <c r="X1858" s="5"/>
      <c r="Y1858" s="5"/>
      <c r="Z1858" s="5"/>
      <c r="AA1858" s="5"/>
      <c r="AB1858" s="5"/>
      <c r="AC1858" s="5"/>
      <c r="AD1858" s="5"/>
      <c r="AE1858" s="5"/>
      <c r="AF1858" s="5"/>
      <c r="AG1858" s="5"/>
      <c r="AH1858" s="5"/>
      <c r="AI1858" s="5"/>
      <c r="AJ1858" s="5"/>
      <c r="AK1858" s="5"/>
      <c r="AL1858" s="5"/>
      <c r="AM1858" s="5"/>
      <c r="AN1858" s="5"/>
      <c r="AO1858" s="5"/>
      <c r="AP1858" s="5"/>
      <c r="AQ1858" s="5"/>
      <c r="AR1858" s="5"/>
      <c r="AS1858" s="5"/>
      <c r="AT1858" s="5"/>
      <c r="AU1858" s="5"/>
      <c r="AV1858" s="5"/>
      <c r="AW1858" s="5"/>
      <c r="AX1858" s="5"/>
      <c r="AY1858" s="5"/>
      <c r="AZ1858" s="5"/>
      <c r="BA1858" s="5"/>
      <c r="BB1858" s="5"/>
    </row>
    <row r="1859" spans="1:54">
      <c r="A1859" s="4"/>
      <c r="B1859" s="25"/>
      <c r="C1859" s="32">
        <f t="shared" si="139"/>
        <v>1</v>
      </c>
      <c r="D1859" s="77" t="s">
        <v>4878</v>
      </c>
      <c r="E1859" s="105">
        <v>120771</v>
      </c>
      <c r="F1859" s="4"/>
      <c r="G1859" s="5"/>
      <c r="H1859" s="5"/>
      <c r="I1859" s="5"/>
      <c r="J1859" s="5"/>
      <c r="K1859" s="5"/>
      <c r="L1859" s="5"/>
      <c r="M1859" s="5"/>
      <c r="N1859" s="5"/>
      <c r="O1859" s="5"/>
      <c r="P1859" s="5"/>
      <c r="Q1859" s="5"/>
      <c r="R1859" s="5"/>
      <c r="S1859" s="5"/>
      <c r="T1859" s="5"/>
      <c r="U1859" s="5"/>
      <c r="V1859" s="5"/>
      <c r="W1859" s="5"/>
      <c r="X1859" s="5"/>
      <c r="Y1859" s="5"/>
      <c r="Z1859" s="5"/>
      <c r="AA1859" s="5"/>
      <c r="AB1859" s="5"/>
      <c r="AC1859" s="5"/>
      <c r="AD1859" s="5"/>
      <c r="AE1859" s="5"/>
      <c r="AF1859" s="5"/>
      <c r="AG1859" s="5"/>
      <c r="AH1859" s="5"/>
      <c r="AI1859" s="5"/>
      <c r="AJ1859" s="5"/>
      <c r="AK1859" s="5"/>
      <c r="AL1859" s="5"/>
      <c r="AM1859" s="5"/>
      <c r="AN1859" s="5"/>
      <c r="AO1859" s="5"/>
      <c r="AP1859" s="5"/>
      <c r="AQ1859" s="5"/>
      <c r="AR1859" s="5"/>
      <c r="AS1859" s="5"/>
      <c r="AT1859" s="5"/>
      <c r="AU1859" s="5"/>
      <c r="AV1859" s="5"/>
      <c r="AW1859" s="5"/>
      <c r="AX1859" s="5"/>
      <c r="AY1859" s="5"/>
      <c r="AZ1859" s="5"/>
      <c r="BA1859" s="5"/>
      <c r="BB1859" s="5"/>
    </row>
    <row r="1860" spans="1:54">
      <c r="A1860" s="4"/>
      <c r="B1860" s="25"/>
      <c r="C1860" s="32">
        <f t="shared" si="139"/>
        <v>1</v>
      </c>
      <c r="D1860" s="107" t="s">
        <v>3116</v>
      </c>
      <c r="E1860" s="105">
        <v>3867</v>
      </c>
      <c r="F1860" s="4"/>
      <c r="G1860" s="5"/>
      <c r="H1860" s="5"/>
      <c r="I1860" s="5"/>
      <c r="J1860" s="5"/>
      <c r="K1860" s="5"/>
      <c r="L1860" s="5"/>
      <c r="M1860" s="5"/>
      <c r="N1860" s="5"/>
      <c r="O1860" s="5"/>
      <c r="P1860" s="5"/>
      <c r="Q1860" s="5"/>
      <c r="R1860" s="5"/>
      <c r="S1860" s="5"/>
      <c r="T1860" s="5"/>
      <c r="U1860" s="5"/>
      <c r="V1860" s="5"/>
      <c r="W1860" s="5"/>
      <c r="X1860" s="5"/>
      <c r="Y1860" s="5"/>
      <c r="Z1860" s="5"/>
      <c r="AA1860" s="5"/>
      <c r="AB1860" s="5"/>
      <c r="AC1860" s="5"/>
      <c r="AD1860" s="5"/>
      <c r="AE1860" s="5"/>
      <c r="AF1860" s="5"/>
      <c r="AG1860" s="5"/>
      <c r="AH1860" s="5"/>
      <c r="AI1860" s="5"/>
      <c r="AJ1860" s="5"/>
      <c r="AK1860" s="5"/>
      <c r="AL1860" s="5"/>
      <c r="AM1860" s="5"/>
      <c r="AN1860" s="5"/>
      <c r="AO1860" s="5"/>
      <c r="AP1860" s="5"/>
      <c r="AQ1860" s="5"/>
      <c r="AR1860" s="5"/>
      <c r="AS1860" s="5"/>
      <c r="AT1860" s="5"/>
      <c r="AU1860" s="5"/>
      <c r="AV1860" s="5"/>
      <c r="AW1860" s="5"/>
      <c r="AX1860" s="5"/>
      <c r="AY1860" s="5"/>
      <c r="AZ1860" s="5"/>
      <c r="BA1860" s="5"/>
      <c r="BB1860" s="5"/>
    </row>
    <row r="1861" spans="1:54">
      <c r="A1861" s="4"/>
      <c r="B1861" s="25"/>
      <c r="C1861" s="32">
        <f t="shared" si="139"/>
        <v>1</v>
      </c>
      <c r="D1861" s="77" t="s">
        <v>4879</v>
      </c>
      <c r="E1861" s="105">
        <v>9945</v>
      </c>
      <c r="F1861" s="4"/>
      <c r="G1861" s="5"/>
      <c r="H1861" s="5"/>
      <c r="I1861" s="5"/>
      <c r="J1861" s="5"/>
      <c r="K1861" s="5"/>
      <c r="L1861" s="5"/>
      <c r="M1861" s="5"/>
      <c r="N1861" s="5"/>
      <c r="O1861" s="5"/>
      <c r="P1861" s="5"/>
      <c r="Q1861" s="5"/>
      <c r="R1861" s="5"/>
      <c r="S1861" s="5"/>
      <c r="T1861" s="5"/>
      <c r="U1861" s="5"/>
      <c r="V1861" s="5"/>
      <c r="W1861" s="5"/>
      <c r="X1861" s="5"/>
      <c r="Y1861" s="5"/>
      <c r="Z1861" s="5"/>
      <c r="AA1861" s="5"/>
      <c r="AB1861" s="5"/>
      <c r="AC1861" s="5"/>
      <c r="AD1861" s="5"/>
      <c r="AE1861" s="5"/>
      <c r="AF1861" s="5"/>
      <c r="AG1861" s="5"/>
      <c r="AH1861" s="5"/>
      <c r="AI1861" s="5"/>
      <c r="AJ1861" s="5"/>
      <c r="AK1861" s="5"/>
      <c r="AL1861" s="5"/>
      <c r="AM1861" s="5"/>
      <c r="AN1861" s="5"/>
      <c r="AO1861" s="5"/>
      <c r="AP1861" s="5"/>
      <c r="AQ1861" s="5"/>
      <c r="AR1861" s="5"/>
      <c r="AS1861" s="5"/>
      <c r="AT1861" s="5"/>
      <c r="AU1861" s="5"/>
      <c r="AV1861" s="5"/>
      <c r="AW1861" s="5"/>
      <c r="AX1861" s="5"/>
      <c r="AY1861" s="5"/>
      <c r="AZ1861" s="5"/>
      <c r="BA1861" s="5"/>
      <c r="BB1861" s="5"/>
    </row>
    <row r="1862" spans="1:54">
      <c r="A1862" s="4"/>
      <c r="B1862" s="25"/>
      <c r="C1862" s="32">
        <f t="shared" si="139"/>
        <v>1</v>
      </c>
      <c r="D1862" s="77" t="s">
        <v>3118</v>
      </c>
      <c r="E1862" s="105">
        <v>5314</v>
      </c>
      <c r="F1862" s="4"/>
      <c r="G1862" s="5"/>
      <c r="H1862" s="5"/>
      <c r="I1862" s="5"/>
      <c r="J1862" s="5"/>
      <c r="K1862" s="5"/>
      <c r="L1862" s="5"/>
      <c r="M1862" s="5"/>
      <c r="N1862" s="5"/>
      <c r="O1862" s="5"/>
      <c r="P1862" s="5"/>
      <c r="Q1862" s="5"/>
      <c r="R1862" s="5"/>
      <c r="S1862" s="5"/>
      <c r="T1862" s="5"/>
      <c r="U1862" s="5"/>
      <c r="V1862" s="5"/>
      <c r="W1862" s="5"/>
      <c r="X1862" s="5"/>
      <c r="Y1862" s="5"/>
      <c r="Z1862" s="5"/>
      <c r="AA1862" s="5"/>
      <c r="AB1862" s="5"/>
      <c r="AC1862" s="5"/>
      <c r="AD1862" s="5"/>
      <c r="AE1862" s="5"/>
      <c r="AF1862" s="5"/>
      <c r="AG1862" s="5"/>
      <c r="AH1862" s="5"/>
      <c r="AI1862" s="5"/>
      <c r="AJ1862" s="5"/>
      <c r="AK1862" s="5"/>
      <c r="AL1862" s="5"/>
      <c r="AM1862" s="5"/>
      <c r="AN1862" s="5"/>
      <c r="AO1862" s="5"/>
      <c r="AP1862" s="5"/>
      <c r="AQ1862" s="5"/>
      <c r="AR1862" s="5"/>
      <c r="AS1862" s="5"/>
      <c r="AT1862" s="5"/>
      <c r="AU1862" s="5"/>
      <c r="AV1862" s="5"/>
      <c r="AW1862" s="5"/>
      <c r="AX1862" s="5"/>
      <c r="AY1862" s="5"/>
      <c r="AZ1862" s="5"/>
      <c r="BA1862" s="5"/>
      <c r="BB1862" s="5"/>
    </row>
    <row r="1863" spans="1:54">
      <c r="A1863" s="4"/>
      <c r="B1863" s="4"/>
      <c r="C1863" s="177">
        <f t="shared" si="139"/>
        <v>1</v>
      </c>
      <c r="D1863" s="77" t="s">
        <v>3119</v>
      </c>
      <c r="E1863" s="105">
        <v>2885</v>
      </c>
      <c r="F1863" s="4"/>
      <c r="G1863" s="5"/>
      <c r="H1863" s="5"/>
      <c r="I1863" s="5"/>
      <c r="J1863" s="5"/>
      <c r="K1863" s="5"/>
      <c r="L1863" s="5"/>
      <c r="M1863" s="5"/>
      <c r="N1863" s="5"/>
      <c r="O1863" s="5"/>
      <c r="P1863" s="5"/>
      <c r="Q1863" s="5"/>
      <c r="R1863" s="5"/>
      <c r="S1863" s="5"/>
      <c r="T1863" s="5"/>
      <c r="U1863" s="5"/>
      <c r="V1863" s="5"/>
      <c r="W1863" s="5"/>
      <c r="X1863" s="5"/>
      <c r="Y1863" s="5"/>
      <c r="Z1863" s="5"/>
      <c r="AA1863" s="5"/>
      <c r="AB1863" s="5"/>
      <c r="AC1863" s="5"/>
      <c r="AD1863" s="5"/>
      <c r="AE1863" s="5"/>
      <c r="AF1863" s="5"/>
      <c r="AG1863" s="5"/>
      <c r="AH1863" s="5"/>
      <c r="AI1863" s="5"/>
      <c r="AJ1863" s="5"/>
      <c r="AK1863" s="5"/>
      <c r="AL1863" s="5"/>
      <c r="AM1863" s="5"/>
      <c r="AN1863" s="5"/>
      <c r="AO1863" s="5"/>
      <c r="AP1863" s="5"/>
      <c r="AQ1863" s="5"/>
      <c r="AR1863" s="5"/>
      <c r="AS1863" s="5"/>
      <c r="AT1863" s="5"/>
      <c r="AU1863" s="5"/>
      <c r="AV1863" s="5"/>
      <c r="AW1863" s="5"/>
      <c r="AX1863" s="5"/>
      <c r="AY1863" s="5"/>
      <c r="AZ1863" s="5"/>
      <c r="BA1863" s="5"/>
      <c r="BB1863" s="5"/>
    </row>
    <row r="1864" spans="1:54">
      <c r="A1864" s="4"/>
      <c r="B1864" s="25"/>
      <c r="C1864" s="32">
        <f t="shared" si="139"/>
        <v>1</v>
      </c>
      <c r="D1864" s="77" t="s">
        <v>3120</v>
      </c>
      <c r="E1864" s="105">
        <v>4093</v>
      </c>
      <c r="F1864" s="4"/>
      <c r="G1864" s="5"/>
      <c r="H1864" s="5"/>
      <c r="I1864" s="5"/>
      <c r="J1864" s="5"/>
      <c r="K1864" s="5"/>
      <c r="L1864" s="5"/>
      <c r="M1864" s="5"/>
      <c r="N1864" s="5"/>
      <c r="O1864" s="5"/>
      <c r="P1864" s="5"/>
      <c r="Q1864" s="5"/>
      <c r="R1864" s="5"/>
      <c r="S1864" s="5"/>
      <c r="T1864" s="5"/>
      <c r="U1864" s="5"/>
      <c r="V1864" s="5"/>
      <c r="W1864" s="5"/>
      <c r="X1864" s="5"/>
      <c r="Y1864" s="5"/>
      <c r="Z1864" s="5"/>
      <c r="AA1864" s="5"/>
      <c r="AB1864" s="5"/>
      <c r="AC1864" s="5"/>
      <c r="AD1864" s="5"/>
      <c r="AE1864" s="5"/>
      <c r="AF1864" s="5"/>
      <c r="AG1864" s="5"/>
      <c r="AH1864" s="5"/>
      <c r="AI1864" s="5"/>
      <c r="AJ1864" s="5"/>
      <c r="AK1864" s="5"/>
      <c r="AL1864" s="5"/>
      <c r="AM1864" s="5"/>
      <c r="AN1864" s="5"/>
      <c r="AO1864" s="5"/>
      <c r="AP1864" s="5"/>
      <c r="AQ1864" s="5"/>
      <c r="AR1864" s="5"/>
      <c r="AS1864" s="5"/>
      <c r="AT1864" s="5"/>
      <c r="AU1864" s="5"/>
      <c r="AV1864" s="5"/>
      <c r="AW1864" s="5"/>
      <c r="AX1864" s="5"/>
      <c r="AY1864" s="5"/>
      <c r="AZ1864" s="5"/>
      <c r="BA1864" s="5"/>
      <c r="BB1864" s="5"/>
    </row>
    <row r="1865" spans="1:54">
      <c r="A1865" s="4"/>
      <c r="B1865" s="25"/>
      <c r="C1865" s="32">
        <f t="shared" si="139"/>
        <v>1</v>
      </c>
      <c r="D1865" s="77" t="s">
        <v>3122</v>
      </c>
      <c r="E1865" s="105">
        <v>6367</v>
      </c>
      <c r="F1865" s="4"/>
      <c r="G1865" s="5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5"/>
      <c r="S1865" s="5"/>
      <c r="T1865" s="5"/>
      <c r="U1865" s="5"/>
      <c r="V1865" s="5"/>
      <c r="W1865" s="5"/>
      <c r="X1865" s="5"/>
      <c r="Y1865" s="5"/>
      <c r="Z1865" s="5"/>
      <c r="AA1865" s="5"/>
      <c r="AB1865" s="5"/>
      <c r="AC1865" s="5"/>
      <c r="AD1865" s="5"/>
      <c r="AE1865" s="5"/>
      <c r="AF1865" s="5"/>
      <c r="AG1865" s="5"/>
      <c r="AH1865" s="5"/>
      <c r="AI1865" s="5"/>
      <c r="AJ1865" s="5"/>
      <c r="AK1865" s="5"/>
      <c r="AL1865" s="5"/>
      <c r="AM1865" s="5"/>
      <c r="AN1865" s="5"/>
      <c r="AO1865" s="5"/>
      <c r="AP1865" s="5"/>
      <c r="AQ1865" s="5"/>
      <c r="AR1865" s="5"/>
      <c r="AS1865" s="5"/>
      <c r="AT1865" s="5"/>
      <c r="AU1865" s="5"/>
      <c r="AV1865" s="5"/>
      <c r="AW1865" s="5"/>
      <c r="AX1865" s="5"/>
      <c r="AY1865" s="5"/>
      <c r="AZ1865" s="5"/>
      <c r="BA1865" s="5"/>
      <c r="BB1865" s="5"/>
    </row>
    <row r="1866" spans="1:54">
      <c r="A1866" s="4"/>
      <c r="B1866" s="25"/>
      <c r="C1866" s="32">
        <f t="shared" ref="C1866:C1885" si="140">IF(D1866="",0,1)</f>
        <v>1</v>
      </c>
      <c r="D1866" s="77" t="s">
        <v>3124</v>
      </c>
      <c r="E1866" s="105">
        <v>9030</v>
      </c>
      <c r="F1866" s="4"/>
      <c r="G1866" s="5"/>
      <c r="H1866" s="5"/>
      <c r="I1866" s="5"/>
      <c r="J1866" s="5"/>
      <c r="K1866" s="5"/>
      <c r="L1866" s="5"/>
      <c r="M1866" s="5"/>
      <c r="N1866" s="5"/>
      <c r="O1866" s="5"/>
      <c r="P1866" s="5"/>
      <c r="Q1866" s="5"/>
      <c r="R1866" s="5"/>
      <c r="S1866" s="5"/>
      <c r="T1866" s="5"/>
      <c r="U1866" s="5"/>
      <c r="V1866" s="5"/>
      <c r="W1866" s="5"/>
      <c r="X1866" s="5"/>
      <c r="Y1866" s="5"/>
      <c r="Z1866" s="5"/>
      <c r="AA1866" s="5"/>
      <c r="AB1866" s="5"/>
      <c r="AC1866" s="5"/>
      <c r="AD1866" s="5"/>
      <c r="AE1866" s="5"/>
      <c r="AF1866" s="5"/>
      <c r="AG1866" s="5"/>
      <c r="AH1866" s="5"/>
      <c r="AI1866" s="5"/>
      <c r="AJ1866" s="5"/>
      <c r="AK1866" s="5"/>
      <c r="AL1866" s="5"/>
      <c r="AM1866" s="5"/>
      <c r="AN1866" s="5"/>
      <c r="AO1866" s="5"/>
      <c r="AP1866" s="5"/>
      <c r="AQ1866" s="5"/>
      <c r="AR1866" s="5"/>
      <c r="AS1866" s="5"/>
      <c r="AT1866" s="5"/>
      <c r="AU1866" s="5"/>
      <c r="AV1866" s="5"/>
      <c r="AW1866" s="5"/>
      <c r="AX1866" s="5"/>
      <c r="AY1866" s="5"/>
      <c r="AZ1866" s="5"/>
      <c r="BA1866" s="5"/>
      <c r="BB1866" s="5"/>
    </row>
    <row r="1867" spans="1:54">
      <c r="A1867" s="4"/>
      <c r="B1867" s="25"/>
      <c r="C1867" s="32">
        <f t="shared" si="140"/>
        <v>1</v>
      </c>
      <c r="D1867" s="77" t="s">
        <v>3125</v>
      </c>
      <c r="E1867" s="105">
        <v>3474</v>
      </c>
      <c r="F1867" s="4"/>
      <c r="G1867" s="5"/>
      <c r="H1867" s="5"/>
      <c r="I1867" s="5"/>
      <c r="J1867" s="5"/>
      <c r="K1867" s="5"/>
      <c r="L1867" s="5"/>
      <c r="M1867" s="5"/>
      <c r="N1867" s="5"/>
      <c r="O1867" s="5"/>
      <c r="P1867" s="5"/>
      <c r="Q1867" s="5"/>
      <c r="R1867" s="5"/>
      <c r="S1867" s="5"/>
      <c r="T1867" s="5"/>
      <c r="U1867" s="5"/>
      <c r="V1867" s="5"/>
      <c r="W1867" s="5"/>
      <c r="X1867" s="5"/>
      <c r="Y1867" s="5"/>
      <c r="Z1867" s="5"/>
      <c r="AA1867" s="5"/>
      <c r="AB1867" s="5"/>
      <c r="AC1867" s="5"/>
      <c r="AD1867" s="5"/>
      <c r="AE1867" s="5"/>
      <c r="AF1867" s="5"/>
      <c r="AG1867" s="5"/>
      <c r="AH1867" s="5"/>
      <c r="AI1867" s="5"/>
      <c r="AJ1867" s="5"/>
      <c r="AK1867" s="5"/>
      <c r="AL1867" s="5"/>
      <c r="AM1867" s="5"/>
      <c r="AN1867" s="5"/>
      <c r="AO1867" s="5"/>
      <c r="AP1867" s="5"/>
      <c r="AQ1867" s="5"/>
      <c r="AR1867" s="5"/>
      <c r="AS1867" s="5"/>
      <c r="AT1867" s="5"/>
      <c r="AU1867" s="5"/>
      <c r="AV1867" s="5"/>
      <c r="AW1867" s="5"/>
      <c r="AX1867" s="5"/>
      <c r="AY1867" s="5"/>
      <c r="AZ1867" s="5"/>
      <c r="BA1867" s="5"/>
      <c r="BB1867" s="5"/>
    </row>
    <row r="1868" spans="1:54">
      <c r="A1868" s="4"/>
      <c r="B1868" s="25"/>
      <c r="C1868" s="32">
        <f t="shared" si="140"/>
        <v>1</v>
      </c>
      <c r="D1868" s="77" t="s">
        <v>3126</v>
      </c>
      <c r="E1868" s="105">
        <v>11190</v>
      </c>
      <c r="F1868" s="4"/>
      <c r="G1868" s="5"/>
      <c r="H1868" s="5"/>
      <c r="I1868" s="5"/>
      <c r="J1868" s="5"/>
      <c r="K1868" s="5"/>
      <c r="L1868" s="5"/>
      <c r="M1868" s="5"/>
      <c r="N1868" s="5"/>
      <c r="O1868" s="5"/>
      <c r="P1868" s="5"/>
      <c r="Q1868" s="5"/>
      <c r="R1868" s="5"/>
      <c r="S1868" s="5"/>
      <c r="T1868" s="5"/>
      <c r="U1868" s="5"/>
      <c r="V1868" s="5"/>
      <c r="W1868" s="5"/>
      <c r="X1868" s="5"/>
      <c r="Y1868" s="5"/>
      <c r="Z1868" s="5"/>
      <c r="AA1868" s="5"/>
      <c r="AB1868" s="5"/>
      <c r="AC1868" s="5"/>
      <c r="AD1868" s="5"/>
      <c r="AE1868" s="5"/>
      <c r="AF1868" s="5"/>
      <c r="AG1868" s="5"/>
      <c r="AH1868" s="5"/>
      <c r="AI1868" s="5"/>
      <c r="AJ1868" s="5"/>
      <c r="AK1868" s="5"/>
      <c r="AL1868" s="5"/>
      <c r="AM1868" s="5"/>
      <c r="AN1868" s="5"/>
      <c r="AO1868" s="5"/>
      <c r="AP1868" s="5"/>
      <c r="AQ1868" s="5"/>
      <c r="AR1868" s="5"/>
      <c r="AS1868" s="5"/>
      <c r="AT1868" s="5"/>
      <c r="AU1868" s="5"/>
      <c r="AV1868" s="5"/>
      <c r="AW1868" s="5"/>
      <c r="AX1868" s="5"/>
      <c r="AY1868" s="5"/>
      <c r="AZ1868" s="5"/>
      <c r="BA1868" s="5"/>
      <c r="BB1868" s="5"/>
    </row>
    <row r="1869" spans="1:54">
      <c r="A1869" s="4"/>
      <c r="B1869" s="25"/>
      <c r="C1869" s="32">
        <f t="shared" si="140"/>
        <v>1</v>
      </c>
      <c r="D1869" s="77" t="s">
        <v>3127</v>
      </c>
      <c r="E1869" s="105">
        <v>11879</v>
      </c>
      <c r="F1869" s="4"/>
      <c r="G1869" s="5"/>
      <c r="H1869" s="5"/>
      <c r="I1869" s="5"/>
      <c r="J1869" s="5"/>
      <c r="K1869" s="5"/>
      <c r="L1869" s="5"/>
      <c r="M1869" s="5"/>
      <c r="N1869" s="5"/>
      <c r="O1869" s="5"/>
      <c r="P1869" s="5"/>
      <c r="Q1869" s="5"/>
      <c r="R1869" s="5"/>
      <c r="S1869" s="5"/>
      <c r="T1869" s="5"/>
      <c r="U1869" s="5"/>
      <c r="V1869" s="5"/>
      <c r="W1869" s="5"/>
      <c r="X1869" s="5"/>
      <c r="Y1869" s="5"/>
      <c r="Z1869" s="5"/>
      <c r="AA1869" s="5"/>
      <c r="AB1869" s="5"/>
      <c r="AC1869" s="5"/>
      <c r="AD1869" s="5"/>
      <c r="AE1869" s="5"/>
      <c r="AF1869" s="5"/>
      <c r="AG1869" s="5"/>
      <c r="AH1869" s="5"/>
      <c r="AI1869" s="5"/>
      <c r="AJ1869" s="5"/>
      <c r="AK1869" s="5"/>
      <c r="AL1869" s="5"/>
      <c r="AM1869" s="5"/>
      <c r="AN1869" s="5"/>
      <c r="AO1869" s="5"/>
      <c r="AP1869" s="5"/>
      <c r="AQ1869" s="5"/>
      <c r="AR1869" s="5"/>
      <c r="AS1869" s="5"/>
      <c r="AT1869" s="5"/>
      <c r="AU1869" s="5"/>
      <c r="AV1869" s="5"/>
      <c r="AW1869" s="5"/>
      <c r="AX1869" s="5"/>
      <c r="AY1869" s="5"/>
      <c r="AZ1869" s="5"/>
      <c r="BA1869" s="5"/>
      <c r="BB1869" s="5"/>
    </row>
    <row r="1870" spans="1:54">
      <c r="A1870" s="4"/>
      <c r="B1870" s="25"/>
      <c r="C1870" s="32">
        <f t="shared" si="140"/>
        <v>1</v>
      </c>
      <c r="D1870" s="77" t="s">
        <v>3128</v>
      </c>
      <c r="E1870" s="105">
        <v>2919</v>
      </c>
      <c r="F1870" s="4"/>
      <c r="G1870" s="5"/>
      <c r="H1870" s="5"/>
      <c r="I1870" s="5"/>
      <c r="J1870" s="5"/>
      <c r="K1870" s="5"/>
      <c r="L1870" s="5"/>
      <c r="M1870" s="5"/>
      <c r="N1870" s="5"/>
      <c r="O1870" s="5"/>
      <c r="P1870" s="5"/>
      <c r="Q1870" s="5"/>
      <c r="R1870" s="5"/>
      <c r="S1870" s="5"/>
      <c r="T1870" s="5"/>
      <c r="U1870" s="5"/>
      <c r="V1870" s="5"/>
      <c r="W1870" s="5"/>
      <c r="X1870" s="5"/>
      <c r="Y1870" s="5"/>
      <c r="Z1870" s="5"/>
      <c r="AA1870" s="5"/>
      <c r="AB1870" s="5"/>
      <c r="AC1870" s="5"/>
      <c r="AD1870" s="5"/>
      <c r="AE1870" s="5"/>
      <c r="AF1870" s="5"/>
      <c r="AG1870" s="5"/>
      <c r="AH1870" s="5"/>
      <c r="AI1870" s="5"/>
      <c r="AJ1870" s="5"/>
      <c r="AK1870" s="5"/>
      <c r="AL1870" s="5"/>
      <c r="AM1870" s="5"/>
      <c r="AN1870" s="5"/>
      <c r="AO1870" s="5"/>
      <c r="AP1870" s="5"/>
      <c r="AQ1870" s="5"/>
      <c r="AR1870" s="5"/>
      <c r="AS1870" s="5"/>
      <c r="AT1870" s="5"/>
      <c r="AU1870" s="5"/>
      <c r="AV1870" s="5"/>
      <c r="AW1870" s="5"/>
      <c r="AX1870" s="5"/>
      <c r="AY1870" s="5"/>
      <c r="AZ1870" s="5"/>
      <c r="BA1870" s="5"/>
      <c r="BB1870" s="5"/>
    </row>
    <row r="1871" spans="1:54">
      <c r="A1871" s="4"/>
      <c r="B1871" s="25"/>
      <c r="C1871" s="32">
        <f t="shared" si="140"/>
        <v>1</v>
      </c>
      <c r="D1871" s="77" t="s">
        <v>3130</v>
      </c>
      <c r="E1871" s="105">
        <v>3229</v>
      </c>
      <c r="F1871" s="4"/>
      <c r="G1871" s="5"/>
      <c r="H1871" s="5"/>
      <c r="I1871" s="5"/>
      <c r="J1871" s="5"/>
      <c r="K1871" s="5"/>
      <c r="L1871" s="5"/>
      <c r="M1871" s="5"/>
      <c r="N1871" s="5"/>
      <c r="O1871" s="5"/>
      <c r="P1871" s="5"/>
      <c r="Q1871" s="5"/>
      <c r="R1871" s="5"/>
      <c r="S1871" s="5"/>
      <c r="T1871" s="5"/>
      <c r="U1871" s="5"/>
      <c r="V1871" s="5"/>
      <c r="W1871" s="5"/>
      <c r="X1871" s="5"/>
      <c r="Y1871" s="5"/>
      <c r="Z1871" s="5"/>
      <c r="AA1871" s="5"/>
      <c r="AB1871" s="5"/>
      <c r="AC1871" s="5"/>
      <c r="AD1871" s="5"/>
      <c r="AE1871" s="5"/>
      <c r="AF1871" s="5"/>
      <c r="AG1871" s="5"/>
      <c r="AH1871" s="5"/>
      <c r="AI1871" s="5"/>
      <c r="AJ1871" s="5"/>
      <c r="AK1871" s="5"/>
      <c r="AL1871" s="5"/>
      <c r="AM1871" s="5"/>
      <c r="AN1871" s="5"/>
      <c r="AO1871" s="5"/>
      <c r="AP1871" s="5"/>
      <c r="AQ1871" s="5"/>
      <c r="AR1871" s="5"/>
      <c r="AS1871" s="5"/>
      <c r="AT1871" s="5"/>
      <c r="AU1871" s="5"/>
      <c r="AV1871" s="5"/>
      <c r="AW1871" s="5"/>
      <c r="AX1871" s="5"/>
      <c r="AY1871" s="5"/>
      <c r="AZ1871" s="5"/>
      <c r="BA1871" s="5"/>
      <c r="BB1871" s="5"/>
    </row>
    <row r="1872" spans="1:54">
      <c r="A1872" s="4"/>
      <c r="B1872" s="25"/>
      <c r="C1872" s="32">
        <f t="shared" si="140"/>
        <v>1</v>
      </c>
      <c r="D1872" s="77" t="s">
        <v>3131</v>
      </c>
      <c r="E1872" s="105">
        <v>1558</v>
      </c>
      <c r="F1872" s="4"/>
      <c r="G1872" s="5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5"/>
      <c r="S1872" s="5"/>
      <c r="T1872" s="5"/>
      <c r="U1872" s="5"/>
      <c r="V1872" s="5"/>
      <c r="W1872" s="5"/>
      <c r="X1872" s="5"/>
      <c r="Y1872" s="5"/>
      <c r="Z1872" s="5"/>
      <c r="AA1872" s="5"/>
      <c r="AB1872" s="5"/>
      <c r="AC1872" s="5"/>
      <c r="AD1872" s="5"/>
      <c r="AE1872" s="5"/>
      <c r="AF1872" s="5"/>
      <c r="AG1872" s="5"/>
      <c r="AH1872" s="5"/>
      <c r="AI1872" s="5"/>
      <c r="AJ1872" s="5"/>
      <c r="AK1872" s="5"/>
      <c r="AL1872" s="5"/>
      <c r="AM1872" s="5"/>
      <c r="AN1872" s="5"/>
      <c r="AO1872" s="5"/>
      <c r="AP1872" s="5"/>
      <c r="AQ1872" s="5"/>
      <c r="AR1872" s="5"/>
      <c r="AS1872" s="5"/>
      <c r="AT1872" s="5"/>
      <c r="AU1872" s="5"/>
      <c r="AV1872" s="5"/>
      <c r="AW1872" s="5"/>
      <c r="AX1872" s="5"/>
      <c r="AY1872" s="5"/>
      <c r="AZ1872" s="5"/>
      <c r="BA1872" s="5"/>
      <c r="BB1872" s="5"/>
    </row>
    <row r="1873" spans="1:54">
      <c r="A1873" s="4"/>
      <c r="B1873" s="25"/>
      <c r="C1873" s="32">
        <f t="shared" si="140"/>
        <v>1</v>
      </c>
      <c r="D1873" s="77" t="s">
        <v>3134</v>
      </c>
      <c r="E1873" s="105">
        <v>10173</v>
      </c>
      <c r="F1873" s="4"/>
      <c r="G1873" s="5"/>
      <c r="H1873" s="5"/>
      <c r="I1873" s="5"/>
      <c r="J1873" s="5"/>
      <c r="K1873" s="5"/>
      <c r="L1873" s="5"/>
      <c r="M1873" s="5"/>
      <c r="N1873" s="5"/>
      <c r="O1873" s="5"/>
      <c r="P1873" s="5"/>
      <c r="Q1873" s="5"/>
      <c r="R1873" s="5"/>
      <c r="S1873" s="5"/>
      <c r="T1873" s="5"/>
      <c r="U1873" s="5"/>
      <c r="V1873" s="5"/>
      <c r="W1873" s="5"/>
      <c r="X1873" s="5"/>
      <c r="Y1873" s="5"/>
      <c r="Z1873" s="5"/>
      <c r="AA1873" s="5"/>
      <c r="AB1873" s="5"/>
      <c r="AC1873" s="5"/>
      <c r="AD1873" s="5"/>
      <c r="AE1873" s="5"/>
      <c r="AF1873" s="5"/>
      <c r="AG1873" s="5"/>
      <c r="AH1873" s="5"/>
      <c r="AI1873" s="5"/>
      <c r="AJ1873" s="5"/>
      <c r="AK1873" s="5"/>
      <c r="AL1873" s="5"/>
      <c r="AM1873" s="5"/>
      <c r="AN1873" s="5"/>
      <c r="AO1873" s="5"/>
      <c r="AP1873" s="5"/>
      <c r="AQ1873" s="5"/>
      <c r="AR1873" s="5"/>
      <c r="AS1873" s="5"/>
      <c r="AT1873" s="5"/>
      <c r="AU1873" s="5"/>
      <c r="AV1873" s="5"/>
      <c r="AW1873" s="5"/>
      <c r="AX1873" s="5"/>
      <c r="AY1873" s="5"/>
      <c r="AZ1873" s="5"/>
      <c r="BA1873" s="5"/>
      <c r="BB1873" s="5"/>
    </row>
    <row r="1874" spans="1:54">
      <c r="A1874" s="4"/>
      <c r="B1874" s="25"/>
      <c r="C1874" s="32">
        <f t="shared" si="140"/>
        <v>1</v>
      </c>
      <c r="D1874" s="77" t="s">
        <v>1324</v>
      </c>
      <c r="E1874" s="105">
        <v>2827</v>
      </c>
      <c r="F1874" s="4"/>
      <c r="G1874" s="5"/>
      <c r="H1874" s="5"/>
      <c r="I1874" s="5"/>
      <c r="J1874" s="5"/>
      <c r="K1874" s="5"/>
      <c r="L1874" s="5"/>
      <c r="M1874" s="5"/>
      <c r="N1874" s="5"/>
      <c r="O1874" s="5"/>
      <c r="P1874" s="5"/>
      <c r="Q1874" s="5"/>
      <c r="R1874" s="5"/>
      <c r="S1874" s="5"/>
      <c r="T1874" s="5"/>
      <c r="U1874" s="5"/>
      <c r="V1874" s="5"/>
      <c r="W1874" s="5"/>
      <c r="X1874" s="5"/>
      <c r="Y1874" s="5"/>
      <c r="Z1874" s="5"/>
      <c r="AA1874" s="5"/>
      <c r="AB1874" s="5"/>
      <c r="AC1874" s="5"/>
      <c r="AD1874" s="5"/>
      <c r="AE1874" s="5"/>
      <c r="AF1874" s="5"/>
      <c r="AG1874" s="5"/>
      <c r="AH1874" s="5"/>
      <c r="AI1874" s="5"/>
      <c r="AJ1874" s="5"/>
      <c r="AK1874" s="5"/>
      <c r="AL1874" s="5"/>
      <c r="AM1874" s="5"/>
      <c r="AN1874" s="5"/>
      <c r="AO1874" s="5"/>
      <c r="AP1874" s="5"/>
      <c r="AQ1874" s="5"/>
      <c r="AR1874" s="5"/>
      <c r="AS1874" s="5"/>
      <c r="AT1874" s="5"/>
      <c r="AU1874" s="5"/>
      <c r="AV1874" s="5"/>
      <c r="AW1874" s="5"/>
      <c r="AX1874" s="5"/>
      <c r="AY1874" s="5"/>
      <c r="AZ1874" s="5"/>
      <c r="BA1874" s="5"/>
      <c r="BB1874" s="5"/>
    </row>
    <row r="1875" spans="1:54">
      <c r="A1875" s="4"/>
      <c r="B1875" s="25"/>
      <c r="C1875" s="32">
        <f t="shared" si="140"/>
        <v>1</v>
      </c>
      <c r="D1875" s="77" t="s">
        <v>3136</v>
      </c>
      <c r="E1875" s="105">
        <v>4883</v>
      </c>
      <c r="F1875" s="4"/>
      <c r="G1875" s="5"/>
      <c r="H1875" s="5"/>
      <c r="I1875" s="5"/>
      <c r="J1875" s="5"/>
      <c r="K1875" s="5"/>
      <c r="L1875" s="5"/>
      <c r="M1875" s="5"/>
      <c r="N1875" s="5"/>
      <c r="O1875" s="5"/>
      <c r="P1875" s="5"/>
      <c r="Q1875" s="5"/>
      <c r="R1875" s="5"/>
      <c r="S1875" s="5"/>
      <c r="T1875" s="5"/>
      <c r="U1875" s="5"/>
      <c r="V1875" s="5"/>
      <c r="W1875" s="5"/>
      <c r="X1875" s="5"/>
      <c r="Y1875" s="5"/>
      <c r="Z1875" s="5"/>
      <c r="AA1875" s="5"/>
      <c r="AB1875" s="5"/>
      <c r="AC1875" s="5"/>
      <c r="AD1875" s="5"/>
      <c r="AE1875" s="5"/>
      <c r="AF1875" s="5"/>
      <c r="AG1875" s="5"/>
      <c r="AH1875" s="5"/>
      <c r="AI1875" s="5"/>
      <c r="AJ1875" s="5"/>
      <c r="AK1875" s="5"/>
      <c r="AL1875" s="5"/>
      <c r="AM1875" s="5"/>
      <c r="AN1875" s="5"/>
      <c r="AO1875" s="5"/>
      <c r="AP1875" s="5"/>
      <c r="AQ1875" s="5"/>
      <c r="AR1875" s="5"/>
      <c r="AS1875" s="5"/>
      <c r="AT1875" s="5"/>
      <c r="AU1875" s="5"/>
      <c r="AV1875" s="5"/>
      <c r="AW1875" s="5"/>
      <c r="AX1875" s="5"/>
      <c r="AY1875" s="5"/>
      <c r="AZ1875" s="5"/>
      <c r="BA1875" s="5"/>
      <c r="BB1875" s="5"/>
    </row>
    <row r="1876" spans="1:54">
      <c r="A1876" s="4"/>
      <c r="B1876" s="25"/>
      <c r="C1876" s="32">
        <f t="shared" si="140"/>
        <v>1</v>
      </c>
      <c r="D1876" s="77" t="s">
        <v>3137</v>
      </c>
      <c r="E1876" s="105">
        <v>5669</v>
      </c>
      <c r="F1876" s="4"/>
      <c r="G1876" s="5"/>
      <c r="H1876" s="5"/>
      <c r="I1876" s="5"/>
      <c r="J1876" s="5"/>
      <c r="K1876" s="5"/>
      <c r="L1876" s="5"/>
      <c r="M1876" s="5"/>
      <c r="N1876" s="5"/>
      <c r="O1876" s="5"/>
      <c r="P1876" s="5"/>
      <c r="Q1876" s="5"/>
      <c r="R1876" s="5"/>
      <c r="S1876" s="5"/>
      <c r="T1876" s="5"/>
      <c r="U1876" s="5"/>
      <c r="V1876" s="5"/>
      <c r="W1876" s="5"/>
      <c r="X1876" s="5"/>
      <c r="Y1876" s="5"/>
      <c r="Z1876" s="5"/>
      <c r="AA1876" s="5"/>
      <c r="AB1876" s="5"/>
      <c r="AC1876" s="5"/>
      <c r="AD1876" s="5"/>
      <c r="AE1876" s="5"/>
      <c r="AF1876" s="5"/>
      <c r="AG1876" s="5"/>
      <c r="AH1876" s="5"/>
      <c r="AI1876" s="5"/>
      <c r="AJ1876" s="5"/>
      <c r="AK1876" s="5"/>
      <c r="AL1876" s="5"/>
      <c r="AM1876" s="5"/>
      <c r="AN1876" s="5"/>
      <c r="AO1876" s="5"/>
      <c r="AP1876" s="5"/>
      <c r="AQ1876" s="5"/>
      <c r="AR1876" s="5"/>
      <c r="AS1876" s="5"/>
      <c r="AT1876" s="5"/>
      <c r="AU1876" s="5"/>
      <c r="AV1876" s="5"/>
      <c r="AW1876" s="5"/>
      <c r="AX1876" s="5"/>
      <c r="AY1876" s="5"/>
      <c r="AZ1876" s="5"/>
      <c r="BA1876" s="5"/>
      <c r="BB1876" s="5"/>
    </row>
    <row r="1877" spans="1:54">
      <c r="A1877" s="4"/>
      <c r="B1877" s="25"/>
      <c r="C1877" s="32">
        <f t="shared" si="140"/>
        <v>1</v>
      </c>
      <c r="D1877" s="77" t="s">
        <v>3138</v>
      </c>
      <c r="E1877" s="105">
        <v>3526</v>
      </c>
      <c r="F1877" s="4"/>
      <c r="G1877" s="5"/>
      <c r="H1877" s="5"/>
      <c r="I1877" s="5"/>
      <c r="J1877" s="5"/>
      <c r="K1877" s="5"/>
      <c r="L1877" s="5"/>
      <c r="M1877" s="5"/>
      <c r="N1877" s="5"/>
      <c r="O1877" s="5"/>
      <c r="P1877" s="5"/>
      <c r="Q1877" s="5"/>
      <c r="R1877" s="5"/>
      <c r="S1877" s="5"/>
      <c r="T1877" s="5"/>
      <c r="U1877" s="5"/>
      <c r="V1877" s="5"/>
      <c r="W1877" s="5"/>
      <c r="X1877" s="5"/>
      <c r="Y1877" s="5"/>
      <c r="Z1877" s="5"/>
      <c r="AA1877" s="5"/>
      <c r="AB1877" s="5"/>
      <c r="AC1877" s="5"/>
      <c r="AD1877" s="5"/>
      <c r="AE1877" s="5"/>
      <c r="AF1877" s="5"/>
      <c r="AG1877" s="5"/>
      <c r="AH1877" s="5"/>
      <c r="AI1877" s="5"/>
      <c r="AJ1877" s="5"/>
      <c r="AK1877" s="5"/>
      <c r="AL1877" s="5"/>
      <c r="AM1877" s="5"/>
      <c r="AN1877" s="5"/>
      <c r="AO1877" s="5"/>
      <c r="AP1877" s="5"/>
      <c r="AQ1877" s="5"/>
      <c r="AR1877" s="5"/>
      <c r="AS1877" s="5"/>
      <c r="AT1877" s="5"/>
      <c r="AU1877" s="5"/>
      <c r="AV1877" s="5"/>
      <c r="AW1877" s="5"/>
      <c r="AX1877" s="5"/>
      <c r="AY1877" s="5"/>
      <c r="AZ1877" s="5"/>
      <c r="BA1877" s="5"/>
      <c r="BB1877" s="5"/>
    </row>
    <row r="1878" spans="1:54">
      <c r="A1878" s="4"/>
      <c r="B1878" s="25"/>
      <c r="C1878" s="32">
        <f t="shared" si="140"/>
        <v>1</v>
      </c>
      <c r="D1878" s="77" t="s">
        <v>3139</v>
      </c>
      <c r="E1878" s="105">
        <v>3393</v>
      </c>
      <c r="F1878" s="4"/>
      <c r="G1878" s="5"/>
      <c r="H1878" s="5"/>
      <c r="I1878" s="5"/>
      <c r="J1878" s="5"/>
      <c r="K1878" s="5"/>
      <c r="L1878" s="5"/>
      <c r="M1878" s="5"/>
      <c r="N1878" s="5"/>
      <c r="O1878" s="5"/>
      <c r="P1878" s="5"/>
      <c r="Q1878" s="5"/>
      <c r="R1878" s="5"/>
      <c r="S1878" s="5"/>
      <c r="T1878" s="5"/>
      <c r="U1878" s="5"/>
      <c r="V1878" s="5"/>
      <c r="W1878" s="5"/>
      <c r="X1878" s="5"/>
      <c r="Y1878" s="5"/>
      <c r="Z1878" s="5"/>
      <c r="AA1878" s="5"/>
      <c r="AB1878" s="5"/>
      <c r="AC1878" s="5"/>
      <c r="AD1878" s="5"/>
      <c r="AE1878" s="5"/>
      <c r="AF1878" s="5"/>
      <c r="AG1878" s="5"/>
      <c r="AH1878" s="5"/>
      <c r="AI1878" s="5"/>
      <c r="AJ1878" s="5"/>
      <c r="AK1878" s="5"/>
      <c r="AL1878" s="5"/>
      <c r="AM1878" s="5"/>
      <c r="AN1878" s="5"/>
      <c r="AO1878" s="5"/>
      <c r="AP1878" s="5"/>
      <c r="AQ1878" s="5"/>
      <c r="AR1878" s="5"/>
      <c r="AS1878" s="5"/>
      <c r="AT1878" s="5"/>
      <c r="AU1878" s="5"/>
      <c r="AV1878" s="5"/>
      <c r="AW1878" s="5"/>
      <c r="AX1878" s="5"/>
      <c r="AY1878" s="5"/>
      <c r="AZ1878" s="5"/>
      <c r="BA1878" s="5"/>
      <c r="BB1878" s="5"/>
    </row>
    <row r="1879" spans="1:54">
      <c r="A1879" s="4"/>
      <c r="B1879" s="25"/>
      <c r="C1879" s="32">
        <f t="shared" si="140"/>
        <v>1</v>
      </c>
      <c r="D1879" s="77" t="s">
        <v>3140</v>
      </c>
      <c r="E1879" s="105">
        <v>8059</v>
      </c>
      <c r="F1879" s="4"/>
      <c r="G1879" s="5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5"/>
      <c r="S1879" s="5"/>
      <c r="T1879" s="5"/>
      <c r="U1879" s="5"/>
      <c r="V1879" s="5"/>
      <c r="W1879" s="5"/>
      <c r="X1879" s="5"/>
      <c r="Y1879" s="5"/>
      <c r="Z1879" s="5"/>
      <c r="AA1879" s="5"/>
      <c r="AB1879" s="5"/>
      <c r="AC1879" s="5"/>
      <c r="AD1879" s="5"/>
      <c r="AE1879" s="5"/>
      <c r="AF1879" s="5"/>
      <c r="AG1879" s="5"/>
      <c r="AH1879" s="5"/>
      <c r="AI1879" s="5"/>
      <c r="AJ1879" s="5"/>
      <c r="AK1879" s="5"/>
      <c r="AL1879" s="5"/>
      <c r="AM1879" s="5"/>
      <c r="AN1879" s="5"/>
      <c r="AO1879" s="5"/>
      <c r="AP1879" s="5"/>
      <c r="AQ1879" s="5"/>
      <c r="AR1879" s="5"/>
      <c r="AS1879" s="5"/>
      <c r="AT1879" s="5"/>
      <c r="AU1879" s="5"/>
      <c r="AV1879" s="5"/>
      <c r="AW1879" s="5"/>
      <c r="AX1879" s="5"/>
      <c r="AY1879" s="5"/>
      <c r="AZ1879" s="5"/>
      <c r="BA1879" s="5"/>
      <c r="BB1879" s="5"/>
    </row>
    <row r="1880" spans="1:54">
      <c r="A1880" s="4"/>
      <c r="B1880" s="25"/>
      <c r="C1880" s="32">
        <f t="shared" si="140"/>
        <v>1</v>
      </c>
      <c r="D1880" s="77" t="s">
        <v>3141</v>
      </c>
      <c r="E1880" s="105">
        <v>3907</v>
      </c>
      <c r="F1880" s="4"/>
      <c r="G1880" s="5"/>
      <c r="H1880" s="5"/>
      <c r="I1880" s="5"/>
      <c r="J1880" s="5"/>
      <c r="K1880" s="5"/>
      <c r="L1880" s="5"/>
      <c r="M1880" s="5"/>
      <c r="N1880" s="5"/>
      <c r="O1880" s="5"/>
      <c r="P1880" s="5"/>
      <c r="Q1880" s="5"/>
      <c r="R1880" s="5"/>
      <c r="S1880" s="5"/>
      <c r="T1880" s="5"/>
      <c r="U1880" s="5"/>
      <c r="V1880" s="5"/>
      <c r="W1880" s="5"/>
      <c r="X1880" s="5"/>
      <c r="Y1880" s="5"/>
      <c r="Z1880" s="5"/>
      <c r="AA1880" s="5"/>
      <c r="AB1880" s="5"/>
      <c r="AC1880" s="5"/>
      <c r="AD1880" s="5"/>
      <c r="AE1880" s="5"/>
      <c r="AF1880" s="5"/>
      <c r="AG1880" s="5"/>
      <c r="AH1880" s="5"/>
      <c r="AI1880" s="5"/>
      <c r="AJ1880" s="5"/>
      <c r="AK1880" s="5"/>
      <c r="AL1880" s="5"/>
      <c r="AM1880" s="5"/>
      <c r="AN1880" s="5"/>
      <c r="AO1880" s="5"/>
      <c r="AP1880" s="5"/>
      <c r="AQ1880" s="5"/>
      <c r="AR1880" s="5"/>
      <c r="AS1880" s="5"/>
      <c r="AT1880" s="5"/>
      <c r="AU1880" s="5"/>
      <c r="AV1880" s="5"/>
      <c r="AW1880" s="5"/>
      <c r="AX1880" s="5"/>
      <c r="AY1880" s="5"/>
      <c r="AZ1880" s="5"/>
      <c r="BA1880" s="5"/>
      <c r="BB1880" s="5"/>
    </row>
    <row r="1881" spans="1:54">
      <c r="A1881" s="4"/>
      <c r="B1881" s="25"/>
      <c r="C1881" s="32">
        <f t="shared" si="140"/>
        <v>1</v>
      </c>
      <c r="D1881" s="42" t="s">
        <v>3142</v>
      </c>
      <c r="E1881" s="105">
        <v>7316</v>
      </c>
      <c r="F1881" s="4"/>
      <c r="G1881" s="5"/>
      <c r="H1881" s="5"/>
      <c r="I1881" s="5"/>
      <c r="J1881" s="5"/>
      <c r="K1881" s="5"/>
      <c r="L1881" s="5"/>
      <c r="M1881" s="5"/>
      <c r="N1881" s="5"/>
      <c r="O1881" s="5"/>
      <c r="P1881" s="5"/>
      <c r="Q1881" s="5"/>
      <c r="R1881" s="5"/>
      <c r="S1881" s="5"/>
      <c r="T1881" s="5"/>
      <c r="U1881" s="5"/>
      <c r="V1881" s="5"/>
      <c r="W1881" s="5"/>
      <c r="X1881" s="5"/>
      <c r="Y1881" s="5"/>
      <c r="Z1881" s="5"/>
      <c r="AA1881" s="5"/>
      <c r="AB1881" s="5"/>
      <c r="AC1881" s="5"/>
      <c r="AD1881" s="5"/>
      <c r="AE1881" s="5"/>
      <c r="AF1881" s="5"/>
      <c r="AG1881" s="5"/>
      <c r="AH1881" s="5"/>
      <c r="AI1881" s="5"/>
      <c r="AJ1881" s="5"/>
      <c r="AK1881" s="5"/>
      <c r="AL1881" s="5"/>
      <c r="AM1881" s="5"/>
      <c r="AN1881" s="5"/>
      <c r="AO1881" s="5"/>
      <c r="AP1881" s="5"/>
      <c r="AQ1881" s="5"/>
      <c r="AR1881" s="5"/>
      <c r="AS1881" s="5"/>
      <c r="AT1881" s="5"/>
      <c r="AU1881" s="5"/>
      <c r="AV1881" s="5"/>
      <c r="AW1881" s="5"/>
      <c r="AX1881" s="5"/>
      <c r="AY1881" s="5"/>
      <c r="AZ1881" s="5"/>
      <c r="BA1881" s="5"/>
      <c r="BB1881" s="5"/>
    </row>
    <row r="1882" spans="1:54">
      <c r="A1882" s="4"/>
      <c r="B1882" s="25"/>
      <c r="C1882" s="32">
        <f t="shared" si="140"/>
        <v>1</v>
      </c>
      <c r="D1882" s="77" t="s">
        <v>3143</v>
      </c>
      <c r="E1882" s="105">
        <v>1496</v>
      </c>
      <c r="F1882" s="4"/>
      <c r="G1882" s="5"/>
      <c r="H1882" s="5"/>
      <c r="I1882" s="5"/>
      <c r="J1882" s="5"/>
      <c r="K1882" s="5"/>
      <c r="L1882" s="5"/>
      <c r="M1882" s="5"/>
      <c r="N1882" s="5"/>
      <c r="O1882" s="5"/>
      <c r="P1882" s="5"/>
      <c r="Q1882" s="5"/>
      <c r="R1882" s="5"/>
      <c r="S1882" s="5"/>
      <c r="T1882" s="5"/>
      <c r="U1882" s="5"/>
      <c r="V1882" s="5"/>
      <c r="W1882" s="5"/>
      <c r="X1882" s="5"/>
      <c r="Y1882" s="5"/>
      <c r="Z1882" s="5"/>
      <c r="AA1882" s="5"/>
      <c r="AB1882" s="5"/>
      <c r="AC1882" s="5"/>
      <c r="AD1882" s="5"/>
      <c r="AE1882" s="5"/>
      <c r="AF1882" s="5"/>
      <c r="AG1882" s="5"/>
      <c r="AH1882" s="5"/>
      <c r="AI1882" s="5"/>
      <c r="AJ1882" s="5"/>
      <c r="AK1882" s="5"/>
      <c r="AL1882" s="5"/>
      <c r="AM1882" s="5"/>
      <c r="AN1882" s="5"/>
      <c r="AO1882" s="5"/>
      <c r="AP1882" s="5"/>
      <c r="AQ1882" s="5"/>
      <c r="AR1882" s="5"/>
      <c r="AS1882" s="5"/>
      <c r="AT1882" s="5"/>
      <c r="AU1882" s="5"/>
      <c r="AV1882" s="5"/>
      <c r="AW1882" s="5"/>
      <c r="AX1882" s="5"/>
      <c r="AY1882" s="5"/>
      <c r="AZ1882" s="5"/>
      <c r="BA1882" s="5"/>
      <c r="BB1882" s="5"/>
    </row>
    <row r="1883" spans="1:54">
      <c r="A1883" s="4"/>
      <c r="B1883" s="25"/>
      <c r="C1883" s="32">
        <f t="shared" si="140"/>
        <v>1</v>
      </c>
      <c r="D1883" s="36" t="s">
        <v>3144</v>
      </c>
      <c r="E1883" s="105">
        <v>4044</v>
      </c>
      <c r="F1883" s="4"/>
      <c r="G1883" s="5"/>
      <c r="H1883" s="5"/>
      <c r="I1883" s="5"/>
      <c r="J1883" s="5"/>
      <c r="K1883" s="5"/>
      <c r="L1883" s="5"/>
      <c r="M1883" s="5"/>
      <c r="N1883" s="5"/>
      <c r="O1883" s="5"/>
      <c r="P1883" s="5"/>
      <c r="Q1883" s="5"/>
      <c r="R1883" s="5"/>
      <c r="S1883" s="5"/>
      <c r="T1883" s="5"/>
      <c r="U1883" s="5"/>
      <c r="V1883" s="5"/>
      <c r="W1883" s="5"/>
      <c r="X1883" s="5"/>
      <c r="Y1883" s="5"/>
      <c r="Z1883" s="5"/>
      <c r="AA1883" s="5"/>
      <c r="AB1883" s="5"/>
      <c r="AC1883" s="5"/>
      <c r="AD1883" s="5"/>
      <c r="AE1883" s="5"/>
      <c r="AF1883" s="5"/>
      <c r="AG1883" s="5"/>
      <c r="AH1883" s="5"/>
      <c r="AI1883" s="5"/>
      <c r="AJ1883" s="5"/>
      <c r="AK1883" s="5"/>
      <c r="AL1883" s="5"/>
      <c r="AM1883" s="5"/>
      <c r="AN1883" s="5"/>
      <c r="AO1883" s="5"/>
      <c r="AP1883" s="5"/>
      <c r="AQ1883" s="5"/>
      <c r="AR1883" s="5"/>
      <c r="AS1883" s="5"/>
      <c r="AT1883" s="5"/>
      <c r="AU1883" s="5"/>
      <c r="AV1883" s="5"/>
      <c r="AW1883" s="5"/>
      <c r="AX1883" s="5"/>
      <c r="AY1883" s="5"/>
      <c r="AZ1883" s="5"/>
      <c r="BA1883" s="5"/>
      <c r="BB1883" s="5"/>
    </row>
    <row r="1884" spans="1:54">
      <c r="A1884" s="4"/>
      <c r="B1884" s="25"/>
      <c r="C1884" s="32">
        <f t="shared" si="140"/>
        <v>1</v>
      </c>
      <c r="D1884" s="36" t="s">
        <v>3145</v>
      </c>
      <c r="E1884" s="105">
        <v>3284</v>
      </c>
      <c r="F1884" s="4"/>
      <c r="G1884" s="5"/>
      <c r="H1884" s="5"/>
      <c r="I1884" s="5"/>
      <c r="J1884" s="5"/>
      <c r="K1884" s="5"/>
      <c r="L1884" s="5"/>
      <c r="M1884" s="5"/>
      <c r="N1884" s="5"/>
      <c r="O1884" s="5"/>
      <c r="P1884" s="5"/>
      <c r="Q1884" s="5"/>
      <c r="R1884" s="5"/>
      <c r="S1884" s="5"/>
      <c r="T1884" s="5"/>
      <c r="U1884" s="5"/>
      <c r="V1884" s="5"/>
      <c r="W1884" s="5"/>
      <c r="X1884" s="5"/>
      <c r="Y1884" s="5"/>
      <c r="Z1884" s="5"/>
      <c r="AA1884" s="5"/>
      <c r="AB1884" s="5"/>
      <c r="AC1884" s="5"/>
      <c r="AD1884" s="5"/>
      <c r="AE1884" s="5"/>
      <c r="AF1884" s="5"/>
      <c r="AG1884" s="5"/>
      <c r="AH1884" s="5"/>
      <c r="AI1884" s="5"/>
      <c r="AJ1884" s="5"/>
      <c r="AK1884" s="5"/>
      <c r="AL1884" s="5"/>
      <c r="AM1884" s="5"/>
      <c r="AN1884" s="5"/>
      <c r="AO1884" s="5"/>
      <c r="AP1884" s="5"/>
      <c r="AQ1884" s="5"/>
      <c r="AR1884" s="5"/>
      <c r="AS1884" s="5"/>
      <c r="AT1884" s="5"/>
      <c r="AU1884" s="5"/>
      <c r="AV1884" s="5"/>
      <c r="AW1884" s="5"/>
      <c r="AX1884" s="5"/>
      <c r="AY1884" s="5"/>
      <c r="AZ1884" s="5"/>
      <c r="BA1884" s="5"/>
      <c r="BB1884" s="5"/>
    </row>
    <row r="1885" spans="1:54">
      <c r="A1885" s="4"/>
      <c r="B1885" s="25"/>
      <c r="C1885" s="32">
        <f t="shared" si="140"/>
        <v>1</v>
      </c>
      <c r="D1885" s="36" t="s">
        <v>3146</v>
      </c>
      <c r="E1885" s="105">
        <v>1397</v>
      </c>
      <c r="F1885" s="4"/>
      <c r="G1885" s="5"/>
      <c r="H1885" s="5"/>
      <c r="I1885" s="5"/>
      <c r="J1885" s="5"/>
      <c r="K1885" s="5"/>
      <c r="L1885" s="5"/>
      <c r="M1885" s="5"/>
      <c r="N1885" s="5"/>
      <c r="O1885" s="5"/>
      <c r="P1885" s="5"/>
      <c r="Q1885" s="5"/>
      <c r="R1885" s="5"/>
      <c r="S1885" s="5"/>
      <c r="T1885" s="5"/>
      <c r="U1885" s="5"/>
      <c r="V1885" s="5"/>
      <c r="W1885" s="5"/>
      <c r="X1885" s="5"/>
      <c r="Y1885" s="5"/>
      <c r="Z1885" s="5"/>
      <c r="AA1885" s="5"/>
      <c r="AB1885" s="5"/>
      <c r="AC1885" s="5"/>
      <c r="AD1885" s="5"/>
      <c r="AE1885" s="5"/>
      <c r="AF1885" s="5"/>
      <c r="AG1885" s="5"/>
      <c r="AH1885" s="5"/>
      <c r="AI1885" s="5"/>
      <c r="AJ1885" s="5"/>
      <c r="AK1885" s="5"/>
      <c r="AL1885" s="5"/>
      <c r="AM1885" s="5"/>
      <c r="AN1885" s="5"/>
      <c r="AO1885" s="5"/>
      <c r="AP1885" s="5"/>
      <c r="AQ1885" s="5"/>
      <c r="AR1885" s="5"/>
      <c r="AS1885" s="5"/>
      <c r="AT1885" s="5"/>
      <c r="AU1885" s="5"/>
      <c r="AV1885" s="5"/>
      <c r="AW1885" s="5"/>
      <c r="AX1885" s="5"/>
      <c r="AY1885" s="5"/>
      <c r="AZ1885" s="5"/>
      <c r="BA1885" s="5"/>
      <c r="BB1885" s="5"/>
    </row>
    <row r="1886" spans="1:54" ht="15">
      <c r="A1886" s="231" t="s">
        <v>4880</v>
      </c>
      <c r="B1886" s="231"/>
      <c r="C1886" s="231"/>
      <c r="D1886" s="44">
        <f>SUM(C1834:C1885)</f>
        <v>52</v>
      </c>
      <c r="E1886" s="159">
        <f t="shared" ref="E1886" si="141">SUM(E1834:E1885)</f>
        <v>383328</v>
      </c>
      <c r="F1886" s="4"/>
      <c r="G1886" s="5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5"/>
      <c r="S1886" s="5"/>
      <c r="T1886" s="5"/>
      <c r="U1886" s="5"/>
      <c r="V1886" s="5"/>
      <c r="W1886" s="5"/>
      <c r="X1886" s="5"/>
      <c r="Y1886" s="5"/>
      <c r="Z1886" s="5"/>
      <c r="AA1886" s="5"/>
      <c r="AB1886" s="5"/>
      <c r="AC1886" s="5"/>
      <c r="AD1886" s="5"/>
      <c r="AE1886" s="5"/>
      <c r="AF1886" s="5"/>
      <c r="AG1886" s="5"/>
      <c r="AH1886" s="5"/>
      <c r="AI1886" s="5"/>
      <c r="AJ1886" s="5"/>
      <c r="AK1886" s="5"/>
      <c r="AL1886" s="5"/>
      <c r="AM1886" s="5"/>
      <c r="AN1886" s="5"/>
      <c r="AO1886" s="5"/>
      <c r="AP1886" s="5"/>
      <c r="AQ1886" s="5"/>
      <c r="AR1886" s="5"/>
      <c r="AS1886" s="5"/>
      <c r="AT1886" s="5"/>
      <c r="AU1886" s="5"/>
      <c r="AV1886" s="5"/>
      <c r="AW1886" s="5"/>
      <c r="AX1886" s="5"/>
      <c r="AY1886" s="5"/>
      <c r="AZ1886" s="5"/>
      <c r="BA1886" s="5"/>
      <c r="BB1886" s="5"/>
    </row>
    <row r="1887" spans="1:54" ht="15.75">
      <c r="A1887" s="28">
        <v>67</v>
      </c>
      <c r="B1887" s="225" t="s">
        <v>101</v>
      </c>
      <c r="C1887" s="225"/>
      <c r="D1887" s="29"/>
      <c r="E1887" s="156"/>
      <c r="F1887" s="4"/>
      <c r="G1887" s="5"/>
      <c r="H1887" s="5"/>
      <c r="I1887" s="5"/>
      <c r="J1887" s="5"/>
      <c r="K1887" s="5"/>
      <c r="L1887" s="5"/>
      <c r="M1887" s="5"/>
      <c r="N1887" s="5"/>
      <c r="O1887" s="5"/>
      <c r="P1887" s="5"/>
      <c r="Q1887" s="5"/>
      <c r="R1887" s="5"/>
      <c r="S1887" s="5"/>
      <c r="T1887" s="5"/>
      <c r="U1887" s="5"/>
      <c r="V1887" s="5"/>
      <c r="W1887" s="5"/>
      <c r="X1887" s="5"/>
      <c r="Y1887" s="5"/>
      <c r="Z1887" s="5"/>
      <c r="AA1887" s="5"/>
      <c r="AB1887" s="5"/>
      <c r="AC1887" s="5"/>
      <c r="AD1887" s="5"/>
      <c r="AE1887" s="5"/>
      <c r="AF1887" s="5"/>
      <c r="AG1887" s="5"/>
      <c r="AH1887" s="5"/>
      <c r="AI1887" s="5"/>
      <c r="AJ1887" s="5"/>
      <c r="AK1887" s="5"/>
      <c r="AL1887" s="5"/>
      <c r="AM1887" s="5"/>
      <c r="AN1887" s="5"/>
      <c r="AO1887" s="5"/>
      <c r="AP1887" s="5"/>
      <c r="AQ1887" s="5"/>
      <c r="AR1887" s="5"/>
      <c r="AS1887" s="5"/>
      <c r="AT1887" s="5"/>
      <c r="AU1887" s="5"/>
      <c r="AV1887" s="5"/>
      <c r="AW1887" s="5"/>
      <c r="AX1887" s="5"/>
      <c r="AY1887" s="5"/>
      <c r="AZ1887" s="5"/>
      <c r="BA1887" s="5"/>
      <c r="BB1887" s="5"/>
    </row>
    <row r="1888" spans="1:54">
      <c r="A1888" s="4"/>
      <c r="B1888" s="25"/>
      <c r="C1888" s="32">
        <f t="shared" ref="C1888:C1921" si="142">IF(D1888="",0,1)</f>
        <v>1</v>
      </c>
      <c r="D1888" s="40" t="s">
        <v>3152</v>
      </c>
      <c r="E1888" s="40">
        <v>5800</v>
      </c>
      <c r="F1888" s="4"/>
      <c r="G1888" s="5"/>
      <c r="H1888" s="5"/>
      <c r="I1888" s="5"/>
      <c r="J1888" s="5"/>
      <c r="K1888" s="5"/>
      <c r="L1888" s="5"/>
      <c r="M1888" s="5"/>
      <c r="N1888" s="5"/>
      <c r="O1888" s="5"/>
      <c r="P1888" s="5"/>
      <c r="Q1888" s="5"/>
      <c r="R1888" s="5"/>
      <c r="S1888" s="5"/>
      <c r="T1888" s="5"/>
      <c r="U1888" s="5"/>
      <c r="V1888" s="5"/>
      <c r="W1888" s="5"/>
      <c r="X1888" s="5"/>
      <c r="Y1888" s="5"/>
      <c r="Z1888" s="5"/>
      <c r="AA1888" s="5"/>
      <c r="AB1888" s="5"/>
      <c r="AC1888" s="5"/>
      <c r="AD1888" s="5"/>
      <c r="AE1888" s="5"/>
      <c r="AF1888" s="5"/>
      <c r="AG1888" s="5"/>
      <c r="AH1888" s="5"/>
      <c r="AI1888" s="5"/>
      <c r="AJ1888" s="5"/>
      <c r="AK1888" s="5"/>
      <c r="AL1888" s="5"/>
      <c r="AM1888" s="5"/>
      <c r="AN1888" s="5"/>
      <c r="AO1888" s="5"/>
      <c r="AP1888" s="5"/>
      <c r="AQ1888" s="5"/>
      <c r="AR1888" s="5"/>
      <c r="AS1888" s="5"/>
      <c r="AT1888" s="5"/>
      <c r="AU1888" s="5"/>
      <c r="AV1888" s="5"/>
      <c r="AW1888" s="5"/>
      <c r="AX1888" s="5"/>
      <c r="AY1888" s="5"/>
      <c r="AZ1888" s="5"/>
      <c r="BA1888" s="5"/>
      <c r="BB1888" s="5"/>
    </row>
    <row r="1889" spans="1:54">
      <c r="A1889" s="4"/>
      <c r="B1889" s="25"/>
      <c r="C1889" s="32">
        <f t="shared" si="142"/>
        <v>1</v>
      </c>
      <c r="D1889" s="40" t="s">
        <v>3153</v>
      </c>
      <c r="E1889" s="40">
        <v>4211</v>
      </c>
      <c r="F1889" s="4"/>
      <c r="G1889" s="5"/>
      <c r="H1889" s="5"/>
      <c r="I1889" s="5"/>
      <c r="J1889" s="5"/>
      <c r="K1889" s="5"/>
      <c r="L1889" s="5"/>
      <c r="M1889" s="5"/>
      <c r="N1889" s="5"/>
      <c r="O1889" s="5"/>
      <c r="P1889" s="5"/>
      <c r="Q1889" s="5"/>
      <c r="R1889" s="5"/>
      <c r="S1889" s="5"/>
      <c r="T1889" s="5"/>
      <c r="U1889" s="5"/>
      <c r="V1889" s="5"/>
      <c r="W1889" s="5"/>
      <c r="X1889" s="5"/>
      <c r="Y1889" s="5"/>
      <c r="Z1889" s="5"/>
      <c r="AA1889" s="5"/>
      <c r="AB1889" s="5"/>
      <c r="AC1889" s="5"/>
      <c r="AD1889" s="5"/>
      <c r="AE1889" s="5"/>
      <c r="AF1889" s="5"/>
      <c r="AG1889" s="5"/>
      <c r="AH1889" s="5"/>
      <c r="AI1889" s="5"/>
      <c r="AJ1889" s="5"/>
      <c r="AK1889" s="5"/>
      <c r="AL1889" s="5"/>
      <c r="AM1889" s="5"/>
      <c r="AN1889" s="5"/>
      <c r="AO1889" s="5"/>
      <c r="AP1889" s="5"/>
      <c r="AQ1889" s="5"/>
      <c r="AR1889" s="5"/>
      <c r="AS1889" s="5"/>
      <c r="AT1889" s="5"/>
      <c r="AU1889" s="5"/>
      <c r="AV1889" s="5"/>
      <c r="AW1889" s="5"/>
      <c r="AX1889" s="5"/>
      <c r="AY1889" s="5"/>
      <c r="AZ1889" s="5"/>
      <c r="BA1889" s="5"/>
      <c r="BB1889" s="5"/>
    </row>
    <row r="1890" spans="1:54">
      <c r="A1890" s="4"/>
      <c r="B1890" s="25"/>
      <c r="C1890" s="32">
        <f t="shared" si="142"/>
        <v>1</v>
      </c>
      <c r="D1890" s="42" t="s">
        <v>3154</v>
      </c>
      <c r="E1890" s="178">
        <v>17137</v>
      </c>
      <c r="F1890" s="4"/>
      <c r="G1890" s="5"/>
      <c r="H1890" s="5"/>
      <c r="I1890" s="5"/>
      <c r="J1890" s="5"/>
      <c r="K1890" s="5"/>
      <c r="L1890" s="5"/>
      <c r="M1890" s="5"/>
      <c r="N1890" s="5"/>
      <c r="O1890" s="5"/>
      <c r="P1890" s="5"/>
      <c r="Q1890" s="5"/>
      <c r="R1890" s="5"/>
      <c r="S1890" s="5"/>
      <c r="T1890" s="5"/>
      <c r="U1890" s="5"/>
      <c r="V1890" s="5"/>
      <c r="W1890" s="5"/>
      <c r="X1890" s="5"/>
      <c r="Y1890" s="5"/>
      <c r="Z1890" s="5"/>
      <c r="AA1890" s="5"/>
      <c r="AB1890" s="5"/>
      <c r="AC1890" s="5"/>
      <c r="AD1890" s="5"/>
      <c r="AE1890" s="5"/>
      <c r="AF1890" s="5"/>
      <c r="AG1890" s="5"/>
      <c r="AH1890" s="5"/>
      <c r="AI1890" s="5"/>
      <c r="AJ1890" s="5"/>
      <c r="AK1890" s="5"/>
      <c r="AL1890" s="5"/>
      <c r="AM1890" s="5"/>
      <c r="AN1890" s="5"/>
      <c r="AO1890" s="5"/>
      <c r="AP1890" s="5"/>
      <c r="AQ1890" s="5"/>
      <c r="AR1890" s="5"/>
      <c r="AS1890" s="5"/>
      <c r="AT1890" s="5"/>
      <c r="AU1890" s="5"/>
      <c r="AV1890" s="5"/>
      <c r="AW1890" s="5"/>
      <c r="AX1890" s="5"/>
      <c r="AY1890" s="5"/>
      <c r="AZ1890" s="5"/>
      <c r="BA1890" s="5"/>
      <c r="BB1890" s="5"/>
    </row>
    <row r="1891" spans="1:54">
      <c r="A1891" s="4"/>
      <c r="B1891" s="25"/>
      <c r="C1891" s="32">
        <f t="shared" si="142"/>
        <v>1</v>
      </c>
      <c r="D1891" s="42" t="s">
        <v>3155</v>
      </c>
      <c r="E1891" s="40">
        <v>12488</v>
      </c>
      <c r="F1891" s="4"/>
      <c r="G1891" s="5"/>
      <c r="H1891" s="5"/>
      <c r="I1891" s="5"/>
      <c r="J1891" s="5"/>
      <c r="K1891" s="5"/>
      <c r="L1891" s="5"/>
      <c r="M1891" s="5"/>
      <c r="N1891" s="5"/>
      <c r="O1891" s="5"/>
      <c r="P1891" s="5"/>
      <c r="Q1891" s="5"/>
      <c r="R1891" s="5"/>
      <c r="S1891" s="5"/>
      <c r="T1891" s="5"/>
      <c r="U1891" s="5"/>
      <c r="V1891" s="5"/>
      <c r="W1891" s="5"/>
      <c r="X1891" s="5"/>
      <c r="Y1891" s="5"/>
      <c r="Z1891" s="5"/>
      <c r="AA1891" s="5"/>
      <c r="AB1891" s="5"/>
      <c r="AC1891" s="5"/>
      <c r="AD1891" s="5"/>
      <c r="AE1891" s="5"/>
      <c r="AF1891" s="5"/>
      <c r="AG1891" s="5"/>
      <c r="AH1891" s="5"/>
      <c r="AI1891" s="5"/>
      <c r="AJ1891" s="5"/>
      <c r="AK1891" s="5"/>
      <c r="AL1891" s="5"/>
      <c r="AM1891" s="5"/>
      <c r="AN1891" s="5"/>
      <c r="AO1891" s="5"/>
      <c r="AP1891" s="5"/>
      <c r="AQ1891" s="5"/>
      <c r="AR1891" s="5"/>
      <c r="AS1891" s="5"/>
      <c r="AT1891" s="5"/>
      <c r="AU1891" s="5"/>
      <c r="AV1891" s="5"/>
      <c r="AW1891" s="5"/>
      <c r="AX1891" s="5"/>
      <c r="AY1891" s="5"/>
      <c r="AZ1891" s="5"/>
      <c r="BA1891" s="5"/>
      <c r="BB1891" s="5"/>
    </row>
    <row r="1892" spans="1:54">
      <c r="A1892" s="4"/>
      <c r="B1892" s="25"/>
      <c r="C1892" s="32">
        <f t="shared" si="142"/>
        <v>1</v>
      </c>
      <c r="D1892" s="34" t="s">
        <v>3157</v>
      </c>
      <c r="E1892" s="34">
        <v>9946</v>
      </c>
      <c r="F1892" s="4"/>
      <c r="G1892" s="5"/>
      <c r="H1892" s="5"/>
      <c r="I1892" s="5"/>
      <c r="J1892" s="5"/>
      <c r="K1892" s="5"/>
      <c r="L1892" s="5"/>
      <c r="M1892" s="5"/>
      <c r="N1892" s="5"/>
      <c r="O1892" s="5"/>
      <c r="P1892" s="5"/>
      <c r="Q1892" s="5"/>
      <c r="R1892" s="5"/>
      <c r="S1892" s="5"/>
      <c r="T1892" s="5"/>
      <c r="U1892" s="5"/>
      <c r="V1892" s="5"/>
      <c r="W1892" s="5"/>
      <c r="X1892" s="5"/>
      <c r="Y1892" s="5"/>
      <c r="Z1892" s="5"/>
      <c r="AA1892" s="5"/>
      <c r="AB1892" s="5"/>
      <c r="AC1892" s="5"/>
      <c r="AD1892" s="5"/>
      <c r="AE1892" s="5"/>
      <c r="AF1892" s="5"/>
      <c r="AG1892" s="5"/>
      <c r="AH1892" s="5"/>
      <c r="AI1892" s="5"/>
      <c r="AJ1892" s="5"/>
      <c r="AK1892" s="5"/>
      <c r="AL1892" s="5"/>
      <c r="AM1892" s="5"/>
      <c r="AN1892" s="5"/>
      <c r="AO1892" s="5"/>
      <c r="AP1892" s="5"/>
      <c r="AQ1892" s="5"/>
      <c r="AR1892" s="5"/>
      <c r="AS1892" s="5"/>
      <c r="AT1892" s="5"/>
      <c r="AU1892" s="5"/>
      <c r="AV1892" s="5"/>
      <c r="AW1892" s="5"/>
      <c r="AX1892" s="5"/>
      <c r="AY1892" s="5"/>
      <c r="AZ1892" s="5"/>
      <c r="BA1892" s="5"/>
      <c r="BB1892" s="5"/>
    </row>
    <row r="1893" spans="1:54">
      <c r="A1893" s="4"/>
      <c r="B1893" s="25"/>
      <c r="C1893" s="32">
        <f t="shared" si="142"/>
        <v>1</v>
      </c>
      <c r="D1893" s="42" t="s">
        <v>3158</v>
      </c>
      <c r="E1893" s="42">
        <v>4287</v>
      </c>
      <c r="F1893" s="4"/>
      <c r="G1893" s="5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5"/>
      <c r="S1893" s="5"/>
      <c r="T1893" s="5"/>
      <c r="U1893" s="5"/>
      <c r="V1893" s="5"/>
      <c r="W1893" s="5"/>
      <c r="X1893" s="5"/>
      <c r="Y1893" s="5"/>
      <c r="Z1893" s="5"/>
      <c r="AA1893" s="5"/>
      <c r="AB1893" s="5"/>
      <c r="AC1893" s="5"/>
      <c r="AD1893" s="5"/>
      <c r="AE1893" s="5"/>
      <c r="AF1893" s="5"/>
      <c r="AG1893" s="5"/>
      <c r="AH1893" s="5"/>
      <c r="AI1893" s="5"/>
      <c r="AJ1893" s="5"/>
      <c r="AK1893" s="5"/>
      <c r="AL1893" s="5"/>
      <c r="AM1893" s="5"/>
      <c r="AN1893" s="5"/>
      <c r="AO1893" s="5"/>
      <c r="AP1893" s="5"/>
      <c r="AQ1893" s="5"/>
      <c r="AR1893" s="5"/>
      <c r="AS1893" s="5"/>
      <c r="AT1893" s="5"/>
      <c r="AU1893" s="5"/>
      <c r="AV1893" s="5"/>
      <c r="AW1893" s="5"/>
      <c r="AX1893" s="5"/>
      <c r="AY1893" s="5"/>
      <c r="AZ1893" s="5"/>
      <c r="BA1893" s="5"/>
      <c r="BB1893" s="5"/>
    </row>
    <row r="1894" spans="1:54">
      <c r="A1894" s="4"/>
      <c r="B1894" s="25"/>
      <c r="C1894" s="32">
        <f t="shared" si="142"/>
        <v>1</v>
      </c>
      <c r="D1894" s="34" t="s">
        <v>3160</v>
      </c>
      <c r="E1894" s="34">
        <v>7113</v>
      </c>
      <c r="F1894" s="4"/>
      <c r="G1894" s="5"/>
      <c r="H1894" s="5"/>
      <c r="I1894" s="5"/>
      <c r="J1894" s="5"/>
      <c r="K1894" s="5"/>
      <c r="L1894" s="5"/>
      <c r="M1894" s="5"/>
      <c r="N1894" s="5"/>
      <c r="O1894" s="5"/>
      <c r="P1894" s="5"/>
      <c r="Q1894" s="5"/>
      <c r="R1894" s="5"/>
      <c r="S1894" s="5"/>
      <c r="T1894" s="5"/>
      <c r="U1894" s="5"/>
      <c r="V1894" s="5"/>
      <c r="W1894" s="5"/>
      <c r="X1894" s="5"/>
      <c r="Y1894" s="5"/>
      <c r="Z1894" s="5"/>
      <c r="AA1894" s="5"/>
      <c r="AB1894" s="5"/>
      <c r="AC1894" s="5"/>
      <c r="AD1894" s="5"/>
      <c r="AE1894" s="5"/>
      <c r="AF1894" s="5"/>
      <c r="AG1894" s="5"/>
      <c r="AH1894" s="5"/>
      <c r="AI1894" s="5"/>
      <c r="AJ1894" s="5"/>
      <c r="AK1894" s="5"/>
      <c r="AL1894" s="5"/>
      <c r="AM1894" s="5"/>
      <c r="AN1894" s="5"/>
      <c r="AO1894" s="5"/>
      <c r="AP1894" s="5"/>
      <c r="AQ1894" s="5"/>
      <c r="AR1894" s="5"/>
      <c r="AS1894" s="5"/>
      <c r="AT1894" s="5"/>
      <c r="AU1894" s="5"/>
      <c r="AV1894" s="5"/>
      <c r="AW1894" s="5"/>
      <c r="AX1894" s="5"/>
      <c r="AY1894" s="5"/>
      <c r="AZ1894" s="5"/>
      <c r="BA1894" s="5"/>
      <c r="BB1894" s="5"/>
    </row>
    <row r="1895" spans="1:54">
      <c r="A1895" s="4"/>
      <c r="B1895" s="25"/>
      <c r="C1895" s="32">
        <f t="shared" si="142"/>
        <v>1</v>
      </c>
      <c r="D1895" s="42" t="s">
        <v>3162</v>
      </c>
      <c r="E1895" s="178">
        <v>5477</v>
      </c>
      <c r="F1895" s="4"/>
      <c r="G1895" s="5"/>
      <c r="H1895" s="5"/>
      <c r="I1895" s="5"/>
      <c r="J1895" s="5"/>
      <c r="K1895" s="5"/>
      <c r="L1895" s="5"/>
      <c r="M1895" s="5"/>
      <c r="N1895" s="5"/>
      <c r="O1895" s="5"/>
      <c r="P1895" s="5"/>
      <c r="Q1895" s="5"/>
      <c r="R1895" s="5"/>
      <c r="S1895" s="5"/>
      <c r="T1895" s="5"/>
      <c r="U1895" s="5"/>
      <c r="V1895" s="5"/>
      <c r="W1895" s="5"/>
      <c r="X1895" s="5"/>
      <c r="Y1895" s="5"/>
      <c r="Z1895" s="5"/>
      <c r="AA1895" s="5"/>
      <c r="AB1895" s="5"/>
      <c r="AC1895" s="5"/>
      <c r="AD1895" s="5"/>
      <c r="AE1895" s="5"/>
      <c r="AF1895" s="5"/>
      <c r="AG1895" s="5"/>
      <c r="AH1895" s="5"/>
      <c r="AI1895" s="5"/>
      <c r="AJ1895" s="5"/>
      <c r="AK1895" s="5"/>
      <c r="AL1895" s="5"/>
      <c r="AM1895" s="5"/>
      <c r="AN1895" s="5"/>
      <c r="AO1895" s="5"/>
      <c r="AP1895" s="5"/>
      <c r="AQ1895" s="5"/>
      <c r="AR1895" s="5"/>
      <c r="AS1895" s="5"/>
      <c r="AT1895" s="5"/>
      <c r="AU1895" s="5"/>
      <c r="AV1895" s="5"/>
      <c r="AW1895" s="5"/>
      <c r="AX1895" s="5"/>
      <c r="AY1895" s="5"/>
      <c r="AZ1895" s="5"/>
      <c r="BA1895" s="5"/>
      <c r="BB1895" s="5"/>
    </row>
    <row r="1896" spans="1:54">
      <c r="A1896" s="4"/>
      <c r="B1896" s="25"/>
      <c r="C1896" s="32">
        <f t="shared" si="142"/>
        <v>1</v>
      </c>
      <c r="D1896" s="42" t="s">
        <v>4881</v>
      </c>
      <c r="E1896" s="130">
        <v>10700</v>
      </c>
      <c r="F1896" s="4"/>
      <c r="G1896" s="5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5"/>
      <c r="S1896" s="5"/>
      <c r="T1896" s="5"/>
      <c r="U1896" s="5"/>
      <c r="V1896" s="5"/>
      <c r="W1896" s="5"/>
      <c r="X1896" s="5"/>
      <c r="Y1896" s="5"/>
      <c r="Z1896" s="5"/>
      <c r="AA1896" s="5"/>
      <c r="AB1896" s="5"/>
      <c r="AC1896" s="5"/>
      <c r="AD1896" s="5"/>
      <c r="AE1896" s="5"/>
      <c r="AF1896" s="5"/>
      <c r="AG1896" s="5"/>
      <c r="AH1896" s="5"/>
      <c r="AI1896" s="5"/>
      <c r="AJ1896" s="5"/>
      <c r="AK1896" s="5"/>
      <c r="AL1896" s="5"/>
      <c r="AM1896" s="5"/>
      <c r="AN1896" s="5"/>
      <c r="AO1896" s="5"/>
      <c r="AP1896" s="5"/>
      <c r="AQ1896" s="5"/>
      <c r="AR1896" s="5"/>
      <c r="AS1896" s="5"/>
      <c r="AT1896" s="5"/>
      <c r="AU1896" s="5"/>
      <c r="AV1896" s="5"/>
      <c r="AW1896" s="5"/>
      <c r="AX1896" s="5"/>
      <c r="AY1896" s="5"/>
      <c r="AZ1896" s="5"/>
      <c r="BA1896" s="5"/>
      <c r="BB1896" s="5"/>
    </row>
    <row r="1897" spans="1:54">
      <c r="A1897" s="4"/>
      <c r="B1897" s="25"/>
      <c r="C1897" s="32">
        <f t="shared" si="142"/>
        <v>1</v>
      </c>
      <c r="D1897" s="42" t="s">
        <v>3163</v>
      </c>
      <c r="E1897" s="40">
        <v>5800</v>
      </c>
      <c r="F1897" s="4"/>
      <c r="G1897" s="5"/>
      <c r="H1897" s="5"/>
      <c r="I1897" s="5"/>
      <c r="J1897" s="5"/>
      <c r="K1897" s="5"/>
      <c r="L1897" s="5"/>
      <c r="M1897" s="5"/>
      <c r="N1897" s="5"/>
      <c r="O1897" s="5"/>
      <c r="P1897" s="5"/>
      <c r="Q1897" s="5"/>
      <c r="R1897" s="5"/>
      <c r="S1897" s="5"/>
      <c r="T1897" s="5"/>
      <c r="U1897" s="5"/>
      <c r="V1897" s="5"/>
      <c r="W1897" s="5"/>
      <c r="X1897" s="5"/>
      <c r="Y1897" s="5"/>
      <c r="Z1897" s="5"/>
      <c r="AA1897" s="5"/>
      <c r="AB1897" s="5"/>
      <c r="AC1897" s="5"/>
      <c r="AD1897" s="5"/>
      <c r="AE1897" s="5"/>
      <c r="AF1897" s="5"/>
      <c r="AG1897" s="5"/>
      <c r="AH1897" s="5"/>
      <c r="AI1897" s="5"/>
      <c r="AJ1897" s="5"/>
      <c r="AK1897" s="5"/>
      <c r="AL1897" s="5"/>
      <c r="AM1897" s="5"/>
      <c r="AN1897" s="5"/>
      <c r="AO1897" s="5"/>
      <c r="AP1897" s="5"/>
      <c r="AQ1897" s="5"/>
      <c r="AR1897" s="5"/>
      <c r="AS1897" s="5"/>
      <c r="AT1897" s="5"/>
      <c r="AU1897" s="5"/>
      <c r="AV1897" s="5"/>
      <c r="AW1897" s="5"/>
      <c r="AX1897" s="5"/>
      <c r="AY1897" s="5"/>
      <c r="AZ1897" s="5"/>
      <c r="BA1897" s="5"/>
      <c r="BB1897" s="5"/>
    </row>
    <row r="1898" spans="1:54">
      <c r="A1898" s="4"/>
      <c r="B1898" s="25"/>
      <c r="C1898" s="32">
        <f t="shared" si="142"/>
        <v>1</v>
      </c>
      <c r="D1898" s="42" t="s">
        <v>3165</v>
      </c>
      <c r="E1898" s="178">
        <v>34366</v>
      </c>
      <c r="F1898" s="4"/>
      <c r="G1898" s="5"/>
      <c r="H1898" s="5"/>
      <c r="I1898" s="5"/>
      <c r="J1898" s="5"/>
      <c r="K1898" s="5"/>
      <c r="L1898" s="5"/>
      <c r="M1898" s="5"/>
      <c r="N1898" s="5"/>
      <c r="O1898" s="5"/>
      <c r="P1898" s="5"/>
      <c r="Q1898" s="5"/>
      <c r="R1898" s="5"/>
      <c r="S1898" s="5"/>
      <c r="T1898" s="5"/>
      <c r="U1898" s="5"/>
      <c r="V1898" s="5"/>
      <c r="W1898" s="5"/>
      <c r="X1898" s="5"/>
      <c r="Y1898" s="5"/>
      <c r="Z1898" s="5"/>
      <c r="AA1898" s="5"/>
      <c r="AB1898" s="5"/>
      <c r="AC1898" s="5"/>
      <c r="AD1898" s="5"/>
      <c r="AE1898" s="5"/>
      <c r="AF1898" s="5"/>
      <c r="AG1898" s="5"/>
      <c r="AH1898" s="5"/>
      <c r="AI1898" s="5"/>
      <c r="AJ1898" s="5"/>
      <c r="AK1898" s="5"/>
      <c r="AL1898" s="5"/>
      <c r="AM1898" s="5"/>
      <c r="AN1898" s="5"/>
      <c r="AO1898" s="5"/>
      <c r="AP1898" s="5"/>
      <c r="AQ1898" s="5"/>
      <c r="AR1898" s="5"/>
      <c r="AS1898" s="5"/>
      <c r="AT1898" s="5"/>
      <c r="AU1898" s="5"/>
      <c r="AV1898" s="5"/>
      <c r="AW1898" s="5"/>
      <c r="AX1898" s="5"/>
      <c r="AY1898" s="5"/>
      <c r="AZ1898" s="5"/>
      <c r="BA1898" s="5"/>
      <c r="BB1898" s="5"/>
    </row>
    <row r="1899" spans="1:54">
      <c r="A1899" s="4"/>
      <c r="B1899" s="25"/>
      <c r="C1899" s="32">
        <f t="shared" si="142"/>
        <v>1</v>
      </c>
      <c r="D1899" s="40" t="s">
        <v>3167</v>
      </c>
      <c r="E1899" s="40">
        <v>8504</v>
      </c>
      <c r="F1899" s="4"/>
      <c r="G1899" s="5"/>
      <c r="H1899" s="5"/>
      <c r="I1899" s="5"/>
      <c r="J1899" s="5"/>
      <c r="K1899" s="5"/>
      <c r="L1899" s="5"/>
      <c r="M1899" s="5"/>
      <c r="N1899" s="5"/>
      <c r="O1899" s="5"/>
      <c r="P1899" s="5"/>
      <c r="Q1899" s="5"/>
      <c r="R1899" s="5"/>
      <c r="S1899" s="5"/>
      <c r="T1899" s="5"/>
      <c r="U1899" s="5"/>
      <c r="V1899" s="5"/>
      <c r="W1899" s="5"/>
      <c r="X1899" s="5"/>
      <c r="Y1899" s="5"/>
      <c r="Z1899" s="5"/>
      <c r="AA1899" s="5"/>
      <c r="AB1899" s="5"/>
      <c r="AC1899" s="5"/>
      <c r="AD1899" s="5"/>
      <c r="AE1899" s="5"/>
      <c r="AF1899" s="5"/>
      <c r="AG1899" s="5"/>
      <c r="AH1899" s="5"/>
      <c r="AI1899" s="5"/>
      <c r="AJ1899" s="5"/>
      <c r="AK1899" s="5"/>
      <c r="AL1899" s="5"/>
      <c r="AM1899" s="5"/>
      <c r="AN1899" s="5"/>
      <c r="AO1899" s="5"/>
      <c r="AP1899" s="5"/>
      <c r="AQ1899" s="5"/>
      <c r="AR1899" s="5"/>
      <c r="AS1899" s="5"/>
      <c r="AT1899" s="5"/>
      <c r="AU1899" s="5"/>
      <c r="AV1899" s="5"/>
      <c r="AW1899" s="5"/>
      <c r="AX1899" s="5"/>
      <c r="AY1899" s="5"/>
      <c r="AZ1899" s="5"/>
      <c r="BA1899" s="5"/>
      <c r="BB1899" s="5"/>
    </row>
    <row r="1900" spans="1:54">
      <c r="A1900" s="4"/>
      <c r="B1900" s="25"/>
      <c r="C1900" s="32">
        <f t="shared" si="142"/>
        <v>1</v>
      </c>
      <c r="D1900" s="40" t="s">
        <v>3168</v>
      </c>
      <c r="E1900" s="40">
        <v>26700</v>
      </c>
      <c r="F1900" s="4"/>
      <c r="G1900" s="5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5"/>
      <c r="S1900" s="5"/>
      <c r="T1900" s="5"/>
      <c r="U1900" s="5"/>
      <c r="V1900" s="5"/>
      <c r="W1900" s="5"/>
      <c r="X1900" s="5"/>
      <c r="Y1900" s="5"/>
      <c r="Z1900" s="5"/>
      <c r="AA1900" s="5"/>
      <c r="AB1900" s="5"/>
      <c r="AC1900" s="5"/>
      <c r="AD1900" s="5"/>
      <c r="AE1900" s="5"/>
      <c r="AF1900" s="5"/>
      <c r="AG1900" s="5"/>
      <c r="AH1900" s="5"/>
      <c r="AI1900" s="5"/>
      <c r="AJ1900" s="5"/>
      <c r="AK1900" s="5"/>
      <c r="AL1900" s="5"/>
      <c r="AM1900" s="5"/>
      <c r="AN1900" s="5"/>
      <c r="AO1900" s="5"/>
      <c r="AP1900" s="5"/>
      <c r="AQ1900" s="5"/>
      <c r="AR1900" s="5"/>
      <c r="AS1900" s="5"/>
      <c r="AT1900" s="5"/>
      <c r="AU1900" s="5"/>
      <c r="AV1900" s="5"/>
      <c r="AW1900" s="5"/>
      <c r="AX1900" s="5"/>
      <c r="AY1900" s="5"/>
      <c r="AZ1900" s="5"/>
      <c r="BA1900" s="5"/>
      <c r="BB1900" s="5"/>
    </row>
    <row r="1901" spans="1:54">
      <c r="A1901" s="4"/>
      <c r="B1901" s="25"/>
      <c r="C1901" s="32">
        <f t="shared" si="142"/>
        <v>1</v>
      </c>
      <c r="D1901" s="40" t="s">
        <v>3169</v>
      </c>
      <c r="E1901" s="40">
        <v>4150</v>
      </c>
      <c r="F1901" s="4"/>
      <c r="G1901" s="5"/>
      <c r="H1901" s="5"/>
      <c r="I1901" s="5"/>
      <c r="J1901" s="5"/>
      <c r="K1901" s="5"/>
      <c r="L1901" s="5"/>
      <c r="M1901" s="5"/>
      <c r="N1901" s="5"/>
      <c r="O1901" s="5"/>
      <c r="P1901" s="5"/>
      <c r="Q1901" s="5"/>
      <c r="R1901" s="5"/>
      <c r="S1901" s="5"/>
      <c r="T1901" s="5"/>
      <c r="U1901" s="5"/>
      <c r="V1901" s="5"/>
      <c r="W1901" s="5"/>
      <c r="X1901" s="5"/>
      <c r="Y1901" s="5"/>
      <c r="Z1901" s="5"/>
      <c r="AA1901" s="5"/>
      <c r="AB1901" s="5"/>
      <c r="AC1901" s="5"/>
      <c r="AD1901" s="5"/>
      <c r="AE1901" s="5"/>
      <c r="AF1901" s="5"/>
      <c r="AG1901" s="5"/>
      <c r="AH1901" s="5"/>
      <c r="AI1901" s="5"/>
      <c r="AJ1901" s="5"/>
      <c r="AK1901" s="5"/>
      <c r="AL1901" s="5"/>
      <c r="AM1901" s="5"/>
      <c r="AN1901" s="5"/>
      <c r="AO1901" s="5"/>
      <c r="AP1901" s="5"/>
      <c r="AQ1901" s="5"/>
      <c r="AR1901" s="5"/>
      <c r="AS1901" s="5"/>
      <c r="AT1901" s="5"/>
      <c r="AU1901" s="5"/>
      <c r="AV1901" s="5"/>
      <c r="AW1901" s="5"/>
      <c r="AX1901" s="5"/>
      <c r="AY1901" s="5"/>
      <c r="AZ1901" s="5"/>
      <c r="BA1901" s="5"/>
      <c r="BB1901" s="5"/>
    </row>
    <row r="1902" spans="1:54">
      <c r="A1902" s="4"/>
      <c r="B1902" s="25"/>
      <c r="C1902" s="32">
        <f t="shared" si="142"/>
        <v>1</v>
      </c>
      <c r="D1902" s="40" t="s">
        <v>3173</v>
      </c>
      <c r="E1902" s="40">
        <v>2369</v>
      </c>
      <c r="F1902" s="4"/>
      <c r="G1902" s="5"/>
      <c r="H1902" s="5"/>
      <c r="I1902" s="5"/>
      <c r="J1902" s="5"/>
      <c r="K1902" s="5"/>
      <c r="L1902" s="5"/>
      <c r="M1902" s="5"/>
      <c r="N1902" s="5"/>
      <c r="O1902" s="5"/>
      <c r="P1902" s="5"/>
      <c r="Q1902" s="5"/>
      <c r="R1902" s="5"/>
      <c r="S1902" s="5"/>
      <c r="T1902" s="5"/>
      <c r="U1902" s="5"/>
      <c r="V1902" s="5"/>
      <c r="W1902" s="5"/>
      <c r="X1902" s="5"/>
      <c r="Y1902" s="5"/>
      <c r="Z1902" s="5"/>
      <c r="AA1902" s="5"/>
      <c r="AB1902" s="5"/>
      <c r="AC1902" s="5"/>
      <c r="AD1902" s="5"/>
      <c r="AE1902" s="5"/>
      <c r="AF1902" s="5"/>
      <c r="AG1902" s="5"/>
      <c r="AH1902" s="5"/>
      <c r="AI1902" s="5"/>
      <c r="AJ1902" s="5"/>
      <c r="AK1902" s="5"/>
      <c r="AL1902" s="5"/>
      <c r="AM1902" s="5"/>
      <c r="AN1902" s="5"/>
      <c r="AO1902" s="5"/>
      <c r="AP1902" s="5"/>
      <c r="AQ1902" s="5"/>
      <c r="AR1902" s="5"/>
      <c r="AS1902" s="5"/>
      <c r="AT1902" s="5"/>
      <c r="AU1902" s="5"/>
      <c r="AV1902" s="5"/>
      <c r="AW1902" s="5"/>
      <c r="AX1902" s="5"/>
      <c r="AY1902" s="5"/>
      <c r="AZ1902" s="5"/>
      <c r="BA1902" s="5"/>
      <c r="BB1902" s="5"/>
    </row>
    <row r="1903" spans="1:54">
      <c r="A1903" s="4"/>
      <c r="B1903" s="25"/>
      <c r="C1903" s="32">
        <f t="shared" si="142"/>
        <v>1</v>
      </c>
      <c r="D1903" s="40" t="s">
        <v>4882</v>
      </c>
      <c r="E1903" s="40">
        <v>4200</v>
      </c>
      <c r="F1903" s="4"/>
      <c r="G1903" s="5"/>
      <c r="H1903" s="5"/>
      <c r="I1903" s="5"/>
      <c r="J1903" s="5"/>
      <c r="K1903" s="5"/>
      <c r="L1903" s="5"/>
      <c r="M1903" s="5"/>
      <c r="N1903" s="5"/>
      <c r="O1903" s="5"/>
      <c r="P1903" s="5"/>
      <c r="Q1903" s="5"/>
      <c r="R1903" s="5"/>
      <c r="S1903" s="5"/>
      <c r="T1903" s="5"/>
      <c r="U1903" s="5"/>
      <c r="V1903" s="5"/>
      <c r="W1903" s="5"/>
      <c r="X1903" s="5"/>
      <c r="Y1903" s="5"/>
      <c r="Z1903" s="5"/>
      <c r="AA1903" s="5"/>
      <c r="AB1903" s="5"/>
      <c r="AC1903" s="5"/>
      <c r="AD1903" s="5"/>
      <c r="AE1903" s="5"/>
      <c r="AF1903" s="5"/>
      <c r="AG1903" s="5"/>
      <c r="AH1903" s="5"/>
      <c r="AI1903" s="5"/>
      <c r="AJ1903" s="5"/>
      <c r="AK1903" s="5"/>
      <c r="AL1903" s="5"/>
      <c r="AM1903" s="5"/>
      <c r="AN1903" s="5"/>
      <c r="AO1903" s="5"/>
      <c r="AP1903" s="5"/>
      <c r="AQ1903" s="5"/>
      <c r="AR1903" s="5"/>
      <c r="AS1903" s="5"/>
      <c r="AT1903" s="5"/>
      <c r="AU1903" s="5"/>
      <c r="AV1903" s="5"/>
      <c r="AW1903" s="5"/>
      <c r="AX1903" s="5"/>
      <c r="AY1903" s="5"/>
      <c r="AZ1903" s="5"/>
      <c r="BA1903" s="5"/>
      <c r="BB1903" s="5"/>
    </row>
    <row r="1904" spans="1:54">
      <c r="A1904" s="4"/>
      <c r="B1904" s="25"/>
      <c r="C1904" s="32">
        <f t="shared" si="142"/>
        <v>1</v>
      </c>
      <c r="D1904" s="40" t="s">
        <v>3177</v>
      </c>
      <c r="E1904" s="40">
        <v>2700</v>
      </c>
      <c r="F1904" s="4"/>
      <c r="G1904" s="5"/>
      <c r="H1904" s="5"/>
      <c r="I1904" s="5"/>
      <c r="J1904" s="5"/>
      <c r="K1904" s="5"/>
      <c r="L1904" s="5"/>
      <c r="M1904" s="5"/>
      <c r="N1904" s="5"/>
      <c r="O1904" s="5"/>
      <c r="P1904" s="5"/>
      <c r="Q1904" s="5"/>
      <c r="R1904" s="5"/>
      <c r="S1904" s="5"/>
      <c r="T1904" s="5"/>
      <c r="U1904" s="5"/>
      <c r="V1904" s="5"/>
      <c r="W1904" s="5"/>
      <c r="X1904" s="5"/>
      <c r="Y1904" s="5"/>
      <c r="Z1904" s="5"/>
      <c r="AA1904" s="5"/>
      <c r="AB1904" s="5"/>
      <c r="AC1904" s="5"/>
      <c r="AD1904" s="5"/>
      <c r="AE1904" s="5"/>
      <c r="AF1904" s="5"/>
      <c r="AG1904" s="5"/>
      <c r="AH1904" s="5"/>
      <c r="AI1904" s="5"/>
      <c r="AJ1904" s="5"/>
      <c r="AK1904" s="5"/>
      <c r="AL1904" s="5"/>
      <c r="AM1904" s="5"/>
      <c r="AN1904" s="5"/>
      <c r="AO1904" s="5"/>
      <c r="AP1904" s="5"/>
      <c r="AQ1904" s="5"/>
      <c r="AR1904" s="5"/>
      <c r="AS1904" s="5"/>
      <c r="AT1904" s="5"/>
      <c r="AU1904" s="5"/>
      <c r="AV1904" s="5"/>
      <c r="AW1904" s="5"/>
      <c r="AX1904" s="5"/>
      <c r="AY1904" s="5"/>
      <c r="AZ1904" s="5"/>
      <c r="BA1904" s="5"/>
      <c r="BB1904" s="5"/>
    </row>
    <row r="1905" spans="1:54">
      <c r="A1905" s="4"/>
      <c r="B1905" s="25"/>
      <c r="C1905" s="32">
        <f t="shared" si="142"/>
        <v>1</v>
      </c>
      <c r="D1905" s="42" t="s">
        <v>3180</v>
      </c>
      <c r="E1905" s="42">
        <v>4457</v>
      </c>
      <c r="F1905" s="4"/>
      <c r="G1905" s="5"/>
      <c r="H1905" s="5"/>
      <c r="I1905" s="5"/>
      <c r="J1905" s="5"/>
      <c r="K1905" s="5"/>
      <c r="L1905" s="5"/>
      <c r="M1905" s="5"/>
      <c r="N1905" s="5"/>
      <c r="O1905" s="5"/>
      <c r="P1905" s="5"/>
      <c r="Q1905" s="5"/>
      <c r="R1905" s="5"/>
      <c r="S1905" s="5"/>
      <c r="T1905" s="5"/>
      <c r="U1905" s="5"/>
      <c r="V1905" s="5"/>
      <c r="W1905" s="5"/>
      <c r="X1905" s="5"/>
      <c r="Y1905" s="5"/>
      <c r="Z1905" s="5"/>
      <c r="AA1905" s="5"/>
      <c r="AB1905" s="5"/>
      <c r="AC1905" s="5"/>
      <c r="AD1905" s="5"/>
      <c r="AE1905" s="5"/>
      <c r="AF1905" s="5"/>
      <c r="AG1905" s="5"/>
      <c r="AH1905" s="5"/>
      <c r="AI1905" s="5"/>
      <c r="AJ1905" s="5"/>
      <c r="AK1905" s="5"/>
      <c r="AL1905" s="5"/>
      <c r="AM1905" s="5"/>
      <c r="AN1905" s="5"/>
      <c r="AO1905" s="5"/>
      <c r="AP1905" s="5"/>
      <c r="AQ1905" s="5"/>
      <c r="AR1905" s="5"/>
      <c r="AS1905" s="5"/>
      <c r="AT1905" s="5"/>
      <c r="AU1905" s="5"/>
      <c r="AV1905" s="5"/>
      <c r="AW1905" s="5"/>
      <c r="AX1905" s="5"/>
      <c r="AY1905" s="5"/>
      <c r="AZ1905" s="5"/>
      <c r="BA1905" s="5"/>
      <c r="BB1905" s="5"/>
    </row>
    <row r="1906" spans="1:54">
      <c r="A1906" s="4"/>
      <c r="B1906" s="25"/>
      <c r="C1906" s="32">
        <f t="shared" si="142"/>
        <v>1</v>
      </c>
      <c r="D1906" s="36" t="s">
        <v>3182</v>
      </c>
      <c r="E1906" s="36">
        <v>11500</v>
      </c>
      <c r="F1906" s="4"/>
      <c r="G1906" s="5"/>
      <c r="H1906" s="5"/>
      <c r="I1906" s="5"/>
      <c r="J1906" s="5"/>
      <c r="K1906" s="5"/>
      <c r="L1906" s="5"/>
      <c r="M1906" s="5"/>
      <c r="N1906" s="5"/>
      <c r="O1906" s="5"/>
      <c r="P1906" s="5"/>
      <c r="Q1906" s="5"/>
      <c r="R1906" s="5"/>
      <c r="S1906" s="5"/>
      <c r="T1906" s="5"/>
      <c r="U1906" s="5"/>
      <c r="V1906" s="5"/>
      <c r="W1906" s="5"/>
      <c r="X1906" s="5"/>
      <c r="Y1906" s="5"/>
      <c r="Z1906" s="5"/>
      <c r="AA1906" s="5"/>
      <c r="AB1906" s="5"/>
      <c r="AC1906" s="5"/>
      <c r="AD1906" s="5"/>
      <c r="AE1906" s="5"/>
      <c r="AF1906" s="5"/>
      <c r="AG1906" s="5"/>
      <c r="AH1906" s="5"/>
      <c r="AI1906" s="5"/>
      <c r="AJ1906" s="5"/>
      <c r="AK1906" s="5"/>
      <c r="AL1906" s="5"/>
      <c r="AM1906" s="5"/>
      <c r="AN1906" s="5"/>
      <c r="AO1906" s="5"/>
      <c r="AP1906" s="5"/>
      <c r="AQ1906" s="5"/>
      <c r="AR1906" s="5"/>
      <c r="AS1906" s="5"/>
      <c r="AT1906" s="5"/>
      <c r="AU1906" s="5"/>
      <c r="AV1906" s="5"/>
      <c r="AW1906" s="5"/>
      <c r="AX1906" s="5"/>
      <c r="AY1906" s="5"/>
      <c r="AZ1906" s="5"/>
      <c r="BA1906" s="5"/>
      <c r="BB1906" s="5"/>
    </row>
    <row r="1907" spans="1:54">
      <c r="A1907" s="4"/>
      <c r="B1907" s="25"/>
      <c r="C1907" s="32">
        <f t="shared" si="142"/>
        <v>1</v>
      </c>
      <c r="D1907" s="42" t="s">
        <v>3183</v>
      </c>
      <c r="E1907" s="42">
        <v>12800</v>
      </c>
      <c r="F1907" s="4"/>
      <c r="G1907" s="5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5"/>
      <c r="S1907" s="5"/>
      <c r="T1907" s="5"/>
      <c r="U1907" s="5"/>
      <c r="V1907" s="5"/>
      <c r="W1907" s="5"/>
      <c r="X1907" s="5"/>
      <c r="Y1907" s="5"/>
      <c r="Z1907" s="5"/>
      <c r="AA1907" s="5"/>
      <c r="AB1907" s="5"/>
      <c r="AC1907" s="5"/>
      <c r="AD1907" s="5"/>
      <c r="AE1907" s="5"/>
      <c r="AF1907" s="5"/>
      <c r="AG1907" s="5"/>
      <c r="AH1907" s="5"/>
      <c r="AI1907" s="5"/>
      <c r="AJ1907" s="5"/>
      <c r="AK1907" s="5"/>
      <c r="AL1907" s="5"/>
      <c r="AM1907" s="5"/>
      <c r="AN1907" s="5"/>
      <c r="AO1907" s="5"/>
      <c r="AP1907" s="5"/>
      <c r="AQ1907" s="5"/>
      <c r="AR1907" s="5"/>
      <c r="AS1907" s="5"/>
      <c r="AT1907" s="5"/>
      <c r="AU1907" s="5"/>
      <c r="AV1907" s="5"/>
      <c r="AW1907" s="5"/>
      <c r="AX1907" s="5"/>
      <c r="AY1907" s="5"/>
      <c r="AZ1907" s="5"/>
      <c r="BA1907" s="5"/>
      <c r="BB1907" s="5"/>
    </row>
    <row r="1908" spans="1:54">
      <c r="A1908" s="4"/>
      <c r="B1908" s="25"/>
      <c r="C1908" s="32">
        <f t="shared" si="142"/>
        <v>1</v>
      </c>
      <c r="D1908" s="42" t="s">
        <v>4883</v>
      </c>
      <c r="E1908" s="42">
        <v>11193</v>
      </c>
      <c r="F1908" s="4"/>
      <c r="G1908" s="5"/>
      <c r="H1908" s="5"/>
      <c r="I1908" s="5"/>
      <c r="J1908" s="5"/>
      <c r="K1908" s="5"/>
      <c r="L1908" s="5"/>
      <c r="M1908" s="5"/>
      <c r="N1908" s="5"/>
      <c r="O1908" s="5"/>
      <c r="P1908" s="5"/>
      <c r="Q1908" s="5"/>
      <c r="R1908" s="5"/>
      <c r="S1908" s="5"/>
      <c r="T1908" s="5"/>
      <c r="U1908" s="5"/>
      <c r="V1908" s="5"/>
      <c r="W1908" s="5"/>
      <c r="X1908" s="5"/>
      <c r="Y1908" s="5"/>
      <c r="Z1908" s="5"/>
      <c r="AA1908" s="5"/>
      <c r="AB1908" s="5"/>
      <c r="AC1908" s="5"/>
      <c r="AD1908" s="5"/>
      <c r="AE1908" s="5"/>
      <c r="AF1908" s="5"/>
      <c r="AG1908" s="5"/>
      <c r="AH1908" s="5"/>
      <c r="AI1908" s="5"/>
      <c r="AJ1908" s="5"/>
      <c r="AK1908" s="5"/>
      <c r="AL1908" s="5"/>
      <c r="AM1908" s="5"/>
      <c r="AN1908" s="5"/>
      <c r="AO1908" s="5"/>
      <c r="AP1908" s="5"/>
      <c r="AQ1908" s="5"/>
      <c r="AR1908" s="5"/>
      <c r="AS1908" s="5"/>
      <c r="AT1908" s="5"/>
      <c r="AU1908" s="5"/>
      <c r="AV1908" s="5"/>
      <c r="AW1908" s="5"/>
      <c r="AX1908" s="5"/>
      <c r="AY1908" s="5"/>
      <c r="AZ1908" s="5"/>
      <c r="BA1908" s="5"/>
      <c r="BB1908" s="5"/>
    </row>
    <row r="1909" spans="1:54">
      <c r="A1909" s="4"/>
      <c r="B1909" s="25"/>
      <c r="C1909" s="32">
        <f t="shared" si="142"/>
        <v>1</v>
      </c>
      <c r="D1909" s="36" t="s">
        <v>4884</v>
      </c>
      <c r="E1909" s="36">
        <v>14780</v>
      </c>
      <c r="F1909" s="4"/>
      <c r="G1909" s="5"/>
      <c r="H1909" s="5"/>
      <c r="I1909" s="5"/>
      <c r="J1909" s="5"/>
      <c r="K1909" s="5"/>
      <c r="L1909" s="5"/>
      <c r="M1909" s="5"/>
      <c r="N1909" s="5"/>
      <c r="O1909" s="5"/>
      <c r="P1909" s="5"/>
      <c r="Q1909" s="5"/>
      <c r="R1909" s="5"/>
      <c r="S1909" s="5"/>
      <c r="T1909" s="5"/>
      <c r="U1909" s="5"/>
      <c r="V1909" s="5"/>
      <c r="W1909" s="5"/>
      <c r="X1909" s="5"/>
      <c r="Y1909" s="5"/>
      <c r="Z1909" s="5"/>
      <c r="AA1909" s="5"/>
      <c r="AB1909" s="5"/>
      <c r="AC1909" s="5"/>
      <c r="AD1909" s="5"/>
      <c r="AE1909" s="5"/>
      <c r="AF1909" s="5"/>
      <c r="AG1909" s="5"/>
      <c r="AH1909" s="5"/>
      <c r="AI1909" s="5"/>
      <c r="AJ1909" s="5"/>
      <c r="AK1909" s="5"/>
      <c r="AL1909" s="5"/>
      <c r="AM1909" s="5"/>
      <c r="AN1909" s="5"/>
      <c r="AO1909" s="5"/>
      <c r="AP1909" s="5"/>
      <c r="AQ1909" s="5"/>
      <c r="AR1909" s="5"/>
      <c r="AS1909" s="5"/>
      <c r="AT1909" s="5"/>
      <c r="AU1909" s="5"/>
      <c r="AV1909" s="5"/>
      <c r="AW1909" s="5"/>
      <c r="AX1909" s="5"/>
      <c r="AY1909" s="5"/>
      <c r="AZ1909" s="5"/>
      <c r="BA1909" s="5"/>
      <c r="BB1909" s="5"/>
    </row>
    <row r="1910" spans="1:54">
      <c r="A1910" s="4"/>
      <c r="B1910" s="25"/>
      <c r="C1910" s="32">
        <f t="shared" si="142"/>
        <v>1</v>
      </c>
      <c r="D1910" s="34" t="s">
        <v>4885</v>
      </c>
      <c r="E1910" s="34">
        <v>7735</v>
      </c>
      <c r="F1910" s="4"/>
      <c r="G1910" s="5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5"/>
      <c r="S1910" s="5"/>
      <c r="T1910" s="5"/>
      <c r="U1910" s="5"/>
      <c r="V1910" s="5"/>
      <c r="W1910" s="5"/>
      <c r="X1910" s="5"/>
      <c r="Y1910" s="5"/>
      <c r="Z1910" s="5"/>
      <c r="AA1910" s="5"/>
      <c r="AB1910" s="5"/>
      <c r="AC1910" s="5"/>
      <c r="AD1910" s="5"/>
      <c r="AE1910" s="5"/>
      <c r="AF1910" s="5"/>
      <c r="AG1910" s="5"/>
      <c r="AH1910" s="5"/>
      <c r="AI1910" s="5"/>
      <c r="AJ1910" s="5"/>
      <c r="AK1910" s="5"/>
      <c r="AL1910" s="5"/>
      <c r="AM1910" s="5"/>
      <c r="AN1910" s="5"/>
      <c r="AO1910" s="5"/>
      <c r="AP1910" s="5"/>
      <c r="AQ1910" s="5"/>
      <c r="AR1910" s="5"/>
      <c r="AS1910" s="5"/>
      <c r="AT1910" s="5"/>
      <c r="AU1910" s="5"/>
      <c r="AV1910" s="5"/>
      <c r="AW1910" s="5"/>
      <c r="AX1910" s="5"/>
      <c r="AY1910" s="5"/>
      <c r="AZ1910" s="5"/>
      <c r="BA1910" s="5"/>
      <c r="BB1910" s="5"/>
    </row>
    <row r="1911" spans="1:54">
      <c r="A1911" s="4"/>
      <c r="B1911" s="25"/>
      <c r="C1911" s="32">
        <f t="shared" si="142"/>
        <v>1</v>
      </c>
      <c r="D1911" s="34" t="s">
        <v>4886</v>
      </c>
      <c r="E1911" s="34">
        <v>16629</v>
      </c>
      <c r="F1911" s="4"/>
      <c r="G1911" s="5"/>
      <c r="H1911" s="5"/>
      <c r="I1911" s="5"/>
      <c r="J1911" s="5"/>
      <c r="K1911" s="5"/>
      <c r="L1911" s="5"/>
      <c r="M1911" s="5"/>
      <c r="N1911" s="5"/>
      <c r="O1911" s="5"/>
      <c r="P1911" s="5"/>
      <c r="Q1911" s="5"/>
      <c r="R1911" s="5"/>
      <c r="S1911" s="5"/>
      <c r="T1911" s="5"/>
      <c r="U1911" s="5"/>
      <c r="V1911" s="5"/>
      <c r="W1911" s="5"/>
      <c r="X1911" s="5"/>
      <c r="Y1911" s="5"/>
      <c r="Z1911" s="5"/>
      <c r="AA1911" s="5"/>
      <c r="AB1911" s="5"/>
      <c r="AC1911" s="5"/>
      <c r="AD1911" s="5"/>
      <c r="AE1911" s="5"/>
      <c r="AF1911" s="5"/>
      <c r="AG1911" s="5"/>
      <c r="AH1911" s="5"/>
      <c r="AI1911" s="5"/>
      <c r="AJ1911" s="5"/>
      <c r="AK1911" s="5"/>
      <c r="AL1911" s="5"/>
      <c r="AM1911" s="5"/>
      <c r="AN1911" s="5"/>
      <c r="AO1911" s="5"/>
      <c r="AP1911" s="5"/>
      <c r="AQ1911" s="5"/>
      <c r="AR1911" s="5"/>
      <c r="AS1911" s="5"/>
      <c r="AT1911" s="5"/>
      <c r="AU1911" s="5"/>
      <c r="AV1911" s="5"/>
      <c r="AW1911" s="5"/>
      <c r="AX1911" s="5"/>
      <c r="AY1911" s="5"/>
      <c r="AZ1911" s="5"/>
      <c r="BA1911" s="5"/>
      <c r="BB1911" s="5"/>
    </row>
    <row r="1912" spans="1:54">
      <c r="A1912" s="4"/>
      <c r="B1912" s="25"/>
      <c r="C1912" s="32">
        <f t="shared" si="142"/>
        <v>1</v>
      </c>
      <c r="D1912" s="34" t="s">
        <v>3184</v>
      </c>
      <c r="E1912" s="34">
        <v>5268</v>
      </c>
      <c r="F1912" s="4"/>
      <c r="G1912" s="5"/>
      <c r="H1912" s="5"/>
      <c r="I1912" s="5"/>
      <c r="J1912" s="5"/>
      <c r="K1912" s="5"/>
      <c r="L1912" s="5"/>
      <c r="M1912" s="5"/>
      <c r="N1912" s="5"/>
      <c r="O1912" s="5"/>
      <c r="P1912" s="5"/>
      <c r="Q1912" s="5"/>
      <c r="R1912" s="5"/>
      <c r="S1912" s="5"/>
      <c r="T1912" s="5"/>
      <c r="U1912" s="5"/>
      <c r="V1912" s="5"/>
      <c r="W1912" s="5"/>
      <c r="X1912" s="5"/>
      <c r="Y1912" s="5"/>
      <c r="Z1912" s="5"/>
      <c r="AA1912" s="5"/>
      <c r="AB1912" s="5"/>
      <c r="AC1912" s="5"/>
      <c r="AD1912" s="5"/>
      <c r="AE1912" s="5"/>
      <c r="AF1912" s="5"/>
      <c r="AG1912" s="5"/>
      <c r="AH1912" s="5"/>
      <c r="AI1912" s="5"/>
      <c r="AJ1912" s="5"/>
      <c r="AK1912" s="5"/>
      <c r="AL1912" s="5"/>
      <c r="AM1912" s="5"/>
      <c r="AN1912" s="5"/>
      <c r="AO1912" s="5"/>
      <c r="AP1912" s="5"/>
      <c r="AQ1912" s="5"/>
      <c r="AR1912" s="5"/>
      <c r="AS1912" s="5"/>
      <c r="AT1912" s="5"/>
      <c r="AU1912" s="5"/>
      <c r="AV1912" s="5"/>
      <c r="AW1912" s="5"/>
      <c r="AX1912" s="5"/>
      <c r="AY1912" s="5"/>
      <c r="AZ1912" s="5"/>
      <c r="BA1912" s="5"/>
      <c r="BB1912" s="5"/>
    </row>
    <row r="1913" spans="1:54">
      <c r="A1913" s="4"/>
      <c r="B1913" s="25"/>
      <c r="C1913" s="32">
        <f t="shared" si="142"/>
        <v>1</v>
      </c>
      <c r="D1913" s="34" t="s">
        <v>3188</v>
      </c>
      <c r="E1913" s="34">
        <v>12000</v>
      </c>
      <c r="F1913" s="4"/>
      <c r="G1913" s="5"/>
      <c r="H1913" s="5"/>
      <c r="I1913" s="5"/>
      <c r="J1913" s="5"/>
      <c r="K1913" s="5"/>
      <c r="L1913" s="5"/>
      <c r="M1913" s="5"/>
      <c r="N1913" s="5"/>
      <c r="O1913" s="5"/>
      <c r="P1913" s="5"/>
      <c r="Q1913" s="5"/>
      <c r="R1913" s="5"/>
      <c r="S1913" s="5"/>
      <c r="T1913" s="5"/>
      <c r="U1913" s="5"/>
      <c r="V1913" s="5"/>
      <c r="W1913" s="5"/>
      <c r="X1913" s="5"/>
      <c r="Y1913" s="5"/>
      <c r="Z1913" s="5"/>
      <c r="AA1913" s="5"/>
      <c r="AB1913" s="5"/>
      <c r="AC1913" s="5"/>
      <c r="AD1913" s="5"/>
      <c r="AE1913" s="5"/>
      <c r="AF1913" s="5"/>
      <c r="AG1913" s="5"/>
      <c r="AH1913" s="5"/>
      <c r="AI1913" s="5"/>
      <c r="AJ1913" s="5"/>
      <c r="AK1913" s="5"/>
      <c r="AL1913" s="5"/>
      <c r="AM1913" s="5"/>
      <c r="AN1913" s="5"/>
      <c r="AO1913" s="5"/>
      <c r="AP1913" s="5"/>
      <c r="AQ1913" s="5"/>
      <c r="AR1913" s="5"/>
      <c r="AS1913" s="5"/>
      <c r="AT1913" s="5"/>
      <c r="AU1913" s="5"/>
      <c r="AV1913" s="5"/>
      <c r="AW1913" s="5"/>
      <c r="AX1913" s="5"/>
      <c r="AY1913" s="5"/>
      <c r="AZ1913" s="5"/>
      <c r="BA1913" s="5"/>
      <c r="BB1913" s="5"/>
    </row>
    <row r="1914" spans="1:54">
      <c r="A1914" s="4"/>
      <c r="B1914" s="25"/>
      <c r="C1914" s="32">
        <f t="shared" si="142"/>
        <v>1</v>
      </c>
      <c r="D1914" s="34" t="s">
        <v>3189</v>
      </c>
      <c r="E1914" s="34">
        <v>34000</v>
      </c>
      <c r="F1914" s="4"/>
      <c r="G1914" s="5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5"/>
      <c r="S1914" s="5"/>
      <c r="T1914" s="5"/>
      <c r="U1914" s="5"/>
      <c r="V1914" s="5"/>
      <c r="W1914" s="5"/>
      <c r="X1914" s="5"/>
      <c r="Y1914" s="5"/>
      <c r="Z1914" s="5"/>
      <c r="AA1914" s="5"/>
      <c r="AB1914" s="5"/>
      <c r="AC1914" s="5"/>
      <c r="AD1914" s="5"/>
      <c r="AE1914" s="5"/>
      <c r="AF1914" s="5"/>
      <c r="AG1914" s="5"/>
      <c r="AH1914" s="5"/>
      <c r="AI1914" s="5"/>
      <c r="AJ1914" s="5"/>
      <c r="AK1914" s="5"/>
      <c r="AL1914" s="5"/>
      <c r="AM1914" s="5"/>
      <c r="AN1914" s="5"/>
      <c r="AO1914" s="5"/>
      <c r="AP1914" s="5"/>
      <c r="AQ1914" s="5"/>
      <c r="AR1914" s="5"/>
      <c r="AS1914" s="5"/>
      <c r="AT1914" s="5"/>
      <c r="AU1914" s="5"/>
      <c r="AV1914" s="5"/>
      <c r="AW1914" s="5"/>
      <c r="AX1914" s="5"/>
      <c r="AY1914" s="5"/>
      <c r="AZ1914" s="5"/>
      <c r="BA1914" s="5"/>
      <c r="BB1914" s="5"/>
    </row>
    <row r="1915" spans="1:54">
      <c r="A1915" s="4"/>
      <c r="B1915" s="25"/>
      <c r="C1915" s="32">
        <f t="shared" si="142"/>
        <v>1</v>
      </c>
      <c r="D1915" s="40" t="s">
        <v>3191</v>
      </c>
      <c r="E1915" s="40">
        <v>4939</v>
      </c>
      <c r="F1915" s="4"/>
      <c r="G1915" s="5"/>
      <c r="H1915" s="5"/>
      <c r="I1915" s="5"/>
      <c r="J1915" s="5"/>
      <c r="K1915" s="5"/>
      <c r="L1915" s="5"/>
      <c r="M1915" s="5"/>
      <c r="N1915" s="5"/>
      <c r="O1915" s="5"/>
      <c r="P1915" s="5"/>
      <c r="Q1915" s="5"/>
      <c r="R1915" s="5"/>
      <c r="S1915" s="5"/>
      <c r="T1915" s="5"/>
      <c r="U1915" s="5"/>
      <c r="V1915" s="5"/>
      <c r="W1915" s="5"/>
      <c r="X1915" s="5"/>
      <c r="Y1915" s="5"/>
      <c r="Z1915" s="5"/>
      <c r="AA1915" s="5"/>
      <c r="AB1915" s="5"/>
      <c r="AC1915" s="5"/>
      <c r="AD1915" s="5"/>
      <c r="AE1915" s="5"/>
      <c r="AF1915" s="5"/>
      <c r="AG1915" s="5"/>
      <c r="AH1915" s="5"/>
      <c r="AI1915" s="5"/>
      <c r="AJ1915" s="5"/>
      <c r="AK1915" s="5"/>
      <c r="AL1915" s="5"/>
      <c r="AM1915" s="5"/>
      <c r="AN1915" s="5"/>
      <c r="AO1915" s="5"/>
      <c r="AP1915" s="5"/>
      <c r="AQ1915" s="5"/>
      <c r="AR1915" s="5"/>
      <c r="AS1915" s="5"/>
      <c r="AT1915" s="5"/>
      <c r="AU1915" s="5"/>
      <c r="AV1915" s="5"/>
      <c r="AW1915" s="5"/>
      <c r="AX1915" s="5"/>
      <c r="AY1915" s="5"/>
      <c r="AZ1915" s="5"/>
      <c r="BA1915" s="5"/>
      <c r="BB1915" s="5"/>
    </row>
    <row r="1916" spans="1:54">
      <c r="A1916" s="4"/>
      <c r="B1916" s="25"/>
      <c r="C1916" s="32">
        <f t="shared" si="142"/>
        <v>1</v>
      </c>
      <c r="D1916" s="34" t="s">
        <v>3192</v>
      </c>
      <c r="E1916" s="34">
        <v>19500</v>
      </c>
      <c r="F1916" s="4"/>
      <c r="G1916" s="5"/>
      <c r="H1916" s="5"/>
      <c r="I1916" s="5"/>
      <c r="J1916" s="5"/>
      <c r="K1916" s="5"/>
      <c r="L1916" s="5"/>
      <c r="M1916" s="5"/>
      <c r="N1916" s="5"/>
      <c r="O1916" s="5"/>
      <c r="P1916" s="5"/>
      <c r="Q1916" s="5"/>
      <c r="R1916" s="5"/>
      <c r="S1916" s="5"/>
      <c r="T1916" s="5"/>
      <c r="U1916" s="5"/>
      <c r="V1916" s="5"/>
      <c r="W1916" s="5"/>
      <c r="X1916" s="5"/>
      <c r="Y1916" s="5"/>
      <c r="Z1916" s="5"/>
      <c r="AA1916" s="5"/>
      <c r="AB1916" s="5"/>
      <c r="AC1916" s="5"/>
      <c r="AD1916" s="5"/>
      <c r="AE1916" s="5"/>
      <c r="AF1916" s="5"/>
      <c r="AG1916" s="5"/>
      <c r="AH1916" s="5"/>
      <c r="AI1916" s="5"/>
      <c r="AJ1916" s="5"/>
      <c r="AK1916" s="5"/>
      <c r="AL1916" s="5"/>
      <c r="AM1916" s="5"/>
      <c r="AN1916" s="5"/>
      <c r="AO1916" s="5"/>
      <c r="AP1916" s="5"/>
      <c r="AQ1916" s="5"/>
      <c r="AR1916" s="5"/>
      <c r="AS1916" s="5"/>
      <c r="AT1916" s="5"/>
      <c r="AU1916" s="5"/>
      <c r="AV1916" s="5"/>
      <c r="AW1916" s="5"/>
      <c r="AX1916" s="5"/>
      <c r="AY1916" s="5"/>
      <c r="AZ1916" s="5"/>
      <c r="BA1916" s="5"/>
      <c r="BB1916" s="5"/>
    </row>
    <row r="1917" spans="1:54">
      <c r="A1917" s="4"/>
      <c r="B1917" s="25"/>
      <c r="C1917" s="32">
        <f t="shared" si="142"/>
        <v>1</v>
      </c>
      <c r="D1917" s="34" t="s">
        <v>3193</v>
      </c>
      <c r="E1917" s="34">
        <v>3287</v>
      </c>
      <c r="F1917" s="4"/>
      <c r="G1917" s="5"/>
      <c r="H1917" s="5"/>
      <c r="I1917" s="5"/>
      <c r="J1917" s="5"/>
      <c r="K1917" s="5"/>
      <c r="L1917" s="5"/>
      <c r="M1917" s="5"/>
      <c r="N1917" s="5"/>
      <c r="O1917" s="5"/>
      <c r="P1917" s="5"/>
      <c r="Q1917" s="5"/>
      <c r="R1917" s="5"/>
      <c r="S1917" s="5"/>
      <c r="T1917" s="5"/>
      <c r="U1917" s="5"/>
      <c r="V1917" s="5"/>
      <c r="W1917" s="5"/>
      <c r="X1917" s="5"/>
      <c r="Y1917" s="5"/>
      <c r="Z1917" s="5"/>
      <c r="AA1917" s="5"/>
      <c r="AB1917" s="5"/>
      <c r="AC1917" s="5"/>
      <c r="AD1917" s="5"/>
      <c r="AE1917" s="5"/>
      <c r="AF1917" s="5"/>
      <c r="AG1917" s="5"/>
      <c r="AH1917" s="5"/>
      <c r="AI1917" s="5"/>
      <c r="AJ1917" s="5"/>
      <c r="AK1917" s="5"/>
      <c r="AL1917" s="5"/>
      <c r="AM1917" s="5"/>
      <c r="AN1917" s="5"/>
      <c r="AO1917" s="5"/>
      <c r="AP1917" s="5"/>
      <c r="AQ1917" s="5"/>
      <c r="AR1917" s="5"/>
      <c r="AS1917" s="5"/>
      <c r="AT1917" s="5"/>
      <c r="AU1917" s="5"/>
      <c r="AV1917" s="5"/>
      <c r="AW1917" s="5"/>
      <c r="AX1917" s="5"/>
      <c r="AY1917" s="5"/>
      <c r="AZ1917" s="5"/>
      <c r="BA1917" s="5"/>
      <c r="BB1917" s="5"/>
    </row>
    <row r="1918" spans="1:54">
      <c r="A1918" s="4"/>
      <c r="B1918" s="25"/>
      <c r="C1918" s="32">
        <f t="shared" si="142"/>
        <v>1</v>
      </c>
      <c r="D1918" s="34" t="s">
        <v>3194</v>
      </c>
      <c r="E1918" s="34">
        <v>8067</v>
      </c>
      <c r="F1918" s="4"/>
      <c r="G1918" s="5"/>
      <c r="H1918" s="5"/>
      <c r="I1918" s="5"/>
      <c r="J1918" s="5"/>
      <c r="K1918" s="5"/>
      <c r="L1918" s="5"/>
      <c r="M1918" s="5"/>
      <c r="N1918" s="5"/>
      <c r="O1918" s="5"/>
      <c r="P1918" s="5"/>
      <c r="Q1918" s="5"/>
      <c r="R1918" s="5"/>
      <c r="S1918" s="5"/>
      <c r="T1918" s="5"/>
      <c r="U1918" s="5"/>
      <c r="V1918" s="5"/>
      <c r="W1918" s="5"/>
      <c r="X1918" s="5"/>
      <c r="Y1918" s="5"/>
      <c r="Z1918" s="5"/>
      <c r="AA1918" s="5"/>
      <c r="AB1918" s="5"/>
      <c r="AC1918" s="5"/>
      <c r="AD1918" s="5"/>
      <c r="AE1918" s="5"/>
      <c r="AF1918" s="5"/>
      <c r="AG1918" s="5"/>
      <c r="AH1918" s="5"/>
      <c r="AI1918" s="5"/>
      <c r="AJ1918" s="5"/>
      <c r="AK1918" s="5"/>
      <c r="AL1918" s="5"/>
      <c r="AM1918" s="5"/>
      <c r="AN1918" s="5"/>
      <c r="AO1918" s="5"/>
      <c r="AP1918" s="5"/>
      <c r="AQ1918" s="5"/>
      <c r="AR1918" s="5"/>
      <c r="AS1918" s="5"/>
      <c r="AT1918" s="5"/>
      <c r="AU1918" s="5"/>
      <c r="AV1918" s="5"/>
      <c r="AW1918" s="5"/>
      <c r="AX1918" s="5"/>
      <c r="AY1918" s="5"/>
      <c r="AZ1918" s="5"/>
      <c r="BA1918" s="5"/>
      <c r="BB1918" s="5"/>
    </row>
    <row r="1919" spans="1:54">
      <c r="A1919" s="4"/>
      <c r="B1919" s="25"/>
      <c r="C1919" s="32">
        <f t="shared" si="142"/>
        <v>1</v>
      </c>
      <c r="D1919" s="34" t="s">
        <v>3196</v>
      </c>
      <c r="E1919" s="34">
        <v>287228</v>
      </c>
      <c r="F1919" s="4"/>
      <c r="G1919" s="5"/>
      <c r="H1919" s="5"/>
      <c r="I1919" s="5"/>
      <c r="J1919" s="5"/>
      <c r="K1919" s="5"/>
      <c r="L1919" s="5"/>
      <c r="M1919" s="5"/>
      <c r="N1919" s="5"/>
      <c r="O1919" s="5"/>
      <c r="P1919" s="5"/>
      <c r="Q1919" s="5"/>
      <c r="R1919" s="5"/>
      <c r="S1919" s="5"/>
      <c r="T1919" s="5"/>
      <c r="U1919" s="5"/>
      <c r="V1919" s="5"/>
      <c r="W1919" s="5"/>
      <c r="X1919" s="5"/>
      <c r="Y1919" s="5"/>
      <c r="Z1919" s="5"/>
      <c r="AA1919" s="5"/>
      <c r="AB1919" s="5"/>
      <c r="AC1919" s="5"/>
      <c r="AD1919" s="5"/>
      <c r="AE1919" s="5"/>
      <c r="AF1919" s="5"/>
      <c r="AG1919" s="5"/>
      <c r="AH1919" s="5"/>
      <c r="AI1919" s="5"/>
      <c r="AJ1919" s="5"/>
      <c r="AK1919" s="5"/>
      <c r="AL1919" s="5"/>
      <c r="AM1919" s="5"/>
      <c r="AN1919" s="5"/>
      <c r="AO1919" s="5"/>
      <c r="AP1919" s="5"/>
      <c r="AQ1919" s="5"/>
      <c r="AR1919" s="5"/>
      <c r="AS1919" s="5"/>
      <c r="AT1919" s="5"/>
      <c r="AU1919" s="5"/>
      <c r="AV1919" s="5"/>
      <c r="AW1919" s="5"/>
      <c r="AX1919" s="5"/>
      <c r="AY1919" s="5"/>
      <c r="AZ1919" s="5"/>
      <c r="BA1919" s="5"/>
      <c r="BB1919" s="5"/>
    </row>
    <row r="1920" spans="1:54">
      <c r="A1920" s="4"/>
      <c r="B1920" s="25"/>
      <c r="C1920" s="32">
        <f t="shared" si="142"/>
        <v>1</v>
      </c>
      <c r="D1920" s="34" t="s">
        <v>3199</v>
      </c>
      <c r="E1920" s="34">
        <v>5700</v>
      </c>
      <c r="F1920" s="4"/>
      <c r="G1920" s="5"/>
      <c r="H1920" s="5"/>
      <c r="I1920" s="5"/>
      <c r="J1920" s="5"/>
      <c r="K1920" s="5"/>
      <c r="L1920" s="5"/>
      <c r="M1920" s="5"/>
      <c r="N1920" s="5"/>
      <c r="O1920" s="5"/>
      <c r="P1920" s="5"/>
      <c r="Q1920" s="5"/>
      <c r="R1920" s="5"/>
      <c r="S1920" s="5"/>
      <c r="T1920" s="5"/>
      <c r="U1920" s="5"/>
      <c r="V1920" s="5"/>
      <c r="W1920" s="5"/>
      <c r="X1920" s="5"/>
      <c r="Y1920" s="5"/>
      <c r="Z1920" s="5"/>
      <c r="AA1920" s="5"/>
      <c r="AB1920" s="5"/>
      <c r="AC1920" s="5"/>
      <c r="AD1920" s="5"/>
      <c r="AE1920" s="5"/>
      <c r="AF1920" s="5"/>
      <c r="AG1920" s="5"/>
      <c r="AH1920" s="5"/>
      <c r="AI1920" s="5"/>
      <c r="AJ1920" s="5"/>
      <c r="AK1920" s="5"/>
      <c r="AL1920" s="5"/>
      <c r="AM1920" s="5"/>
      <c r="AN1920" s="5"/>
      <c r="AO1920" s="5"/>
      <c r="AP1920" s="5"/>
      <c r="AQ1920" s="5"/>
      <c r="AR1920" s="5"/>
      <c r="AS1920" s="5"/>
      <c r="AT1920" s="5"/>
      <c r="AU1920" s="5"/>
      <c r="AV1920" s="5"/>
      <c r="AW1920" s="5"/>
      <c r="AX1920" s="5"/>
      <c r="AY1920" s="5"/>
      <c r="AZ1920" s="5"/>
      <c r="BA1920" s="5"/>
      <c r="BB1920" s="5"/>
    </row>
    <row r="1921" spans="1:54">
      <c r="A1921" s="4"/>
      <c r="B1921" s="25"/>
      <c r="C1921" s="32">
        <f t="shared" si="142"/>
        <v>1</v>
      </c>
      <c r="D1921" s="34" t="s">
        <v>3201</v>
      </c>
      <c r="E1921" s="34">
        <v>7387</v>
      </c>
      <c r="F1921" s="4"/>
      <c r="G1921" s="5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5"/>
      <c r="S1921" s="5"/>
      <c r="T1921" s="5"/>
      <c r="U1921" s="5"/>
      <c r="V1921" s="5"/>
      <c r="W1921" s="5"/>
      <c r="X1921" s="5"/>
      <c r="Y1921" s="5"/>
      <c r="Z1921" s="5"/>
      <c r="AA1921" s="5"/>
      <c r="AB1921" s="5"/>
      <c r="AC1921" s="5"/>
      <c r="AD1921" s="5"/>
      <c r="AE1921" s="5"/>
      <c r="AF1921" s="5"/>
      <c r="AG1921" s="5"/>
      <c r="AH1921" s="5"/>
      <c r="AI1921" s="5"/>
      <c r="AJ1921" s="5"/>
      <c r="AK1921" s="5"/>
      <c r="AL1921" s="5"/>
      <c r="AM1921" s="5"/>
      <c r="AN1921" s="5"/>
      <c r="AO1921" s="5"/>
      <c r="AP1921" s="5"/>
      <c r="AQ1921" s="5"/>
      <c r="AR1921" s="5"/>
      <c r="AS1921" s="5"/>
      <c r="AT1921" s="5"/>
      <c r="AU1921" s="5"/>
      <c r="AV1921" s="5"/>
      <c r="AW1921" s="5"/>
      <c r="AX1921" s="5"/>
      <c r="AY1921" s="5"/>
      <c r="AZ1921" s="5"/>
      <c r="BA1921" s="5"/>
      <c r="BB1921" s="5"/>
    </row>
    <row r="1922" spans="1:54" ht="15">
      <c r="A1922" s="231" t="s">
        <v>3203</v>
      </c>
      <c r="B1922" s="231"/>
      <c r="C1922" s="231"/>
      <c r="D1922" s="44">
        <f>SUM(C1888:C1921)</f>
        <v>34</v>
      </c>
      <c r="E1922" s="159">
        <f t="shared" ref="E1922" si="143">SUM(E1888:E1921)</f>
        <v>632418</v>
      </c>
      <c r="F1922" s="4"/>
      <c r="G1922" s="5"/>
      <c r="H1922" s="5"/>
      <c r="I1922" s="5"/>
      <c r="J1922" s="5"/>
      <c r="K1922" s="5"/>
      <c r="L1922" s="5"/>
      <c r="M1922" s="5"/>
      <c r="N1922" s="5"/>
      <c r="O1922" s="5"/>
      <c r="P1922" s="5"/>
      <c r="Q1922" s="5"/>
      <c r="R1922" s="5"/>
      <c r="S1922" s="5"/>
      <c r="T1922" s="5"/>
      <c r="U1922" s="5"/>
      <c r="V1922" s="5"/>
      <c r="W1922" s="5"/>
      <c r="X1922" s="5"/>
      <c r="Y1922" s="5"/>
      <c r="Z1922" s="5"/>
      <c r="AA1922" s="5"/>
      <c r="AB1922" s="5"/>
      <c r="AC1922" s="5"/>
      <c r="AD1922" s="5"/>
      <c r="AE1922" s="5"/>
      <c r="AF1922" s="5"/>
      <c r="AG1922" s="5"/>
      <c r="AH1922" s="5"/>
      <c r="AI1922" s="5"/>
      <c r="AJ1922" s="5"/>
      <c r="AK1922" s="5"/>
      <c r="AL1922" s="5"/>
      <c r="AM1922" s="5"/>
      <c r="AN1922" s="5"/>
      <c r="AO1922" s="5"/>
      <c r="AP1922" s="5"/>
      <c r="AQ1922" s="5"/>
      <c r="AR1922" s="5"/>
      <c r="AS1922" s="5"/>
      <c r="AT1922" s="5"/>
      <c r="AU1922" s="5"/>
      <c r="AV1922" s="5"/>
      <c r="AW1922" s="5"/>
      <c r="AX1922" s="5"/>
      <c r="AY1922" s="5"/>
      <c r="AZ1922" s="5"/>
      <c r="BA1922" s="5"/>
      <c r="BB1922" s="5"/>
    </row>
    <row r="1923" spans="1:54" ht="15.75">
      <c r="A1923" s="28">
        <v>68</v>
      </c>
      <c r="B1923" s="225" t="s">
        <v>102</v>
      </c>
      <c r="C1923" s="225"/>
      <c r="D1923" s="29"/>
      <c r="E1923" s="156"/>
      <c r="F1923" s="4"/>
      <c r="G1923" s="5"/>
      <c r="H1923" s="5"/>
      <c r="I1923" s="5"/>
      <c r="J1923" s="5"/>
      <c r="K1923" s="5"/>
      <c r="L1923" s="5"/>
      <c r="M1923" s="5"/>
      <c r="N1923" s="5"/>
      <c r="O1923" s="5"/>
      <c r="P1923" s="5"/>
      <c r="Q1923" s="5"/>
      <c r="R1923" s="5"/>
      <c r="S1923" s="5"/>
      <c r="T1923" s="5"/>
      <c r="U1923" s="5"/>
      <c r="V1923" s="5"/>
      <c r="W1923" s="5"/>
      <c r="X1923" s="5"/>
      <c r="Y1923" s="5"/>
      <c r="Z1923" s="5"/>
      <c r="AA1923" s="5"/>
      <c r="AB1923" s="5"/>
      <c r="AC1923" s="5"/>
      <c r="AD1923" s="5"/>
      <c r="AE1923" s="5"/>
      <c r="AF1923" s="5"/>
      <c r="AG1923" s="5"/>
      <c r="AH1923" s="5"/>
      <c r="AI1923" s="5"/>
      <c r="AJ1923" s="5"/>
      <c r="AK1923" s="5"/>
      <c r="AL1923" s="5"/>
      <c r="AM1923" s="5"/>
      <c r="AN1923" s="5"/>
      <c r="AO1923" s="5"/>
      <c r="AP1923" s="5"/>
      <c r="AQ1923" s="5"/>
      <c r="AR1923" s="5"/>
      <c r="AS1923" s="5"/>
      <c r="AT1923" s="5"/>
      <c r="AU1923" s="5"/>
      <c r="AV1923" s="5"/>
      <c r="AW1923" s="5"/>
      <c r="AX1923" s="5"/>
      <c r="AY1923" s="5"/>
      <c r="AZ1923" s="5"/>
      <c r="BA1923" s="5"/>
      <c r="BB1923" s="5"/>
    </row>
    <row r="1924" spans="1:54">
      <c r="A1924" s="4"/>
      <c r="B1924" s="25"/>
      <c r="C1924" s="32">
        <f t="shared" ref="C1924:C1966" si="144">IF(D1924="",0,1)</f>
        <v>1</v>
      </c>
      <c r="D1924" s="34" t="s">
        <v>3204</v>
      </c>
      <c r="E1924" s="34">
        <v>5830</v>
      </c>
      <c r="F1924" s="4"/>
      <c r="G1924" s="5"/>
      <c r="H1924" s="5"/>
      <c r="I1924" s="5"/>
      <c r="J1924" s="5"/>
      <c r="K1924" s="5"/>
      <c r="L1924" s="5"/>
      <c r="M1924" s="5"/>
      <c r="N1924" s="5"/>
      <c r="O1924" s="5"/>
      <c r="P1924" s="5"/>
      <c r="Q1924" s="5"/>
      <c r="R1924" s="5"/>
      <c r="S1924" s="5"/>
      <c r="T1924" s="5"/>
      <c r="U1924" s="5"/>
      <c r="V1924" s="5"/>
      <c r="W1924" s="5"/>
      <c r="X1924" s="5"/>
      <c r="Y1924" s="5"/>
      <c r="Z1924" s="5"/>
      <c r="AA1924" s="5"/>
      <c r="AB1924" s="5"/>
      <c r="AC1924" s="5"/>
      <c r="AD1924" s="5"/>
      <c r="AE1924" s="5"/>
      <c r="AF1924" s="5"/>
      <c r="AG1924" s="5"/>
      <c r="AH1924" s="5"/>
      <c r="AI1924" s="5"/>
      <c r="AJ1924" s="5"/>
      <c r="AK1924" s="5"/>
      <c r="AL1924" s="5"/>
      <c r="AM1924" s="5"/>
      <c r="AN1924" s="5"/>
      <c r="AO1924" s="5"/>
      <c r="AP1924" s="5"/>
      <c r="AQ1924" s="5"/>
      <c r="AR1924" s="5"/>
      <c r="AS1924" s="5"/>
      <c r="AT1924" s="5"/>
      <c r="AU1924" s="5"/>
      <c r="AV1924" s="5"/>
      <c r="AW1924" s="5"/>
      <c r="AX1924" s="5"/>
      <c r="AY1924" s="5"/>
      <c r="AZ1924" s="5"/>
      <c r="BA1924" s="5"/>
      <c r="BB1924" s="5"/>
    </row>
    <row r="1925" spans="1:54">
      <c r="A1925" s="4"/>
      <c r="B1925" s="25"/>
      <c r="C1925" s="32">
        <f t="shared" si="144"/>
        <v>1</v>
      </c>
      <c r="D1925" s="34" t="s">
        <v>3205</v>
      </c>
      <c r="E1925" s="34">
        <v>2145</v>
      </c>
      <c r="F1925" s="4"/>
      <c r="G1925" s="5"/>
      <c r="H1925" s="5"/>
      <c r="I1925" s="5"/>
      <c r="J1925" s="5"/>
      <c r="K1925" s="5"/>
      <c r="L1925" s="5"/>
      <c r="M1925" s="5"/>
      <c r="N1925" s="5"/>
      <c r="O1925" s="5"/>
      <c r="P1925" s="5"/>
      <c r="Q1925" s="5"/>
      <c r="R1925" s="5"/>
      <c r="S1925" s="5"/>
      <c r="T1925" s="5"/>
      <c r="U1925" s="5"/>
      <c r="V1925" s="5"/>
      <c r="W1925" s="5"/>
      <c r="X1925" s="5"/>
      <c r="Y1925" s="5"/>
      <c r="Z1925" s="5"/>
      <c r="AA1925" s="5"/>
      <c r="AB1925" s="5"/>
      <c r="AC1925" s="5"/>
      <c r="AD1925" s="5"/>
      <c r="AE1925" s="5"/>
      <c r="AF1925" s="5"/>
      <c r="AG1925" s="5"/>
      <c r="AH1925" s="5"/>
      <c r="AI1925" s="5"/>
      <c r="AJ1925" s="5"/>
      <c r="AK1925" s="5"/>
      <c r="AL1925" s="5"/>
      <c r="AM1925" s="5"/>
      <c r="AN1925" s="5"/>
      <c r="AO1925" s="5"/>
      <c r="AP1925" s="5"/>
      <c r="AQ1925" s="5"/>
      <c r="AR1925" s="5"/>
      <c r="AS1925" s="5"/>
      <c r="AT1925" s="5"/>
      <c r="AU1925" s="5"/>
      <c r="AV1925" s="5"/>
      <c r="AW1925" s="5"/>
      <c r="AX1925" s="5"/>
      <c r="AY1925" s="5"/>
      <c r="AZ1925" s="5"/>
      <c r="BA1925" s="5"/>
      <c r="BB1925" s="5"/>
    </row>
    <row r="1926" spans="1:54">
      <c r="A1926" s="4"/>
      <c r="B1926" s="25"/>
      <c r="C1926" s="32">
        <f t="shared" si="144"/>
        <v>1</v>
      </c>
      <c r="D1926" s="34" t="s">
        <v>3206</v>
      </c>
      <c r="E1926" s="34">
        <v>2546</v>
      </c>
      <c r="F1926" s="4"/>
      <c r="G1926" s="5"/>
      <c r="H1926" s="5"/>
      <c r="I1926" s="5"/>
      <c r="J1926" s="5"/>
      <c r="K1926" s="5"/>
      <c r="L1926" s="5"/>
      <c r="M1926" s="5"/>
      <c r="N1926" s="5"/>
      <c r="O1926" s="5"/>
      <c r="P1926" s="5"/>
      <c r="Q1926" s="5"/>
      <c r="R1926" s="5"/>
      <c r="S1926" s="5"/>
      <c r="T1926" s="5"/>
      <c r="U1926" s="5"/>
      <c r="V1926" s="5"/>
      <c r="W1926" s="5"/>
      <c r="X1926" s="5"/>
      <c r="Y1926" s="5"/>
      <c r="Z1926" s="5"/>
      <c r="AA1926" s="5"/>
      <c r="AB1926" s="5"/>
      <c r="AC1926" s="5"/>
      <c r="AD1926" s="5"/>
      <c r="AE1926" s="5"/>
      <c r="AF1926" s="5"/>
      <c r="AG1926" s="5"/>
      <c r="AH1926" s="5"/>
      <c r="AI1926" s="5"/>
      <c r="AJ1926" s="5"/>
      <c r="AK1926" s="5"/>
      <c r="AL1926" s="5"/>
      <c r="AM1926" s="5"/>
      <c r="AN1926" s="5"/>
      <c r="AO1926" s="5"/>
      <c r="AP1926" s="5"/>
      <c r="AQ1926" s="5"/>
      <c r="AR1926" s="5"/>
      <c r="AS1926" s="5"/>
      <c r="AT1926" s="5"/>
      <c r="AU1926" s="5"/>
      <c r="AV1926" s="5"/>
      <c r="AW1926" s="5"/>
      <c r="AX1926" s="5"/>
      <c r="AY1926" s="5"/>
      <c r="AZ1926" s="5"/>
      <c r="BA1926" s="5"/>
      <c r="BB1926" s="5"/>
    </row>
    <row r="1927" spans="1:54">
      <c r="A1927" s="4"/>
      <c r="B1927" s="25"/>
      <c r="C1927" s="32">
        <f t="shared" si="144"/>
        <v>1</v>
      </c>
      <c r="D1927" s="40" t="s">
        <v>3207</v>
      </c>
      <c r="E1927" s="40">
        <v>4709</v>
      </c>
      <c r="F1927" s="4"/>
      <c r="G1927" s="5"/>
      <c r="H1927" s="5"/>
      <c r="I1927" s="5"/>
      <c r="J1927" s="5"/>
      <c r="K1927" s="5"/>
      <c r="L1927" s="5"/>
      <c r="M1927" s="5"/>
      <c r="N1927" s="5"/>
      <c r="O1927" s="5"/>
      <c r="P1927" s="5"/>
      <c r="Q1927" s="5"/>
      <c r="R1927" s="5"/>
      <c r="S1927" s="5"/>
      <c r="T1927" s="5"/>
      <c r="U1927" s="5"/>
      <c r="V1927" s="5"/>
      <c r="W1927" s="5"/>
      <c r="X1927" s="5"/>
      <c r="Y1927" s="5"/>
      <c r="Z1927" s="5"/>
      <c r="AA1927" s="5"/>
      <c r="AB1927" s="5"/>
      <c r="AC1927" s="5"/>
      <c r="AD1927" s="5"/>
      <c r="AE1927" s="5"/>
      <c r="AF1927" s="5"/>
      <c r="AG1927" s="5"/>
      <c r="AH1927" s="5"/>
      <c r="AI1927" s="5"/>
      <c r="AJ1927" s="5"/>
      <c r="AK1927" s="5"/>
      <c r="AL1927" s="5"/>
      <c r="AM1927" s="5"/>
      <c r="AN1927" s="5"/>
      <c r="AO1927" s="5"/>
      <c r="AP1927" s="5"/>
      <c r="AQ1927" s="5"/>
      <c r="AR1927" s="5"/>
      <c r="AS1927" s="5"/>
      <c r="AT1927" s="5"/>
      <c r="AU1927" s="5"/>
      <c r="AV1927" s="5"/>
      <c r="AW1927" s="5"/>
      <c r="AX1927" s="5"/>
      <c r="AY1927" s="5"/>
      <c r="AZ1927" s="5"/>
      <c r="BA1927" s="5"/>
      <c r="BB1927" s="5"/>
    </row>
    <row r="1928" spans="1:54">
      <c r="A1928" s="4"/>
      <c r="B1928" s="25"/>
      <c r="C1928" s="32">
        <f t="shared" si="144"/>
        <v>1</v>
      </c>
      <c r="D1928" s="34" t="s">
        <v>3209</v>
      </c>
      <c r="E1928" s="34">
        <v>8000</v>
      </c>
      <c r="F1928" s="4"/>
      <c r="G1928" s="5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5"/>
      <c r="S1928" s="5"/>
      <c r="T1928" s="5"/>
      <c r="U1928" s="5"/>
      <c r="V1928" s="5"/>
      <c r="W1928" s="5"/>
      <c r="X1928" s="5"/>
      <c r="Y1928" s="5"/>
      <c r="Z1928" s="5"/>
      <c r="AA1928" s="5"/>
      <c r="AB1928" s="5"/>
      <c r="AC1928" s="5"/>
      <c r="AD1928" s="5"/>
      <c r="AE1928" s="5"/>
      <c r="AF1928" s="5"/>
      <c r="AG1928" s="5"/>
      <c r="AH1928" s="5"/>
      <c r="AI1928" s="5"/>
      <c r="AJ1928" s="5"/>
      <c r="AK1928" s="5"/>
      <c r="AL1928" s="5"/>
      <c r="AM1928" s="5"/>
      <c r="AN1928" s="5"/>
      <c r="AO1928" s="5"/>
      <c r="AP1928" s="5"/>
      <c r="AQ1928" s="5"/>
      <c r="AR1928" s="5"/>
      <c r="AS1928" s="5"/>
      <c r="AT1928" s="5"/>
      <c r="AU1928" s="5"/>
      <c r="AV1928" s="5"/>
      <c r="AW1928" s="5"/>
      <c r="AX1928" s="5"/>
      <c r="AY1928" s="5"/>
      <c r="AZ1928" s="5"/>
      <c r="BA1928" s="5"/>
      <c r="BB1928" s="5"/>
    </row>
    <row r="1929" spans="1:54">
      <c r="A1929" s="4"/>
      <c r="B1929" s="25"/>
      <c r="C1929" s="32">
        <f t="shared" si="144"/>
        <v>1</v>
      </c>
      <c r="D1929" s="34" t="s">
        <v>3210</v>
      </c>
      <c r="E1929" s="34">
        <v>12000</v>
      </c>
      <c r="F1929" s="4"/>
      <c r="G1929" s="5"/>
      <c r="H1929" s="5"/>
      <c r="I1929" s="5"/>
      <c r="J1929" s="5"/>
      <c r="K1929" s="5"/>
      <c r="L1929" s="5"/>
      <c r="M1929" s="5"/>
      <c r="N1929" s="5"/>
      <c r="O1929" s="5"/>
      <c r="P1929" s="5"/>
      <c r="Q1929" s="5"/>
      <c r="R1929" s="5"/>
      <c r="S1929" s="5"/>
      <c r="T1929" s="5"/>
      <c r="U1929" s="5"/>
      <c r="V1929" s="5"/>
      <c r="W1929" s="5"/>
      <c r="X1929" s="5"/>
      <c r="Y1929" s="5"/>
      <c r="Z1929" s="5"/>
      <c r="AA1929" s="5"/>
      <c r="AB1929" s="5"/>
      <c r="AC1929" s="5"/>
      <c r="AD1929" s="5"/>
      <c r="AE1929" s="5"/>
      <c r="AF1929" s="5"/>
      <c r="AG1929" s="5"/>
      <c r="AH1929" s="5"/>
      <c r="AI1929" s="5"/>
      <c r="AJ1929" s="5"/>
      <c r="AK1929" s="5"/>
      <c r="AL1929" s="5"/>
      <c r="AM1929" s="5"/>
      <c r="AN1929" s="5"/>
      <c r="AO1929" s="5"/>
      <c r="AP1929" s="5"/>
      <c r="AQ1929" s="5"/>
      <c r="AR1929" s="5"/>
      <c r="AS1929" s="5"/>
      <c r="AT1929" s="5"/>
      <c r="AU1929" s="5"/>
      <c r="AV1929" s="5"/>
      <c r="AW1929" s="5"/>
      <c r="AX1929" s="5"/>
      <c r="AY1929" s="5"/>
      <c r="AZ1929" s="5"/>
      <c r="BA1929" s="5"/>
      <c r="BB1929" s="5"/>
    </row>
    <row r="1930" spans="1:54">
      <c r="A1930" s="4"/>
      <c r="B1930" s="25"/>
      <c r="C1930" s="32">
        <f t="shared" si="144"/>
        <v>1</v>
      </c>
      <c r="D1930" s="34" t="s">
        <v>3211</v>
      </c>
      <c r="E1930" s="34">
        <v>70060</v>
      </c>
      <c r="F1930" s="4"/>
      <c r="G1930" s="5"/>
      <c r="H1930" s="5"/>
      <c r="I1930" s="5"/>
      <c r="J1930" s="5"/>
      <c r="K1930" s="5"/>
      <c r="L1930" s="5"/>
      <c r="M1930" s="5"/>
      <c r="N1930" s="5"/>
      <c r="O1930" s="5"/>
      <c r="P1930" s="5"/>
      <c r="Q1930" s="5"/>
      <c r="R1930" s="5"/>
      <c r="S1930" s="5"/>
      <c r="T1930" s="5"/>
      <c r="U1930" s="5"/>
      <c r="V1930" s="5"/>
      <c r="W1930" s="5"/>
      <c r="X1930" s="5"/>
      <c r="Y1930" s="5"/>
      <c r="Z1930" s="5"/>
      <c r="AA1930" s="5"/>
      <c r="AB1930" s="5"/>
      <c r="AC1930" s="5"/>
      <c r="AD1930" s="5"/>
      <c r="AE1930" s="5"/>
      <c r="AF1930" s="5"/>
      <c r="AG1930" s="5"/>
      <c r="AH1930" s="5"/>
      <c r="AI1930" s="5"/>
      <c r="AJ1930" s="5"/>
      <c r="AK1930" s="5"/>
      <c r="AL1930" s="5"/>
      <c r="AM1930" s="5"/>
      <c r="AN1930" s="5"/>
      <c r="AO1930" s="5"/>
      <c r="AP1930" s="5"/>
      <c r="AQ1930" s="5"/>
      <c r="AR1930" s="5"/>
      <c r="AS1930" s="5"/>
      <c r="AT1930" s="5"/>
      <c r="AU1930" s="5"/>
      <c r="AV1930" s="5"/>
      <c r="AW1930" s="5"/>
      <c r="AX1930" s="5"/>
      <c r="AY1930" s="5"/>
      <c r="AZ1930" s="5"/>
      <c r="BA1930" s="5"/>
      <c r="BB1930" s="5"/>
    </row>
    <row r="1931" spans="1:54">
      <c r="A1931" s="4"/>
      <c r="B1931" s="25"/>
      <c r="C1931" s="32">
        <f t="shared" si="144"/>
        <v>1</v>
      </c>
      <c r="D1931" s="36" t="s">
        <v>3212</v>
      </c>
      <c r="E1931" s="36">
        <v>2250</v>
      </c>
      <c r="F1931" s="4"/>
      <c r="G1931" s="5"/>
      <c r="H1931" s="5"/>
      <c r="I1931" s="5"/>
      <c r="J1931" s="5"/>
      <c r="K1931" s="5"/>
      <c r="L1931" s="5"/>
      <c r="M1931" s="5"/>
      <c r="N1931" s="5"/>
      <c r="O1931" s="5"/>
      <c r="P1931" s="5"/>
      <c r="Q1931" s="5"/>
      <c r="R1931" s="5"/>
      <c r="S1931" s="5"/>
      <c r="T1931" s="5"/>
      <c r="U1931" s="5"/>
      <c r="V1931" s="5"/>
      <c r="W1931" s="5"/>
      <c r="X1931" s="5"/>
      <c r="Y1931" s="5"/>
      <c r="Z1931" s="5"/>
      <c r="AA1931" s="5"/>
      <c r="AB1931" s="5"/>
      <c r="AC1931" s="5"/>
      <c r="AD1931" s="5"/>
      <c r="AE1931" s="5"/>
      <c r="AF1931" s="5"/>
      <c r="AG1931" s="5"/>
      <c r="AH1931" s="5"/>
      <c r="AI1931" s="5"/>
      <c r="AJ1931" s="5"/>
      <c r="AK1931" s="5"/>
      <c r="AL1931" s="5"/>
      <c r="AM1931" s="5"/>
      <c r="AN1931" s="5"/>
      <c r="AO1931" s="5"/>
      <c r="AP1931" s="5"/>
      <c r="AQ1931" s="5"/>
      <c r="AR1931" s="5"/>
      <c r="AS1931" s="5"/>
      <c r="AT1931" s="5"/>
      <c r="AU1931" s="5"/>
      <c r="AV1931" s="5"/>
      <c r="AW1931" s="5"/>
      <c r="AX1931" s="5"/>
      <c r="AY1931" s="5"/>
      <c r="AZ1931" s="5"/>
      <c r="BA1931" s="5"/>
      <c r="BB1931" s="5"/>
    </row>
    <row r="1932" spans="1:54">
      <c r="A1932" s="4"/>
      <c r="B1932" s="25"/>
      <c r="C1932" s="32">
        <f t="shared" si="144"/>
        <v>1</v>
      </c>
      <c r="D1932" s="36" t="s">
        <v>3214</v>
      </c>
      <c r="E1932" s="36">
        <v>7600</v>
      </c>
      <c r="F1932" s="4"/>
      <c r="G1932" s="5"/>
      <c r="H1932" s="5"/>
      <c r="I1932" s="5"/>
      <c r="J1932" s="5"/>
      <c r="K1932" s="5"/>
      <c r="L1932" s="5"/>
      <c r="M1932" s="5"/>
      <c r="N1932" s="5"/>
      <c r="O1932" s="5"/>
      <c r="P1932" s="5"/>
      <c r="Q1932" s="5"/>
      <c r="R1932" s="5"/>
      <c r="S1932" s="5"/>
      <c r="T1932" s="5"/>
      <c r="U1932" s="5"/>
      <c r="V1932" s="5"/>
      <c r="W1932" s="5"/>
      <c r="X1932" s="5"/>
      <c r="Y1932" s="5"/>
      <c r="Z1932" s="5"/>
      <c r="AA1932" s="5"/>
      <c r="AB1932" s="5"/>
      <c r="AC1932" s="5"/>
      <c r="AD1932" s="5"/>
      <c r="AE1932" s="5"/>
      <c r="AF1932" s="5"/>
      <c r="AG1932" s="5"/>
      <c r="AH1932" s="5"/>
      <c r="AI1932" s="5"/>
      <c r="AJ1932" s="5"/>
      <c r="AK1932" s="5"/>
      <c r="AL1932" s="5"/>
      <c r="AM1932" s="5"/>
      <c r="AN1932" s="5"/>
      <c r="AO1932" s="5"/>
      <c r="AP1932" s="5"/>
      <c r="AQ1932" s="5"/>
      <c r="AR1932" s="5"/>
      <c r="AS1932" s="5"/>
      <c r="AT1932" s="5"/>
      <c r="AU1932" s="5"/>
      <c r="AV1932" s="5"/>
      <c r="AW1932" s="5"/>
      <c r="AX1932" s="5"/>
      <c r="AY1932" s="5"/>
      <c r="AZ1932" s="5"/>
      <c r="BA1932" s="5"/>
      <c r="BB1932" s="5"/>
    </row>
    <row r="1933" spans="1:54">
      <c r="A1933" s="4"/>
      <c r="B1933" s="25"/>
      <c r="C1933" s="32">
        <f t="shared" si="144"/>
        <v>1</v>
      </c>
      <c r="D1933" s="36" t="s">
        <v>3215</v>
      </c>
      <c r="E1933" s="36">
        <v>11000</v>
      </c>
      <c r="F1933" s="4"/>
      <c r="G1933" s="5"/>
      <c r="H1933" s="5"/>
      <c r="I1933" s="5"/>
      <c r="J1933" s="5"/>
      <c r="K1933" s="5"/>
      <c r="L1933" s="5"/>
      <c r="M1933" s="5"/>
      <c r="N1933" s="5"/>
      <c r="O1933" s="5"/>
      <c r="P1933" s="5"/>
      <c r="Q1933" s="5"/>
      <c r="R1933" s="5"/>
      <c r="S1933" s="5"/>
      <c r="T1933" s="5"/>
      <c r="U1933" s="5"/>
      <c r="V1933" s="5"/>
      <c r="W1933" s="5"/>
      <c r="X1933" s="5"/>
      <c r="Y1933" s="5"/>
      <c r="Z1933" s="5"/>
      <c r="AA1933" s="5"/>
      <c r="AB1933" s="5"/>
      <c r="AC1933" s="5"/>
      <c r="AD1933" s="5"/>
      <c r="AE1933" s="5"/>
      <c r="AF1933" s="5"/>
      <c r="AG1933" s="5"/>
      <c r="AH1933" s="5"/>
      <c r="AI1933" s="5"/>
      <c r="AJ1933" s="5"/>
      <c r="AK1933" s="5"/>
      <c r="AL1933" s="5"/>
      <c r="AM1933" s="5"/>
      <c r="AN1933" s="5"/>
      <c r="AO1933" s="5"/>
      <c r="AP1933" s="5"/>
      <c r="AQ1933" s="5"/>
      <c r="AR1933" s="5"/>
      <c r="AS1933" s="5"/>
      <c r="AT1933" s="5"/>
      <c r="AU1933" s="5"/>
      <c r="AV1933" s="5"/>
      <c r="AW1933" s="5"/>
      <c r="AX1933" s="5"/>
      <c r="AY1933" s="5"/>
      <c r="AZ1933" s="5"/>
      <c r="BA1933" s="5"/>
      <c r="BB1933" s="5"/>
    </row>
    <row r="1934" spans="1:54">
      <c r="A1934" s="4"/>
      <c r="B1934" s="25"/>
      <c r="C1934" s="32">
        <f t="shared" si="144"/>
        <v>1</v>
      </c>
      <c r="D1934" s="36" t="s">
        <v>3216</v>
      </c>
      <c r="E1934" s="36">
        <v>5086</v>
      </c>
      <c r="F1934" s="4"/>
      <c r="G1934" s="5"/>
      <c r="H1934" s="5"/>
      <c r="I1934" s="5"/>
      <c r="J1934" s="5"/>
      <c r="K1934" s="5"/>
      <c r="L1934" s="5"/>
      <c r="M1934" s="5"/>
      <c r="N1934" s="5"/>
      <c r="O1934" s="5"/>
      <c r="P1934" s="5"/>
      <c r="Q1934" s="5"/>
      <c r="R1934" s="5"/>
      <c r="S1934" s="5"/>
      <c r="T1934" s="5"/>
      <c r="U1934" s="5"/>
      <c r="V1934" s="5"/>
      <c r="W1934" s="5"/>
      <c r="X1934" s="5"/>
      <c r="Y1934" s="5"/>
      <c r="Z1934" s="5"/>
      <c r="AA1934" s="5"/>
      <c r="AB1934" s="5"/>
      <c r="AC1934" s="5"/>
      <c r="AD1934" s="5"/>
      <c r="AE1934" s="5"/>
      <c r="AF1934" s="5"/>
      <c r="AG1934" s="5"/>
      <c r="AH1934" s="5"/>
      <c r="AI1934" s="5"/>
      <c r="AJ1934" s="5"/>
      <c r="AK1934" s="5"/>
      <c r="AL1934" s="5"/>
      <c r="AM1934" s="5"/>
      <c r="AN1934" s="5"/>
      <c r="AO1934" s="5"/>
      <c r="AP1934" s="5"/>
      <c r="AQ1934" s="5"/>
      <c r="AR1934" s="5"/>
      <c r="AS1934" s="5"/>
      <c r="AT1934" s="5"/>
      <c r="AU1934" s="5"/>
      <c r="AV1934" s="5"/>
      <c r="AW1934" s="5"/>
      <c r="AX1934" s="5"/>
      <c r="AY1934" s="5"/>
      <c r="AZ1934" s="5"/>
      <c r="BA1934" s="5"/>
      <c r="BB1934" s="5"/>
    </row>
    <row r="1935" spans="1:54">
      <c r="A1935" s="4"/>
      <c r="B1935" s="25"/>
      <c r="C1935" s="32">
        <f t="shared" si="144"/>
        <v>1</v>
      </c>
      <c r="D1935" s="36" t="s">
        <v>3217</v>
      </c>
      <c r="E1935" s="36">
        <v>2800</v>
      </c>
      <c r="F1935" s="4"/>
      <c r="G1935" s="5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5"/>
      <c r="S1935" s="5"/>
      <c r="T1935" s="5"/>
      <c r="U1935" s="5"/>
      <c r="V1935" s="5"/>
      <c r="W1935" s="5"/>
      <c r="X1935" s="5"/>
      <c r="Y1935" s="5"/>
      <c r="Z1935" s="5"/>
      <c r="AA1935" s="5"/>
      <c r="AB1935" s="5"/>
      <c r="AC1935" s="5"/>
      <c r="AD1935" s="5"/>
      <c r="AE1935" s="5"/>
      <c r="AF1935" s="5"/>
      <c r="AG1935" s="5"/>
      <c r="AH1935" s="5"/>
      <c r="AI1935" s="5"/>
      <c r="AJ1935" s="5"/>
      <c r="AK1935" s="5"/>
      <c r="AL1935" s="5"/>
      <c r="AM1935" s="5"/>
      <c r="AN1935" s="5"/>
      <c r="AO1935" s="5"/>
      <c r="AP1935" s="5"/>
      <c r="AQ1935" s="5"/>
      <c r="AR1935" s="5"/>
      <c r="AS1935" s="5"/>
      <c r="AT1935" s="5"/>
      <c r="AU1935" s="5"/>
      <c r="AV1935" s="5"/>
      <c r="AW1935" s="5"/>
      <c r="AX1935" s="5"/>
      <c r="AY1935" s="5"/>
      <c r="AZ1935" s="5"/>
      <c r="BA1935" s="5"/>
      <c r="BB1935" s="5"/>
    </row>
    <row r="1936" spans="1:54">
      <c r="A1936" s="4"/>
      <c r="B1936" s="25"/>
      <c r="C1936" s="32">
        <f t="shared" si="144"/>
        <v>1</v>
      </c>
      <c r="D1936" s="36" t="s">
        <v>4887</v>
      </c>
      <c r="E1936" s="36">
        <v>6350</v>
      </c>
      <c r="F1936" s="4"/>
      <c r="G1936" s="5"/>
      <c r="H1936" s="5"/>
      <c r="I1936" s="5"/>
      <c r="J1936" s="5"/>
      <c r="K1936" s="5"/>
      <c r="L1936" s="5"/>
      <c r="M1936" s="5"/>
      <c r="N1936" s="5"/>
      <c r="O1936" s="5"/>
      <c r="P1936" s="5"/>
      <c r="Q1936" s="5"/>
      <c r="R1936" s="5"/>
      <c r="S1936" s="5"/>
      <c r="T1936" s="5"/>
      <c r="U1936" s="5"/>
      <c r="V1936" s="5"/>
      <c r="W1936" s="5"/>
      <c r="X1936" s="5"/>
      <c r="Y1936" s="5"/>
      <c r="Z1936" s="5"/>
      <c r="AA1936" s="5"/>
      <c r="AB1936" s="5"/>
      <c r="AC1936" s="5"/>
      <c r="AD1936" s="5"/>
      <c r="AE1936" s="5"/>
      <c r="AF1936" s="5"/>
      <c r="AG1936" s="5"/>
      <c r="AH1936" s="5"/>
      <c r="AI1936" s="5"/>
      <c r="AJ1936" s="5"/>
      <c r="AK1936" s="5"/>
      <c r="AL1936" s="5"/>
      <c r="AM1936" s="5"/>
      <c r="AN1936" s="5"/>
      <c r="AO1936" s="5"/>
      <c r="AP1936" s="5"/>
      <c r="AQ1936" s="5"/>
      <c r="AR1936" s="5"/>
      <c r="AS1936" s="5"/>
      <c r="AT1936" s="5"/>
      <c r="AU1936" s="5"/>
      <c r="AV1936" s="5"/>
      <c r="AW1936" s="5"/>
      <c r="AX1936" s="5"/>
      <c r="AY1936" s="5"/>
      <c r="AZ1936" s="5"/>
      <c r="BA1936" s="5"/>
      <c r="BB1936" s="5"/>
    </row>
    <row r="1937" spans="1:54">
      <c r="A1937" s="4"/>
      <c r="B1937" s="25"/>
      <c r="C1937" s="32">
        <f t="shared" si="144"/>
        <v>1</v>
      </c>
      <c r="D1937" s="36" t="s">
        <v>3219</v>
      </c>
      <c r="E1937" s="36">
        <v>7358</v>
      </c>
      <c r="F1937" s="4"/>
      <c r="G1937" s="5"/>
      <c r="H1937" s="5"/>
      <c r="I1937" s="5"/>
      <c r="J1937" s="5"/>
      <c r="K1937" s="5"/>
      <c r="L1937" s="5"/>
      <c r="M1937" s="5"/>
      <c r="N1937" s="5"/>
      <c r="O1937" s="5"/>
      <c r="P1937" s="5"/>
      <c r="Q1937" s="5"/>
      <c r="R1937" s="5"/>
      <c r="S1937" s="5"/>
      <c r="T1937" s="5"/>
      <c r="U1937" s="5"/>
      <c r="V1937" s="5"/>
      <c r="W1937" s="5"/>
      <c r="X1937" s="5"/>
      <c r="Y1937" s="5"/>
      <c r="Z1937" s="5"/>
      <c r="AA1937" s="5"/>
      <c r="AB1937" s="5"/>
      <c r="AC1937" s="5"/>
      <c r="AD1937" s="5"/>
      <c r="AE1937" s="5"/>
      <c r="AF1937" s="5"/>
      <c r="AG1937" s="5"/>
      <c r="AH1937" s="5"/>
      <c r="AI1937" s="5"/>
      <c r="AJ1937" s="5"/>
      <c r="AK1937" s="5"/>
      <c r="AL1937" s="5"/>
      <c r="AM1937" s="5"/>
      <c r="AN1937" s="5"/>
      <c r="AO1937" s="5"/>
      <c r="AP1937" s="5"/>
      <c r="AQ1937" s="5"/>
      <c r="AR1937" s="5"/>
      <c r="AS1937" s="5"/>
      <c r="AT1937" s="5"/>
      <c r="AU1937" s="5"/>
      <c r="AV1937" s="5"/>
      <c r="AW1937" s="5"/>
      <c r="AX1937" s="5"/>
      <c r="AY1937" s="5"/>
      <c r="AZ1937" s="5"/>
      <c r="BA1937" s="5"/>
      <c r="BB1937" s="5"/>
    </row>
    <row r="1938" spans="1:54">
      <c r="A1938" s="4"/>
      <c r="B1938" s="25"/>
      <c r="C1938" s="32">
        <f t="shared" si="144"/>
        <v>1</v>
      </c>
      <c r="D1938" s="36" t="s">
        <v>3220</v>
      </c>
      <c r="E1938" s="36">
        <v>14900</v>
      </c>
      <c r="F1938" s="4"/>
      <c r="G1938" s="5"/>
      <c r="H1938" s="5"/>
      <c r="I1938" s="5"/>
      <c r="J1938" s="5"/>
      <c r="K1938" s="5"/>
      <c r="L1938" s="5"/>
      <c r="M1938" s="5"/>
      <c r="N1938" s="5"/>
      <c r="O1938" s="5"/>
      <c r="P1938" s="5"/>
      <c r="Q1938" s="5"/>
      <c r="R1938" s="5"/>
      <c r="S1938" s="5"/>
      <c r="T1938" s="5"/>
      <c r="U1938" s="5"/>
      <c r="V1938" s="5"/>
      <c r="W1938" s="5"/>
      <c r="X1938" s="5"/>
      <c r="Y1938" s="5"/>
      <c r="Z1938" s="5"/>
      <c r="AA1938" s="5"/>
      <c r="AB1938" s="5"/>
      <c r="AC1938" s="5"/>
      <c r="AD1938" s="5"/>
      <c r="AE1938" s="5"/>
      <c r="AF1938" s="5"/>
      <c r="AG1938" s="5"/>
      <c r="AH1938" s="5"/>
      <c r="AI1938" s="5"/>
      <c r="AJ1938" s="5"/>
      <c r="AK1938" s="5"/>
      <c r="AL1938" s="5"/>
      <c r="AM1938" s="5"/>
      <c r="AN1938" s="5"/>
      <c r="AO1938" s="5"/>
      <c r="AP1938" s="5"/>
      <c r="AQ1938" s="5"/>
      <c r="AR1938" s="5"/>
      <c r="AS1938" s="5"/>
      <c r="AT1938" s="5"/>
      <c r="AU1938" s="5"/>
      <c r="AV1938" s="5"/>
      <c r="AW1938" s="5"/>
      <c r="AX1938" s="5"/>
      <c r="AY1938" s="5"/>
      <c r="AZ1938" s="5"/>
      <c r="BA1938" s="5"/>
      <c r="BB1938" s="5"/>
    </row>
    <row r="1939" spans="1:54">
      <c r="A1939" s="4"/>
      <c r="B1939" s="25"/>
      <c r="C1939" s="32">
        <f t="shared" si="144"/>
        <v>1</v>
      </c>
      <c r="D1939" s="36" t="s">
        <v>3221</v>
      </c>
      <c r="E1939" s="36">
        <v>4750</v>
      </c>
      <c r="F1939" s="4"/>
      <c r="G1939" s="5"/>
      <c r="H1939" s="5"/>
      <c r="I1939" s="5"/>
      <c r="J1939" s="5"/>
      <c r="K1939" s="5"/>
      <c r="L1939" s="5"/>
      <c r="M1939" s="5"/>
      <c r="N1939" s="5"/>
      <c r="O1939" s="5"/>
      <c r="P1939" s="5"/>
      <c r="Q1939" s="5"/>
      <c r="R1939" s="5"/>
      <c r="S1939" s="5"/>
      <c r="T1939" s="5"/>
      <c r="U1939" s="5"/>
      <c r="V1939" s="5"/>
      <c r="W1939" s="5"/>
      <c r="X1939" s="5"/>
      <c r="Y1939" s="5"/>
      <c r="Z1939" s="5"/>
      <c r="AA1939" s="5"/>
      <c r="AB1939" s="5"/>
      <c r="AC1939" s="5"/>
      <c r="AD1939" s="5"/>
      <c r="AE1939" s="5"/>
      <c r="AF1939" s="5"/>
      <c r="AG1939" s="5"/>
      <c r="AH1939" s="5"/>
      <c r="AI1939" s="5"/>
      <c r="AJ1939" s="5"/>
      <c r="AK1939" s="5"/>
      <c r="AL1939" s="5"/>
      <c r="AM1939" s="5"/>
      <c r="AN1939" s="5"/>
      <c r="AO1939" s="5"/>
      <c r="AP1939" s="5"/>
      <c r="AQ1939" s="5"/>
      <c r="AR1939" s="5"/>
      <c r="AS1939" s="5"/>
      <c r="AT1939" s="5"/>
      <c r="AU1939" s="5"/>
      <c r="AV1939" s="5"/>
      <c r="AW1939" s="5"/>
      <c r="AX1939" s="5"/>
      <c r="AY1939" s="5"/>
      <c r="AZ1939" s="5"/>
      <c r="BA1939" s="5"/>
      <c r="BB1939" s="5"/>
    </row>
    <row r="1940" spans="1:54">
      <c r="A1940" s="4"/>
      <c r="B1940" s="25"/>
      <c r="C1940" s="32">
        <f t="shared" si="144"/>
        <v>1</v>
      </c>
      <c r="D1940" s="36" t="s">
        <v>3222</v>
      </c>
      <c r="E1940" s="36">
        <v>4677</v>
      </c>
      <c r="F1940" s="4"/>
      <c r="G1940" s="5"/>
      <c r="H1940" s="5"/>
      <c r="I1940" s="5"/>
      <c r="J1940" s="5"/>
      <c r="K1940" s="5"/>
      <c r="L1940" s="5"/>
      <c r="M1940" s="5"/>
      <c r="N1940" s="5"/>
      <c r="O1940" s="5"/>
      <c r="P1940" s="5"/>
      <c r="Q1940" s="5"/>
      <c r="R1940" s="5"/>
      <c r="S1940" s="5"/>
      <c r="T1940" s="5"/>
      <c r="U1940" s="5"/>
      <c r="V1940" s="5"/>
      <c r="W1940" s="5"/>
      <c r="X1940" s="5"/>
      <c r="Y1940" s="5"/>
      <c r="Z1940" s="5"/>
      <c r="AA1940" s="5"/>
      <c r="AB1940" s="5"/>
      <c r="AC1940" s="5"/>
      <c r="AD1940" s="5"/>
      <c r="AE1940" s="5"/>
      <c r="AF1940" s="5"/>
      <c r="AG1940" s="5"/>
      <c r="AH1940" s="5"/>
      <c r="AI1940" s="5"/>
      <c r="AJ1940" s="5"/>
      <c r="AK1940" s="5"/>
      <c r="AL1940" s="5"/>
      <c r="AM1940" s="5"/>
      <c r="AN1940" s="5"/>
      <c r="AO1940" s="5"/>
      <c r="AP1940" s="5"/>
      <c r="AQ1940" s="5"/>
      <c r="AR1940" s="5"/>
      <c r="AS1940" s="5"/>
      <c r="AT1940" s="5"/>
      <c r="AU1940" s="5"/>
      <c r="AV1940" s="5"/>
      <c r="AW1940" s="5"/>
      <c r="AX1940" s="5"/>
      <c r="AY1940" s="5"/>
      <c r="AZ1940" s="5"/>
      <c r="BA1940" s="5"/>
      <c r="BB1940" s="5"/>
    </row>
    <row r="1941" spans="1:54">
      <c r="A1941" s="4"/>
      <c r="B1941" s="25"/>
      <c r="C1941" s="32">
        <f t="shared" si="144"/>
        <v>1</v>
      </c>
      <c r="D1941" s="36" t="s">
        <v>3223</v>
      </c>
      <c r="E1941" s="36">
        <v>5600</v>
      </c>
      <c r="F1941" s="4"/>
      <c r="G1941" s="5"/>
      <c r="H1941" s="5"/>
      <c r="I1941" s="5"/>
      <c r="J1941" s="5"/>
      <c r="K1941" s="5"/>
      <c r="L1941" s="5"/>
      <c r="M1941" s="5"/>
      <c r="N1941" s="5"/>
      <c r="O1941" s="5"/>
      <c r="P1941" s="5"/>
      <c r="Q1941" s="5"/>
      <c r="R1941" s="5"/>
      <c r="S1941" s="5"/>
      <c r="T1941" s="5"/>
      <c r="U1941" s="5"/>
      <c r="V1941" s="5"/>
      <c r="W1941" s="5"/>
      <c r="X1941" s="5"/>
      <c r="Y1941" s="5"/>
      <c r="Z1941" s="5"/>
      <c r="AA1941" s="5"/>
      <c r="AB1941" s="5"/>
      <c r="AC1941" s="5"/>
      <c r="AD1941" s="5"/>
      <c r="AE1941" s="5"/>
      <c r="AF1941" s="5"/>
      <c r="AG1941" s="5"/>
      <c r="AH1941" s="5"/>
      <c r="AI1941" s="5"/>
      <c r="AJ1941" s="5"/>
      <c r="AK1941" s="5"/>
      <c r="AL1941" s="5"/>
      <c r="AM1941" s="5"/>
      <c r="AN1941" s="5"/>
      <c r="AO1941" s="5"/>
      <c r="AP1941" s="5"/>
      <c r="AQ1941" s="5"/>
      <c r="AR1941" s="5"/>
      <c r="AS1941" s="5"/>
      <c r="AT1941" s="5"/>
      <c r="AU1941" s="5"/>
      <c r="AV1941" s="5"/>
      <c r="AW1941" s="5"/>
      <c r="AX1941" s="5"/>
      <c r="AY1941" s="5"/>
      <c r="AZ1941" s="5"/>
      <c r="BA1941" s="5"/>
      <c r="BB1941" s="5"/>
    </row>
    <row r="1942" spans="1:54">
      <c r="A1942" s="4"/>
      <c r="B1942" s="25"/>
      <c r="C1942" s="32">
        <f t="shared" si="144"/>
        <v>1</v>
      </c>
      <c r="D1942" s="36" t="s">
        <v>3224</v>
      </c>
      <c r="E1942" s="36">
        <v>13346</v>
      </c>
      <c r="F1942" s="4"/>
      <c r="G1942" s="5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5"/>
      <c r="S1942" s="5"/>
      <c r="T1942" s="5"/>
      <c r="U1942" s="5"/>
      <c r="V1942" s="5"/>
      <c r="W1942" s="5"/>
      <c r="X1942" s="5"/>
      <c r="Y1942" s="5"/>
      <c r="Z1942" s="5"/>
      <c r="AA1942" s="5"/>
      <c r="AB1942" s="5"/>
      <c r="AC1942" s="5"/>
      <c r="AD1942" s="5"/>
      <c r="AE1942" s="5"/>
      <c r="AF1942" s="5"/>
      <c r="AG1942" s="5"/>
      <c r="AH1942" s="5"/>
      <c r="AI1942" s="5"/>
      <c r="AJ1942" s="5"/>
      <c r="AK1942" s="5"/>
      <c r="AL1942" s="5"/>
      <c r="AM1942" s="5"/>
      <c r="AN1942" s="5"/>
      <c r="AO1942" s="5"/>
      <c r="AP1942" s="5"/>
      <c r="AQ1942" s="5"/>
      <c r="AR1942" s="5"/>
      <c r="AS1942" s="5"/>
      <c r="AT1942" s="5"/>
      <c r="AU1942" s="5"/>
      <c r="AV1942" s="5"/>
      <c r="AW1942" s="5"/>
      <c r="AX1942" s="5"/>
      <c r="AY1942" s="5"/>
      <c r="AZ1942" s="5"/>
      <c r="BA1942" s="5"/>
      <c r="BB1942" s="5"/>
    </row>
    <row r="1943" spans="1:54">
      <c r="A1943" s="4"/>
      <c r="B1943" s="25"/>
      <c r="C1943" s="32">
        <f t="shared" si="144"/>
        <v>1</v>
      </c>
      <c r="D1943" s="36" t="s">
        <v>3225</v>
      </c>
      <c r="E1943" s="36">
        <v>3840</v>
      </c>
      <c r="F1943" s="4"/>
      <c r="G1943" s="5"/>
      <c r="H1943" s="5"/>
      <c r="I1943" s="5"/>
      <c r="J1943" s="5"/>
      <c r="K1943" s="5"/>
      <c r="L1943" s="5"/>
      <c r="M1943" s="5"/>
      <c r="N1943" s="5"/>
      <c r="O1943" s="5"/>
      <c r="P1943" s="5"/>
      <c r="Q1943" s="5"/>
      <c r="R1943" s="5"/>
      <c r="S1943" s="5"/>
      <c r="T1943" s="5"/>
      <c r="U1943" s="5"/>
      <c r="V1943" s="5"/>
      <c r="W1943" s="5"/>
      <c r="X1943" s="5"/>
      <c r="Y1943" s="5"/>
      <c r="Z1943" s="5"/>
      <c r="AA1943" s="5"/>
      <c r="AB1943" s="5"/>
      <c r="AC1943" s="5"/>
      <c r="AD1943" s="5"/>
      <c r="AE1943" s="5"/>
      <c r="AF1943" s="5"/>
      <c r="AG1943" s="5"/>
      <c r="AH1943" s="5"/>
      <c r="AI1943" s="5"/>
      <c r="AJ1943" s="5"/>
      <c r="AK1943" s="5"/>
      <c r="AL1943" s="5"/>
      <c r="AM1943" s="5"/>
      <c r="AN1943" s="5"/>
      <c r="AO1943" s="5"/>
      <c r="AP1943" s="5"/>
      <c r="AQ1943" s="5"/>
      <c r="AR1943" s="5"/>
      <c r="AS1943" s="5"/>
      <c r="AT1943" s="5"/>
      <c r="AU1943" s="5"/>
      <c r="AV1943" s="5"/>
      <c r="AW1943" s="5"/>
      <c r="AX1943" s="5"/>
      <c r="AY1943" s="5"/>
      <c r="AZ1943" s="5"/>
      <c r="BA1943" s="5"/>
      <c r="BB1943" s="5"/>
    </row>
    <row r="1944" spans="1:54">
      <c r="A1944" s="4"/>
      <c r="B1944" s="25"/>
      <c r="C1944" s="32">
        <f t="shared" si="144"/>
        <v>1</v>
      </c>
      <c r="D1944" s="36" t="s">
        <v>3226</v>
      </c>
      <c r="E1944" s="36">
        <v>113000</v>
      </c>
      <c r="F1944" s="4"/>
      <c r="G1944" s="5"/>
      <c r="H1944" s="5"/>
      <c r="I1944" s="5"/>
      <c r="J1944" s="5"/>
      <c r="K1944" s="5"/>
      <c r="L1944" s="5"/>
      <c r="M1944" s="5"/>
      <c r="N1944" s="5"/>
      <c r="O1944" s="5"/>
      <c r="P1944" s="5"/>
      <c r="Q1944" s="5"/>
      <c r="R1944" s="5"/>
      <c r="S1944" s="5"/>
      <c r="T1944" s="5"/>
      <c r="U1944" s="5"/>
      <c r="V1944" s="5"/>
      <c r="W1944" s="5"/>
      <c r="X1944" s="5"/>
      <c r="Y1944" s="5"/>
      <c r="Z1944" s="5"/>
      <c r="AA1944" s="5"/>
      <c r="AB1944" s="5"/>
      <c r="AC1944" s="5"/>
      <c r="AD1944" s="5"/>
      <c r="AE1944" s="5"/>
      <c r="AF1944" s="5"/>
      <c r="AG1944" s="5"/>
      <c r="AH1944" s="5"/>
      <c r="AI1944" s="5"/>
      <c r="AJ1944" s="5"/>
      <c r="AK1944" s="5"/>
      <c r="AL1944" s="5"/>
      <c r="AM1944" s="5"/>
      <c r="AN1944" s="5"/>
      <c r="AO1944" s="5"/>
      <c r="AP1944" s="5"/>
      <c r="AQ1944" s="5"/>
      <c r="AR1944" s="5"/>
      <c r="AS1944" s="5"/>
      <c r="AT1944" s="5"/>
      <c r="AU1944" s="5"/>
      <c r="AV1944" s="5"/>
      <c r="AW1944" s="5"/>
      <c r="AX1944" s="5"/>
      <c r="AY1944" s="5"/>
      <c r="AZ1944" s="5"/>
      <c r="BA1944" s="5"/>
      <c r="BB1944" s="5"/>
    </row>
    <row r="1945" spans="1:54">
      <c r="A1945" s="4"/>
      <c r="B1945" s="25"/>
      <c r="C1945" s="32">
        <f t="shared" si="144"/>
        <v>1</v>
      </c>
      <c r="D1945" s="36" t="s">
        <v>3227</v>
      </c>
      <c r="E1945" s="36">
        <v>4737</v>
      </c>
      <c r="F1945" s="4"/>
      <c r="G1945" s="5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5"/>
      <c r="S1945" s="5"/>
      <c r="T1945" s="5"/>
      <c r="U1945" s="5"/>
      <c r="V1945" s="5"/>
      <c r="W1945" s="5"/>
      <c r="X1945" s="5"/>
      <c r="Y1945" s="5"/>
      <c r="Z1945" s="5"/>
      <c r="AA1945" s="5"/>
      <c r="AB1945" s="5"/>
      <c r="AC1945" s="5"/>
      <c r="AD1945" s="5"/>
      <c r="AE1945" s="5"/>
      <c r="AF1945" s="5"/>
      <c r="AG1945" s="5"/>
      <c r="AH1945" s="5"/>
      <c r="AI1945" s="5"/>
      <c r="AJ1945" s="5"/>
      <c r="AK1945" s="5"/>
      <c r="AL1945" s="5"/>
      <c r="AM1945" s="5"/>
      <c r="AN1945" s="5"/>
      <c r="AO1945" s="5"/>
      <c r="AP1945" s="5"/>
      <c r="AQ1945" s="5"/>
      <c r="AR1945" s="5"/>
      <c r="AS1945" s="5"/>
      <c r="AT1945" s="5"/>
      <c r="AU1945" s="5"/>
      <c r="AV1945" s="5"/>
      <c r="AW1945" s="5"/>
      <c r="AX1945" s="5"/>
      <c r="AY1945" s="5"/>
      <c r="AZ1945" s="5"/>
      <c r="BA1945" s="5"/>
      <c r="BB1945" s="5"/>
    </row>
    <row r="1946" spans="1:54">
      <c r="A1946" s="4"/>
      <c r="B1946" s="25"/>
      <c r="C1946" s="32">
        <f t="shared" si="144"/>
        <v>1</v>
      </c>
      <c r="D1946" s="36" t="s">
        <v>3229</v>
      </c>
      <c r="E1946" s="36">
        <v>3619</v>
      </c>
      <c r="F1946" s="4"/>
      <c r="G1946" s="5"/>
      <c r="H1946" s="5"/>
      <c r="I1946" s="5"/>
      <c r="J1946" s="5"/>
      <c r="K1946" s="5"/>
      <c r="L1946" s="5"/>
      <c r="M1946" s="5"/>
      <c r="N1946" s="5"/>
      <c r="O1946" s="5"/>
      <c r="P1946" s="5"/>
      <c r="Q1946" s="5"/>
      <c r="R1946" s="5"/>
      <c r="S1946" s="5"/>
      <c r="T1946" s="5"/>
      <c r="U1946" s="5"/>
      <c r="V1946" s="5"/>
      <c r="W1946" s="5"/>
      <c r="X1946" s="5"/>
      <c r="Y1946" s="5"/>
      <c r="Z1946" s="5"/>
      <c r="AA1946" s="5"/>
      <c r="AB1946" s="5"/>
      <c r="AC1946" s="5"/>
      <c r="AD1946" s="5"/>
      <c r="AE1946" s="5"/>
      <c r="AF1946" s="5"/>
      <c r="AG1946" s="5"/>
      <c r="AH1946" s="5"/>
      <c r="AI1946" s="5"/>
      <c r="AJ1946" s="5"/>
      <c r="AK1946" s="5"/>
      <c r="AL1946" s="5"/>
      <c r="AM1946" s="5"/>
      <c r="AN1946" s="5"/>
      <c r="AO1946" s="5"/>
      <c r="AP1946" s="5"/>
      <c r="AQ1946" s="5"/>
      <c r="AR1946" s="5"/>
      <c r="AS1946" s="5"/>
      <c r="AT1946" s="5"/>
      <c r="AU1946" s="5"/>
      <c r="AV1946" s="5"/>
      <c r="AW1946" s="5"/>
      <c r="AX1946" s="5"/>
      <c r="AY1946" s="5"/>
      <c r="AZ1946" s="5"/>
      <c r="BA1946" s="5"/>
      <c r="BB1946" s="5"/>
    </row>
    <row r="1947" spans="1:54">
      <c r="A1947" s="4"/>
      <c r="B1947" s="25"/>
      <c r="C1947" s="32">
        <f t="shared" si="144"/>
        <v>1</v>
      </c>
      <c r="D1947" s="36" t="s">
        <v>3230</v>
      </c>
      <c r="E1947" s="36">
        <v>1839</v>
      </c>
      <c r="F1947" s="4"/>
      <c r="G1947" s="5"/>
      <c r="H1947" s="5"/>
      <c r="I1947" s="5"/>
      <c r="J1947" s="5"/>
      <c r="K1947" s="5"/>
      <c r="L1947" s="5"/>
      <c r="M1947" s="5"/>
      <c r="N1947" s="5"/>
      <c r="O1947" s="5"/>
      <c r="P1947" s="5"/>
      <c r="Q1947" s="5"/>
      <c r="R1947" s="5"/>
      <c r="S1947" s="5"/>
      <c r="T1947" s="5"/>
      <c r="U1947" s="5"/>
      <c r="V1947" s="5"/>
      <c r="W1947" s="5"/>
      <c r="X1947" s="5"/>
      <c r="Y1947" s="5"/>
      <c r="Z1947" s="5"/>
      <c r="AA1947" s="5"/>
      <c r="AB1947" s="5"/>
      <c r="AC1947" s="5"/>
      <c r="AD1947" s="5"/>
      <c r="AE1947" s="5"/>
      <c r="AF1947" s="5"/>
      <c r="AG1947" s="5"/>
      <c r="AH1947" s="5"/>
      <c r="AI1947" s="5"/>
      <c r="AJ1947" s="5"/>
      <c r="AK1947" s="5"/>
      <c r="AL1947" s="5"/>
      <c r="AM1947" s="5"/>
      <c r="AN1947" s="5"/>
      <c r="AO1947" s="5"/>
      <c r="AP1947" s="5"/>
      <c r="AQ1947" s="5"/>
      <c r="AR1947" s="5"/>
      <c r="AS1947" s="5"/>
      <c r="AT1947" s="5"/>
      <c r="AU1947" s="5"/>
      <c r="AV1947" s="5"/>
      <c r="AW1947" s="5"/>
      <c r="AX1947" s="5"/>
      <c r="AY1947" s="5"/>
      <c r="AZ1947" s="5"/>
      <c r="BA1947" s="5"/>
      <c r="BB1947" s="5"/>
    </row>
    <row r="1948" spans="1:54">
      <c r="A1948" s="4"/>
      <c r="B1948" s="25"/>
      <c r="C1948" s="32">
        <f t="shared" si="144"/>
        <v>1</v>
      </c>
      <c r="D1948" s="36" t="s">
        <v>3231</v>
      </c>
      <c r="E1948" s="36">
        <v>9800</v>
      </c>
      <c r="F1948" s="4"/>
      <c r="G1948" s="5"/>
      <c r="H1948" s="5"/>
      <c r="I1948" s="5"/>
      <c r="J1948" s="5"/>
      <c r="K1948" s="5"/>
      <c r="L1948" s="5"/>
      <c r="M1948" s="5"/>
      <c r="N1948" s="5"/>
      <c r="O1948" s="5"/>
      <c r="P1948" s="5"/>
      <c r="Q1948" s="5"/>
      <c r="R1948" s="5"/>
      <c r="S1948" s="5"/>
      <c r="T1948" s="5"/>
      <c r="U1948" s="5"/>
      <c r="V1948" s="5"/>
      <c r="W1948" s="5"/>
      <c r="X1948" s="5"/>
      <c r="Y1948" s="5"/>
      <c r="Z1948" s="5"/>
      <c r="AA1948" s="5"/>
      <c r="AB1948" s="5"/>
      <c r="AC1948" s="5"/>
      <c r="AD1948" s="5"/>
      <c r="AE1948" s="5"/>
      <c r="AF1948" s="5"/>
      <c r="AG1948" s="5"/>
      <c r="AH1948" s="5"/>
      <c r="AI1948" s="5"/>
      <c r="AJ1948" s="5"/>
      <c r="AK1948" s="5"/>
      <c r="AL1948" s="5"/>
      <c r="AM1948" s="5"/>
      <c r="AN1948" s="5"/>
      <c r="AO1948" s="5"/>
      <c r="AP1948" s="5"/>
      <c r="AQ1948" s="5"/>
      <c r="AR1948" s="5"/>
      <c r="AS1948" s="5"/>
      <c r="AT1948" s="5"/>
      <c r="AU1948" s="5"/>
      <c r="AV1948" s="5"/>
      <c r="AW1948" s="5"/>
      <c r="AX1948" s="5"/>
      <c r="AY1948" s="5"/>
      <c r="AZ1948" s="5"/>
      <c r="BA1948" s="5"/>
      <c r="BB1948" s="5"/>
    </row>
    <row r="1949" spans="1:54">
      <c r="A1949" s="4"/>
      <c r="B1949" s="25"/>
      <c r="C1949" s="32">
        <f t="shared" si="144"/>
        <v>1</v>
      </c>
      <c r="D1949" s="36" t="s">
        <v>3232</v>
      </c>
      <c r="E1949" s="36">
        <v>5000</v>
      </c>
      <c r="F1949" s="4"/>
      <c r="G1949" s="5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5"/>
      <c r="S1949" s="5"/>
      <c r="T1949" s="5"/>
      <c r="U1949" s="5"/>
      <c r="V1949" s="5"/>
      <c r="W1949" s="5"/>
      <c r="X1949" s="5"/>
      <c r="Y1949" s="5"/>
      <c r="Z1949" s="5"/>
      <c r="AA1949" s="5"/>
      <c r="AB1949" s="5"/>
      <c r="AC1949" s="5"/>
      <c r="AD1949" s="5"/>
      <c r="AE1949" s="5"/>
      <c r="AF1949" s="5"/>
      <c r="AG1949" s="5"/>
      <c r="AH1949" s="5"/>
      <c r="AI1949" s="5"/>
      <c r="AJ1949" s="5"/>
      <c r="AK1949" s="5"/>
      <c r="AL1949" s="5"/>
      <c r="AM1949" s="5"/>
      <c r="AN1949" s="5"/>
      <c r="AO1949" s="5"/>
      <c r="AP1949" s="5"/>
      <c r="AQ1949" s="5"/>
      <c r="AR1949" s="5"/>
      <c r="AS1949" s="5"/>
      <c r="AT1949" s="5"/>
      <c r="AU1949" s="5"/>
      <c r="AV1949" s="5"/>
      <c r="AW1949" s="5"/>
      <c r="AX1949" s="5"/>
      <c r="AY1949" s="5"/>
      <c r="AZ1949" s="5"/>
      <c r="BA1949" s="5"/>
      <c r="BB1949" s="5"/>
    </row>
    <row r="1950" spans="1:54">
      <c r="A1950" s="4"/>
      <c r="B1950" s="25"/>
      <c r="C1950" s="32">
        <f t="shared" si="144"/>
        <v>1</v>
      </c>
      <c r="D1950" s="36" t="s">
        <v>3233</v>
      </c>
      <c r="E1950" s="36">
        <v>12500</v>
      </c>
      <c r="F1950" s="4"/>
      <c r="G1950" s="5"/>
      <c r="H1950" s="5"/>
      <c r="I1950" s="5"/>
      <c r="J1950" s="5"/>
      <c r="K1950" s="5"/>
      <c r="L1950" s="5"/>
      <c r="M1950" s="5"/>
      <c r="N1950" s="5"/>
      <c r="O1950" s="5"/>
      <c r="P1950" s="5"/>
      <c r="Q1950" s="5"/>
      <c r="R1950" s="5"/>
      <c r="S1950" s="5"/>
      <c r="T1950" s="5"/>
      <c r="U1950" s="5"/>
      <c r="V1950" s="5"/>
      <c r="W1950" s="5"/>
      <c r="X1950" s="5"/>
      <c r="Y1950" s="5"/>
      <c r="Z1950" s="5"/>
      <c r="AA1950" s="5"/>
      <c r="AB1950" s="5"/>
      <c r="AC1950" s="5"/>
      <c r="AD1950" s="5"/>
      <c r="AE1950" s="5"/>
      <c r="AF1950" s="5"/>
      <c r="AG1950" s="5"/>
      <c r="AH1950" s="5"/>
      <c r="AI1950" s="5"/>
      <c r="AJ1950" s="5"/>
      <c r="AK1950" s="5"/>
      <c r="AL1950" s="5"/>
      <c r="AM1950" s="5"/>
      <c r="AN1950" s="5"/>
      <c r="AO1950" s="5"/>
      <c r="AP1950" s="5"/>
      <c r="AQ1950" s="5"/>
      <c r="AR1950" s="5"/>
      <c r="AS1950" s="5"/>
      <c r="AT1950" s="5"/>
      <c r="AU1950" s="5"/>
      <c r="AV1950" s="5"/>
      <c r="AW1950" s="5"/>
      <c r="AX1950" s="5"/>
      <c r="AY1950" s="5"/>
      <c r="AZ1950" s="5"/>
      <c r="BA1950" s="5"/>
      <c r="BB1950" s="5"/>
    </row>
    <row r="1951" spans="1:54">
      <c r="A1951" s="4"/>
      <c r="B1951" s="25"/>
      <c r="C1951" s="32">
        <f t="shared" si="144"/>
        <v>1</v>
      </c>
      <c r="D1951" s="36" t="s">
        <v>3234</v>
      </c>
      <c r="E1951" s="36">
        <v>1200</v>
      </c>
      <c r="F1951" s="4"/>
      <c r="G1951" s="5"/>
      <c r="H1951" s="5"/>
      <c r="I1951" s="5"/>
      <c r="J1951" s="5"/>
      <c r="K1951" s="5"/>
      <c r="L1951" s="5"/>
      <c r="M1951" s="5"/>
      <c r="N1951" s="5"/>
      <c r="O1951" s="5"/>
      <c r="P1951" s="5"/>
      <c r="Q1951" s="5"/>
      <c r="R1951" s="5"/>
      <c r="S1951" s="5"/>
      <c r="T1951" s="5"/>
      <c r="U1951" s="5"/>
      <c r="V1951" s="5"/>
      <c r="W1951" s="5"/>
      <c r="X1951" s="5"/>
      <c r="Y1951" s="5"/>
      <c r="Z1951" s="5"/>
      <c r="AA1951" s="5"/>
      <c r="AB1951" s="5"/>
      <c r="AC1951" s="5"/>
      <c r="AD1951" s="5"/>
      <c r="AE1951" s="5"/>
      <c r="AF1951" s="5"/>
      <c r="AG1951" s="5"/>
      <c r="AH1951" s="5"/>
      <c r="AI1951" s="5"/>
      <c r="AJ1951" s="5"/>
      <c r="AK1951" s="5"/>
      <c r="AL1951" s="5"/>
      <c r="AM1951" s="5"/>
      <c r="AN1951" s="5"/>
      <c r="AO1951" s="5"/>
      <c r="AP1951" s="5"/>
      <c r="AQ1951" s="5"/>
      <c r="AR1951" s="5"/>
      <c r="AS1951" s="5"/>
      <c r="AT1951" s="5"/>
      <c r="AU1951" s="5"/>
      <c r="AV1951" s="5"/>
      <c r="AW1951" s="5"/>
      <c r="AX1951" s="5"/>
      <c r="AY1951" s="5"/>
      <c r="AZ1951" s="5"/>
      <c r="BA1951" s="5"/>
      <c r="BB1951" s="5"/>
    </row>
    <row r="1952" spans="1:54">
      <c r="A1952" s="4"/>
      <c r="B1952" s="25"/>
      <c r="C1952" s="32">
        <f t="shared" si="144"/>
        <v>1</v>
      </c>
      <c r="D1952" s="36" t="s">
        <v>3235</v>
      </c>
      <c r="E1952" s="36">
        <v>14400</v>
      </c>
      <c r="F1952" s="4"/>
      <c r="G1952" s="5"/>
      <c r="H1952" s="5"/>
      <c r="I1952" s="5"/>
      <c r="J1952" s="5"/>
      <c r="K1952" s="5"/>
      <c r="L1952" s="5"/>
      <c r="M1952" s="5"/>
      <c r="N1952" s="5"/>
      <c r="O1952" s="5"/>
      <c r="P1952" s="5"/>
      <c r="Q1952" s="5"/>
      <c r="R1952" s="5"/>
      <c r="S1952" s="5"/>
      <c r="T1952" s="5"/>
      <c r="U1952" s="5"/>
      <c r="V1952" s="5"/>
      <c r="W1952" s="5"/>
      <c r="X1952" s="5"/>
      <c r="Y1952" s="5"/>
      <c r="Z1952" s="5"/>
      <c r="AA1952" s="5"/>
      <c r="AB1952" s="5"/>
      <c r="AC1952" s="5"/>
      <c r="AD1952" s="5"/>
      <c r="AE1952" s="5"/>
      <c r="AF1952" s="5"/>
      <c r="AG1952" s="5"/>
      <c r="AH1952" s="5"/>
      <c r="AI1952" s="5"/>
      <c r="AJ1952" s="5"/>
      <c r="AK1952" s="5"/>
      <c r="AL1952" s="5"/>
      <c r="AM1952" s="5"/>
      <c r="AN1952" s="5"/>
      <c r="AO1952" s="5"/>
      <c r="AP1952" s="5"/>
      <c r="AQ1952" s="5"/>
      <c r="AR1952" s="5"/>
      <c r="AS1952" s="5"/>
      <c r="AT1952" s="5"/>
      <c r="AU1952" s="5"/>
      <c r="AV1952" s="5"/>
      <c r="AW1952" s="5"/>
      <c r="AX1952" s="5"/>
      <c r="AY1952" s="5"/>
      <c r="AZ1952" s="5"/>
      <c r="BA1952" s="5"/>
      <c r="BB1952" s="5"/>
    </row>
    <row r="1953" spans="1:54">
      <c r="A1953" s="4"/>
      <c r="B1953" s="25"/>
      <c r="C1953" s="32">
        <f t="shared" si="144"/>
        <v>1</v>
      </c>
      <c r="D1953" s="36" t="s">
        <v>3236</v>
      </c>
      <c r="E1953" s="36">
        <v>2400</v>
      </c>
      <c r="F1953" s="4"/>
      <c r="G1953" s="5"/>
      <c r="H1953" s="5"/>
      <c r="I1953" s="5"/>
      <c r="J1953" s="5"/>
      <c r="K1953" s="5"/>
      <c r="L1953" s="5"/>
      <c r="M1953" s="5"/>
      <c r="N1953" s="5"/>
      <c r="O1953" s="5"/>
      <c r="P1953" s="5"/>
      <c r="Q1953" s="5"/>
      <c r="R1953" s="5"/>
      <c r="S1953" s="5"/>
      <c r="T1953" s="5"/>
      <c r="U1953" s="5"/>
      <c r="V1953" s="5"/>
      <c r="W1953" s="5"/>
      <c r="X1953" s="5"/>
      <c r="Y1953" s="5"/>
      <c r="Z1953" s="5"/>
      <c r="AA1953" s="5"/>
      <c r="AB1953" s="5"/>
      <c r="AC1953" s="5"/>
      <c r="AD1953" s="5"/>
      <c r="AE1953" s="5"/>
      <c r="AF1953" s="5"/>
      <c r="AG1953" s="5"/>
      <c r="AH1953" s="5"/>
      <c r="AI1953" s="5"/>
      <c r="AJ1953" s="5"/>
      <c r="AK1953" s="5"/>
      <c r="AL1953" s="5"/>
      <c r="AM1953" s="5"/>
      <c r="AN1953" s="5"/>
      <c r="AO1953" s="5"/>
      <c r="AP1953" s="5"/>
      <c r="AQ1953" s="5"/>
      <c r="AR1953" s="5"/>
      <c r="AS1953" s="5"/>
      <c r="AT1953" s="5"/>
      <c r="AU1953" s="5"/>
      <c r="AV1953" s="5"/>
      <c r="AW1953" s="5"/>
      <c r="AX1953" s="5"/>
      <c r="AY1953" s="5"/>
      <c r="AZ1953" s="5"/>
      <c r="BA1953" s="5"/>
      <c r="BB1953" s="5"/>
    </row>
    <row r="1954" spans="1:54">
      <c r="A1954" s="4"/>
      <c r="B1954" s="25"/>
      <c r="C1954" s="32">
        <f t="shared" si="144"/>
        <v>1</v>
      </c>
      <c r="D1954" s="36" t="s">
        <v>3237</v>
      </c>
      <c r="E1954" s="36">
        <v>4505</v>
      </c>
      <c r="F1954" s="4"/>
      <c r="G1954" s="5"/>
      <c r="H1954" s="5"/>
      <c r="I1954" s="5"/>
      <c r="J1954" s="5"/>
      <c r="K1954" s="5"/>
      <c r="L1954" s="5"/>
      <c r="M1954" s="5"/>
      <c r="N1954" s="5"/>
      <c r="O1954" s="5"/>
      <c r="P1954" s="5"/>
      <c r="Q1954" s="5"/>
      <c r="R1954" s="5"/>
      <c r="S1954" s="5"/>
      <c r="T1954" s="5"/>
      <c r="U1954" s="5"/>
      <c r="V1954" s="5"/>
      <c r="W1954" s="5"/>
      <c r="X1954" s="5"/>
      <c r="Y1954" s="5"/>
      <c r="Z1954" s="5"/>
      <c r="AA1954" s="5"/>
      <c r="AB1954" s="5"/>
      <c r="AC1954" s="5"/>
      <c r="AD1954" s="5"/>
      <c r="AE1954" s="5"/>
      <c r="AF1954" s="5"/>
      <c r="AG1954" s="5"/>
      <c r="AH1954" s="5"/>
      <c r="AI1954" s="5"/>
      <c r="AJ1954" s="5"/>
      <c r="AK1954" s="5"/>
      <c r="AL1954" s="5"/>
      <c r="AM1954" s="5"/>
      <c r="AN1954" s="5"/>
      <c r="AO1954" s="5"/>
      <c r="AP1954" s="5"/>
      <c r="AQ1954" s="5"/>
      <c r="AR1954" s="5"/>
      <c r="AS1954" s="5"/>
      <c r="AT1954" s="5"/>
      <c r="AU1954" s="5"/>
      <c r="AV1954" s="5"/>
      <c r="AW1954" s="5"/>
      <c r="AX1954" s="5"/>
      <c r="AY1954" s="5"/>
      <c r="AZ1954" s="5"/>
      <c r="BA1954" s="5"/>
      <c r="BB1954" s="5"/>
    </row>
    <row r="1955" spans="1:54">
      <c r="A1955" s="4"/>
      <c r="B1955" s="25"/>
      <c r="C1955" s="32">
        <f t="shared" si="144"/>
        <v>1</v>
      </c>
      <c r="D1955" s="36" t="s">
        <v>4888</v>
      </c>
      <c r="E1955" s="36">
        <v>21177</v>
      </c>
      <c r="F1955" s="4"/>
      <c r="G1955" s="5"/>
      <c r="H1955" s="5"/>
      <c r="I1955" s="5"/>
      <c r="J1955" s="5"/>
      <c r="K1955" s="5"/>
      <c r="L1955" s="5"/>
      <c r="M1955" s="5"/>
      <c r="N1955" s="5"/>
      <c r="O1955" s="5"/>
      <c r="P1955" s="5"/>
      <c r="Q1955" s="5"/>
      <c r="R1955" s="5"/>
      <c r="S1955" s="5"/>
      <c r="T1955" s="5"/>
      <c r="U1955" s="5"/>
      <c r="V1955" s="5"/>
      <c r="W1955" s="5"/>
      <c r="X1955" s="5"/>
      <c r="Y1955" s="5"/>
      <c r="Z1955" s="5"/>
      <c r="AA1955" s="5"/>
      <c r="AB1955" s="5"/>
      <c r="AC1955" s="5"/>
      <c r="AD1955" s="5"/>
      <c r="AE1955" s="5"/>
      <c r="AF1955" s="5"/>
      <c r="AG1955" s="5"/>
      <c r="AH1955" s="5"/>
      <c r="AI1955" s="5"/>
      <c r="AJ1955" s="5"/>
      <c r="AK1955" s="5"/>
      <c r="AL1955" s="5"/>
      <c r="AM1955" s="5"/>
      <c r="AN1955" s="5"/>
      <c r="AO1955" s="5"/>
      <c r="AP1955" s="5"/>
      <c r="AQ1955" s="5"/>
      <c r="AR1955" s="5"/>
      <c r="AS1955" s="5"/>
      <c r="AT1955" s="5"/>
      <c r="AU1955" s="5"/>
      <c r="AV1955" s="5"/>
      <c r="AW1955" s="5"/>
      <c r="AX1955" s="5"/>
      <c r="AY1955" s="5"/>
      <c r="AZ1955" s="5"/>
      <c r="BA1955" s="5"/>
      <c r="BB1955" s="5"/>
    </row>
    <row r="1956" spans="1:54">
      <c r="A1956" s="4"/>
      <c r="B1956" s="25"/>
      <c r="C1956" s="32">
        <f t="shared" si="144"/>
        <v>1</v>
      </c>
      <c r="D1956" s="36" t="s">
        <v>4889</v>
      </c>
      <c r="E1956" s="36">
        <v>3043</v>
      </c>
      <c r="F1956" s="4"/>
      <c r="G1956" s="5"/>
      <c r="H1956" s="5"/>
      <c r="I1956" s="5"/>
      <c r="J1956" s="5"/>
      <c r="K1956" s="5"/>
      <c r="L1956" s="5"/>
      <c r="M1956" s="5"/>
      <c r="N1956" s="5"/>
      <c r="O1956" s="5"/>
      <c r="P1956" s="5"/>
      <c r="Q1956" s="5"/>
      <c r="R1956" s="5"/>
      <c r="S1956" s="5"/>
      <c r="T1956" s="5"/>
      <c r="U1956" s="5"/>
      <c r="V1956" s="5"/>
      <c r="W1956" s="5"/>
      <c r="X1956" s="5"/>
      <c r="Y1956" s="5"/>
      <c r="Z1956" s="5"/>
      <c r="AA1956" s="5"/>
      <c r="AB1956" s="5"/>
      <c r="AC1956" s="5"/>
      <c r="AD1956" s="5"/>
      <c r="AE1956" s="5"/>
      <c r="AF1956" s="5"/>
      <c r="AG1956" s="5"/>
      <c r="AH1956" s="5"/>
      <c r="AI1956" s="5"/>
      <c r="AJ1956" s="5"/>
      <c r="AK1956" s="5"/>
      <c r="AL1956" s="5"/>
      <c r="AM1956" s="5"/>
      <c r="AN1956" s="5"/>
      <c r="AO1956" s="5"/>
      <c r="AP1956" s="5"/>
      <c r="AQ1956" s="5"/>
      <c r="AR1956" s="5"/>
      <c r="AS1956" s="5"/>
      <c r="AT1956" s="5"/>
      <c r="AU1956" s="5"/>
      <c r="AV1956" s="5"/>
      <c r="AW1956" s="5"/>
      <c r="AX1956" s="5"/>
      <c r="AY1956" s="5"/>
      <c r="AZ1956" s="5"/>
      <c r="BA1956" s="5"/>
      <c r="BB1956" s="5"/>
    </row>
    <row r="1957" spans="1:54">
      <c r="A1957" s="4"/>
      <c r="B1957" s="25"/>
      <c r="C1957" s="32">
        <f t="shared" si="144"/>
        <v>1</v>
      </c>
      <c r="D1957" s="36" t="s">
        <v>4890</v>
      </c>
      <c r="E1957" s="36">
        <v>5400</v>
      </c>
      <c r="F1957" s="4"/>
      <c r="G1957" s="5"/>
      <c r="H1957" s="5"/>
      <c r="I1957" s="5"/>
      <c r="J1957" s="5"/>
      <c r="K1957" s="5"/>
      <c r="L1957" s="5"/>
      <c r="M1957" s="5"/>
      <c r="N1957" s="5"/>
      <c r="O1957" s="5"/>
      <c r="P1957" s="5"/>
      <c r="Q1957" s="5"/>
      <c r="R1957" s="5"/>
      <c r="S1957" s="5"/>
      <c r="T1957" s="5"/>
      <c r="U1957" s="5"/>
      <c r="V1957" s="5"/>
      <c r="W1957" s="5"/>
      <c r="X1957" s="5"/>
      <c r="Y1957" s="5"/>
      <c r="Z1957" s="5"/>
      <c r="AA1957" s="5"/>
      <c r="AB1957" s="5"/>
      <c r="AC1957" s="5"/>
      <c r="AD1957" s="5"/>
      <c r="AE1957" s="5"/>
      <c r="AF1957" s="5"/>
      <c r="AG1957" s="5"/>
      <c r="AH1957" s="5"/>
      <c r="AI1957" s="5"/>
      <c r="AJ1957" s="5"/>
      <c r="AK1957" s="5"/>
      <c r="AL1957" s="5"/>
      <c r="AM1957" s="5"/>
      <c r="AN1957" s="5"/>
      <c r="AO1957" s="5"/>
      <c r="AP1957" s="5"/>
      <c r="AQ1957" s="5"/>
      <c r="AR1957" s="5"/>
      <c r="AS1957" s="5"/>
      <c r="AT1957" s="5"/>
      <c r="AU1957" s="5"/>
      <c r="AV1957" s="5"/>
      <c r="AW1957" s="5"/>
      <c r="AX1957" s="5"/>
      <c r="AY1957" s="5"/>
      <c r="AZ1957" s="5"/>
      <c r="BA1957" s="5"/>
      <c r="BB1957" s="5"/>
    </row>
    <row r="1958" spans="1:54">
      <c r="A1958" s="4"/>
      <c r="B1958" s="25"/>
      <c r="C1958" s="32">
        <f t="shared" si="144"/>
        <v>1</v>
      </c>
      <c r="D1958" s="36" t="s">
        <v>3242</v>
      </c>
      <c r="E1958" s="36">
        <v>5622</v>
      </c>
      <c r="F1958" s="4"/>
      <c r="G1958" s="5"/>
      <c r="H1958" s="5"/>
      <c r="I1958" s="5"/>
      <c r="J1958" s="5"/>
      <c r="K1958" s="5"/>
      <c r="L1958" s="5"/>
      <c r="M1958" s="5"/>
      <c r="N1958" s="5"/>
      <c r="O1958" s="5"/>
      <c r="P1958" s="5"/>
      <c r="Q1958" s="5"/>
      <c r="R1958" s="5"/>
      <c r="S1958" s="5"/>
      <c r="T1958" s="5"/>
      <c r="U1958" s="5"/>
      <c r="V1958" s="5"/>
      <c r="W1958" s="5"/>
      <c r="X1958" s="5"/>
      <c r="Y1958" s="5"/>
      <c r="Z1958" s="5"/>
      <c r="AA1958" s="5"/>
      <c r="AB1958" s="5"/>
      <c r="AC1958" s="5"/>
      <c r="AD1958" s="5"/>
      <c r="AE1958" s="5"/>
      <c r="AF1958" s="5"/>
      <c r="AG1958" s="5"/>
      <c r="AH1958" s="5"/>
      <c r="AI1958" s="5"/>
      <c r="AJ1958" s="5"/>
      <c r="AK1958" s="5"/>
      <c r="AL1958" s="5"/>
      <c r="AM1958" s="5"/>
      <c r="AN1958" s="5"/>
      <c r="AO1958" s="5"/>
      <c r="AP1958" s="5"/>
      <c r="AQ1958" s="5"/>
      <c r="AR1958" s="5"/>
      <c r="AS1958" s="5"/>
      <c r="AT1958" s="5"/>
      <c r="AU1958" s="5"/>
      <c r="AV1958" s="5"/>
      <c r="AW1958" s="5"/>
      <c r="AX1958" s="5"/>
      <c r="AY1958" s="5"/>
      <c r="AZ1958" s="5"/>
      <c r="BA1958" s="5"/>
      <c r="BB1958" s="5"/>
    </row>
    <row r="1959" spans="1:54">
      <c r="A1959" s="4"/>
      <c r="B1959" s="25"/>
      <c r="C1959" s="32">
        <f t="shared" si="144"/>
        <v>1</v>
      </c>
      <c r="D1959" s="36" t="s">
        <v>3243</v>
      </c>
      <c r="E1959" s="36">
        <v>7200</v>
      </c>
      <c r="F1959" s="4"/>
      <c r="G1959" s="5"/>
      <c r="H1959" s="5"/>
      <c r="I1959" s="5"/>
      <c r="J1959" s="5"/>
      <c r="K1959" s="5"/>
      <c r="L1959" s="5"/>
      <c r="M1959" s="5"/>
      <c r="N1959" s="5"/>
      <c r="O1959" s="5"/>
      <c r="P1959" s="5"/>
      <c r="Q1959" s="5"/>
      <c r="R1959" s="5"/>
      <c r="S1959" s="5"/>
      <c r="T1959" s="5"/>
      <c r="U1959" s="5"/>
      <c r="V1959" s="5"/>
      <c r="W1959" s="5"/>
      <c r="X1959" s="5"/>
      <c r="Y1959" s="5"/>
      <c r="Z1959" s="5"/>
      <c r="AA1959" s="5"/>
      <c r="AB1959" s="5"/>
      <c r="AC1959" s="5"/>
      <c r="AD1959" s="5"/>
      <c r="AE1959" s="5"/>
      <c r="AF1959" s="5"/>
      <c r="AG1959" s="5"/>
      <c r="AH1959" s="5"/>
      <c r="AI1959" s="5"/>
      <c r="AJ1959" s="5"/>
      <c r="AK1959" s="5"/>
      <c r="AL1959" s="5"/>
      <c r="AM1959" s="5"/>
      <c r="AN1959" s="5"/>
      <c r="AO1959" s="5"/>
      <c r="AP1959" s="5"/>
      <c r="AQ1959" s="5"/>
      <c r="AR1959" s="5"/>
      <c r="AS1959" s="5"/>
      <c r="AT1959" s="5"/>
      <c r="AU1959" s="5"/>
      <c r="AV1959" s="5"/>
      <c r="AW1959" s="5"/>
      <c r="AX1959" s="5"/>
      <c r="AY1959" s="5"/>
      <c r="AZ1959" s="5"/>
      <c r="BA1959" s="5"/>
      <c r="BB1959" s="5"/>
    </row>
    <row r="1960" spans="1:54">
      <c r="A1960" s="4"/>
      <c r="B1960" s="25"/>
      <c r="C1960" s="32">
        <f t="shared" si="144"/>
        <v>1</v>
      </c>
      <c r="D1960" s="36" t="s">
        <v>3244</v>
      </c>
      <c r="E1960" s="36">
        <v>7900</v>
      </c>
      <c r="F1960" s="4"/>
      <c r="G1960" s="5"/>
      <c r="H1960" s="5"/>
      <c r="I1960" s="5"/>
      <c r="J1960" s="5"/>
      <c r="K1960" s="5"/>
      <c r="L1960" s="5"/>
      <c r="M1960" s="5"/>
      <c r="N1960" s="5"/>
      <c r="O1960" s="5"/>
      <c r="P1960" s="5"/>
      <c r="Q1960" s="5"/>
      <c r="R1960" s="5"/>
      <c r="S1960" s="5"/>
      <c r="T1960" s="5"/>
      <c r="U1960" s="5"/>
      <c r="V1960" s="5"/>
      <c r="W1960" s="5"/>
      <c r="X1960" s="5"/>
      <c r="Y1960" s="5"/>
      <c r="Z1960" s="5"/>
      <c r="AA1960" s="5"/>
      <c r="AB1960" s="5"/>
      <c r="AC1960" s="5"/>
      <c r="AD1960" s="5"/>
      <c r="AE1960" s="5"/>
      <c r="AF1960" s="5"/>
      <c r="AG1960" s="5"/>
      <c r="AH1960" s="5"/>
      <c r="AI1960" s="5"/>
      <c r="AJ1960" s="5"/>
      <c r="AK1960" s="5"/>
      <c r="AL1960" s="5"/>
      <c r="AM1960" s="5"/>
      <c r="AN1960" s="5"/>
      <c r="AO1960" s="5"/>
      <c r="AP1960" s="5"/>
      <c r="AQ1960" s="5"/>
      <c r="AR1960" s="5"/>
      <c r="AS1960" s="5"/>
      <c r="AT1960" s="5"/>
      <c r="AU1960" s="5"/>
      <c r="AV1960" s="5"/>
      <c r="AW1960" s="5"/>
      <c r="AX1960" s="5"/>
      <c r="AY1960" s="5"/>
      <c r="AZ1960" s="5"/>
      <c r="BA1960" s="5"/>
      <c r="BB1960" s="5"/>
    </row>
    <row r="1961" spans="1:54">
      <c r="A1961" s="4"/>
      <c r="B1961" s="25"/>
      <c r="C1961" s="32">
        <f t="shared" si="144"/>
        <v>1</v>
      </c>
      <c r="D1961" s="36" t="s">
        <v>3245</v>
      </c>
      <c r="E1961" s="36">
        <v>3760</v>
      </c>
      <c r="F1961" s="4"/>
      <c r="G1961" s="5"/>
      <c r="H1961" s="5"/>
      <c r="I1961" s="5"/>
      <c r="J1961" s="5"/>
      <c r="K1961" s="5"/>
      <c r="L1961" s="5"/>
      <c r="M1961" s="5"/>
      <c r="N1961" s="5"/>
      <c r="O1961" s="5"/>
      <c r="P1961" s="5"/>
      <c r="Q1961" s="5"/>
      <c r="R1961" s="5"/>
      <c r="S1961" s="5"/>
      <c r="T1961" s="5"/>
      <c r="U1961" s="5"/>
      <c r="V1961" s="5"/>
      <c r="W1961" s="5"/>
      <c r="X1961" s="5"/>
      <c r="Y1961" s="5"/>
      <c r="Z1961" s="5"/>
      <c r="AA1961" s="5"/>
      <c r="AB1961" s="5"/>
      <c r="AC1961" s="5"/>
      <c r="AD1961" s="5"/>
      <c r="AE1961" s="5"/>
      <c r="AF1961" s="5"/>
      <c r="AG1961" s="5"/>
      <c r="AH1961" s="5"/>
      <c r="AI1961" s="5"/>
      <c r="AJ1961" s="5"/>
      <c r="AK1961" s="5"/>
      <c r="AL1961" s="5"/>
      <c r="AM1961" s="5"/>
      <c r="AN1961" s="5"/>
      <c r="AO1961" s="5"/>
      <c r="AP1961" s="5"/>
      <c r="AQ1961" s="5"/>
      <c r="AR1961" s="5"/>
      <c r="AS1961" s="5"/>
      <c r="AT1961" s="5"/>
      <c r="AU1961" s="5"/>
      <c r="AV1961" s="5"/>
      <c r="AW1961" s="5"/>
      <c r="AX1961" s="5"/>
      <c r="AY1961" s="5"/>
      <c r="AZ1961" s="5"/>
      <c r="BA1961" s="5"/>
      <c r="BB1961" s="5"/>
    </row>
    <row r="1962" spans="1:54">
      <c r="A1962" s="4"/>
      <c r="B1962" s="25"/>
      <c r="C1962" s="32">
        <f t="shared" si="144"/>
        <v>1</v>
      </c>
      <c r="D1962" s="36" t="s">
        <v>3246</v>
      </c>
      <c r="E1962" s="36">
        <v>3000</v>
      </c>
      <c r="F1962" s="4"/>
      <c r="G1962" s="5"/>
      <c r="H1962" s="5"/>
      <c r="I1962" s="5"/>
      <c r="J1962" s="5"/>
      <c r="K1962" s="5"/>
      <c r="L1962" s="5"/>
      <c r="M1962" s="5"/>
      <c r="N1962" s="5"/>
      <c r="O1962" s="5"/>
      <c r="P1962" s="5"/>
      <c r="Q1962" s="5"/>
      <c r="R1962" s="5"/>
      <c r="S1962" s="5"/>
      <c r="T1962" s="5"/>
      <c r="U1962" s="5"/>
      <c r="V1962" s="5"/>
      <c r="W1962" s="5"/>
      <c r="X1962" s="5"/>
      <c r="Y1962" s="5"/>
      <c r="Z1962" s="5"/>
      <c r="AA1962" s="5"/>
      <c r="AB1962" s="5"/>
      <c r="AC1962" s="5"/>
      <c r="AD1962" s="5"/>
      <c r="AE1962" s="5"/>
      <c r="AF1962" s="5"/>
      <c r="AG1962" s="5"/>
      <c r="AH1962" s="5"/>
      <c r="AI1962" s="5"/>
      <c r="AJ1962" s="5"/>
      <c r="AK1962" s="5"/>
      <c r="AL1962" s="5"/>
      <c r="AM1962" s="5"/>
      <c r="AN1962" s="5"/>
      <c r="AO1962" s="5"/>
      <c r="AP1962" s="5"/>
      <c r="AQ1962" s="5"/>
      <c r="AR1962" s="5"/>
      <c r="AS1962" s="5"/>
      <c r="AT1962" s="5"/>
      <c r="AU1962" s="5"/>
      <c r="AV1962" s="5"/>
      <c r="AW1962" s="5"/>
      <c r="AX1962" s="5"/>
      <c r="AY1962" s="5"/>
      <c r="AZ1962" s="5"/>
      <c r="BA1962" s="5"/>
      <c r="BB1962" s="5"/>
    </row>
    <row r="1963" spans="1:54">
      <c r="A1963" s="4"/>
      <c r="B1963" s="25"/>
      <c r="C1963" s="32">
        <f t="shared" si="144"/>
        <v>1</v>
      </c>
      <c r="D1963" s="36" t="s">
        <v>4891</v>
      </c>
      <c r="E1963" s="36">
        <v>2713</v>
      </c>
      <c r="F1963" s="4"/>
      <c r="G1963" s="5"/>
      <c r="H1963" s="5"/>
      <c r="I1963" s="5"/>
      <c r="J1963" s="5"/>
      <c r="K1963" s="5"/>
      <c r="L1963" s="5"/>
      <c r="M1963" s="5"/>
      <c r="N1963" s="5"/>
      <c r="O1963" s="5"/>
      <c r="P1963" s="5"/>
      <c r="Q1963" s="5"/>
      <c r="R1963" s="5"/>
      <c r="S1963" s="5"/>
      <c r="T1963" s="5"/>
      <c r="U1963" s="5"/>
      <c r="V1963" s="5"/>
      <c r="W1963" s="5"/>
      <c r="X1963" s="5"/>
      <c r="Y1963" s="5"/>
      <c r="Z1963" s="5"/>
      <c r="AA1963" s="5"/>
      <c r="AB1963" s="5"/>
      <c r="AC1963" s="5"/>
      <c r="AD1963" s="5"/>
      <c r="AE1963" s="5"/>
      <c r="AF1963" s="5"/>
      <c r="AG1963" s="5"/>
      <c r="AH1963" s="5"/>
      <c r="AI1963" s="5"/>
      <c r="AJ1963" s="5"/>
      <c r="AK1963" s="5"/>
      <c r="AL1963" s="5"/>
      <c r="AM1963" s="5"/>
      <c r="AN1963" s="5"/>
      <c r="AO1963" s="5"/>
      <c r="AP1963" s="5"/>
      <c r="AQ1963" s="5"/>
      <c r="AR1963" s="5"/>
      <c r="AS1963" s="5"/>
      <c r="AT1963" s="5"/>
      <c r="AU1963" s="5"/>
      <c r="AV1963" s="5"/>
      <c r="AW1963" s="5"/>
      <c r="AX1963" s="5"/>
      <c r="AY1963" s="5"/>
      <c r="AZ1963" s="5"/>
      <c r="BA1963" s="5"/>
      <c r="BB1963" s="5"/>
    </row>
    <row r="1964" spans="1:54">
      <c r="A1964" s="4"/>
      <c r="B1964" s="25"/>
      <c r="C1964" s="32">
        <f t="shared" si="144"/>
        <v>1</v>
      </c>
      <c r="D1964" s="36" t="s">
        <v>3249</v>
      </c>
      <c r="E1964" s="36">
        <v>1841</v>
      </c>
      <c r="F1964" s="4"/>
      <c r="G1964" s="5"/>
      <c r="H1964" s="5"/>
      <c r="I1964" s="5"/>
      <c r="J1964" s="5"/>
      <c r="K1964" s="5"/>
      <c r="L1964" s="5"/>
      <c r="M1964" s="5"/>
      <c r="N1964" s="5"/>
      <c r="O1964" s="5"/>
      <c r="P1964" s="5"/>
      <c r="Q1964" s="5"/>
      <c r="R1964" s="5"/>
      <c r="S1964" s="5"/>
      <c r="T1964" s="5"/>
      <c r="U1964" s="5"/>
      <c r="V1964" s="5"/>
      <c r="W1964" s="5"/>
      <c r="X1964" s="5"/>
      <c r="Y1964" s="5"/>
      <c r="Z1964" s="5"/>
      <c r="AA1964" s="5"/>
      <c r="AB1964" s="5"/>
      <c r="AC1964" s="5"/>
      <c r="AD1964" s="5"/>
      <c r="AE1964" s="5"/>
      <c r="AF1964" s="5"/>
      <c r="AG1964" s="5"/>
      <c r="AH1964" s="5"/>
      <c r="AI1964" s="5"/>
      <c r="AJ1964" s="5"/>
      <c r="AK1964" s="5"/>
      <c r="AL1964" s="5"/>
      <c r="AM1964" s="5"/>
      <c r="AN1964" s="5"/>
      <c r="AO1964" s="5"/>
      <c r="AP1964" s="5"/>
      <c r="AQ1964" s="5"/>
      <c r="AR1964" s="5"/>
      <c r="AS1964" s="5"/>
      <c r="AT1964" s="5"/>
      <c r="AU1964" s="5"/>
      <c r="AV1964" s="5"/>
      <c r="AW1964" s="5"/>
      <c r="AX1964" s="5"/>
      <c r="AY1964" s="5"/>
      <c r="AZ1964" s="5"/>
      <c r="BA1964" s="5"/>
      <c r="BB1964" s="5"/>
    </row>
    <row r="1965" spans="1:54">
      <c r="A1965" s="4"/>
      <c r="B1965" s="25"/>
      <c r="C1965" s="32">
        <f t="shared" si="144"/>
        <v>1</v>
      </c>
      <c r="D1965" s="36" t="s">
        <v>3250</v>
      </c>
      <c r="E1965" s="36">
        <v>8046</v>
      </c>
      <c r="F1965" s="4"/>
      <c r="G1965" s="5"/>
      <c r="H1965" s="5"/>
      <c r="I1965" s="5"/>
      <c r="J1965" s="5"/>
      <c r="K1965" s="5"/>
      <c r="L1965" s="5"/>
      <c r="M1965" s="5"/>
      <c r="N1965" s="5"/>
      <c r="O1965" s="5"/>
      <c r="P1965" s="5"/>
      <c r="Q1965" s="5"/>
      <c r="R1965" s="5"/>
      <c r="S1965" s="5"/>
      <c r="T1965" s="5"/>
      <c r="U1965" s="5"/>
      <c r="V1965" s="5"/>
      <c r="W1965" s="5"/>
      <c r="X1965" s="5"/>
      <c r="Y1965" s="5"/>
      <c r="Z1965" s="5"/>
      <c r="AA1965" s="5"/>
      <c r="AB1965" s="5"/>
      <c r="AC1965" s="5"/>
      <c r="AD1965" s="5"/>
      <c r="AE1965" s="5"/>
      <c r="AF1965" s="5"/>
      <c r="AG1965" s="5"/>
      <c r="AH1965" s="5"/>
      <c r="AI1965" s="5"/>
      <c r="AJ1965" s="5"/>
      <c r="AK1965" s="5"/>
      <c r="AL1965" s="5"/>
      <c r="AM1965" s="5"/>
      <c r="AN1965" s="5"/>
      <c r="AO1965" s="5"/>
      <c r="AP1965" s="5"/>
      <c r="AQ1965" s="5"/>
      <c r="AR1965" s="5"/>
      <c r="AS1965" s="5"/>
      <c r="AT1965" s="5"/>
      <c r="AU1965" s="5"/>
      <c r="AV1965" s="5"/>
      <c r="AW1965" s="5"/>
      <c r="AX1965" s="5"/>
      <c r="AY1965" s="5"/>
      <c r="AZ1965" s="5"/>
      <c r="BA1965" s="5"/>
      <c r="BB1965" s="5"/>
    </row>
    <row r="1966" spans="1:54">
      <c r="A1966" s="4"/>
      <c r="B1966" s="25"/>
      <c r="C1966" s="32">
        <f t="shared" si="144"/>
        <v>1</v>
      </c>
      <c r="D1966" s="36" t="s">
        <v>3251</v>
      </c>
      <c r="E1966" s="36">
        <v>10479</v>
      </c>
      <c r="F1966" s="4"/>
      <c r="G1966" s="5"/>
      <c r="H1966" s="5"/>
      <c r="I1966" s="5"/>
      <c r="J1966" s="5"/>
      <c r="K1966" s="5"/>
      <c r="L1966" s="5"/>
      <c r="M1966" s="5"/>
      <c r="N1966" s="5"/>
      <c r="O1966" s="5"/>
      <c r="P1966" s="5"/>
      <c r="Q1966" s="5"/>
      <c r="R1966" s="5"/>
      <c r="S1966" s="5"/>
      <c r="T1966" s="5"/>
      <c r="U1966" s="5"/>
      <c r="V1966" s="5"/>
      <c r="W1966" s="5"/>
      <c r="X1966" s="5"/>
      <c r="Y1966" s="5"/>
      <c r="Z1966" s="5"/>
      <c r="AA1966" s="5"/>
      <c r="AB1966" s="5"/>
      <c r="AC1966" s="5"/>
      <c r="AD1966" s="5"/>
      <c r="AE1966" s="5"/>
      <c r="AF1966" s="5"/>
      <c r="AG1966" s="5"/>
      <c r="AH1966" s="5"/>
      <c r="AI1966" s="5"/>
      <c r="AJ1966" s="5"/>
      <c r="AK1966" s="5"/>
      <c r="AL1966" s="5"/>
      <c r="AM1966" s="5"/>
      <c r="AN1966" s="5"/>
      <c r="AO1966" s="5"/>
      <c r="AP1966" s="5"/>
      <c r="AQ1966" s="5"/>
      <c r="AR1966" s="5"/>
      <c r="AS1966" s="5"/>
      <c r="AT1966" s="5"/>
      <c r="AU1966" s="5"/>
      <c r="AV1966" s="5"/>
      <c r="AW1966" s="5"/>
      <c r="AX1966" s="5"/>
      <c r="AY1966" s="5"/>
      <c r="AZ1966" s="5"/>
      <c r="BA1966" s="5"/>
      <c r="BB1966" s="5"/>
    </row>
    <row r="1967" spans="1:54" ht="15">
      <c r="A1967" s="231" t="s">
        <v>3252</v>
      </c>
      <c r="B1967" s="231"/>
      <c r="C1967" s="231"/>
      <c r="D1967" s="44">
        <f>SUM(C1924:C1966)</f>
        <v>43</v>
      </c>
      <c r="E1967" s="159">
        <f t="shared" ref="E1967" si="145">SUM(E1924:E1966)</f>
        <v>448028</v>
      </c>
      <c r="F1967" s="4"/>
      <c r="G1967" s="5"/>
      <c r="H1967" s="5"/>
      <c r="I1967" s="5"/>
      <c r="J1967" s="5"/>
      <c r="K1967" s="5"/>
      <c r="L1967" s="5"/>
      <c r="M1967" s="5"/>
      <c r="N1967" s="5"/>
      <c r="O1967" s="5"/>
      <c r="P1967" s="5"/>
      <c r="Q1967" s="5"/>
      <c r="R1967" s="5"/>
      <c r="S1967" s="5"/>
      <c r="T1967" s="5"/>
      <c r="U1967" s="5"/>
      <c r="V1967" s="5"/>
      <c r="W1967" s="5"/>
      <c r="X1967" s="5"/>
      <c r="Y1967" s="5"/>
      <c r="Z1967" s="5"/>
      <c r="AA1967" s="5"/>
      <c r="AB1967" s="5"/>
      <c r="AC1967" s="5"/>
      <c r="AD1967" s="5"/>
      <c r="AE1967" s="5"/>
      <c r="AF1967" s="5"/>
      <c r="AG1967" s="5"/>
      <c r="AH1967" s="5"/>
      <c r="AI1967" s="5"/>
      <c r="AJ1967" s="5"/>
      <c r="AK1967" s="5"/>
      <c r="AL1967" s="5"/>
      <c r="AM1967" s="5"/>
      <c r="AN1967" s="5"/>
      <c r="AO1967" s="5"/>
      <c r="AP1967" s="5"/>
      <c r="AQ1967" s="5"/>
      <c r="AR1967" s="5"/>
      <c r="AS1967" s="5"/>
      <c r="AT1967" s="5"/>
      <c r="AU1967" s="5"/>
      <c r="AV1967" s="5"/>
      <c r="AW1967" s="5"/>
      <c r="AX1967" s="5"/>
      <c r="AY1967" s="5"/>
      <c r="AZ1967" s="5"/>
      <c r="BA1967" s="5"/>
      <c r="BB1967" s="5"/>
    </row>
    <row r="1968" spans="1:54" ht="15.75">
      <c r="A1968" s="28">
        <v>69</v>
      </c>
      <c r="B1968" s="225" t="s">
        <v>103</v>
      </c>
      <c r="C1968" s="225"/>
      <c r="D1968" s="29"/>
      <c r="E1968" s="156"/>
      <c r="F1968" s="4"/>
      <c r="G1968" s="5"/>
      <c r="H1968" s="5"/>
      <c r="I1968" s="5"/>
      <c r="J1968" s="5"/>
      <c r="K1968" s="5"/>
      <c r="L1968" s="5"/>
      <c r="M1968" s="5"/>
      <c r="N1968" s="5"/>
      <c r="O1968" s="5"/>
      <c r="P1968" s="5"/>
      <c r="Q1968" s="5"/>
      <c r="R1968" s="5"/>
      <c r="S1968" s="5"/>
      <c r="T1968" s="5"/>
      <c r="U1968" s="5"/>
      <c r="V1968" s="5"/>
      <c r="W1968" s="5"/>
      <c r="X1968" s="5"/>
      <c r="Y1968" s="5"/>
      <c r="Z1968" s="5"/>
      <c r="AA1968" s="5"/>
      <c r="AB1968" s="5"/>
      <c r="AC1968" s="5"/>
      <c r="AD1968" s="5"/>
      <c r="AE1968" s="5"/>
      <c r="AF1968" s="5"/>
      <c r="AG1968" s="5"/>
      <c r="AH1968" s="5"/>
      <c r="AI1968" s="5"/>
      <c r="AJ1968" s="5"/>
      <c r="AK1968" s="5"/>
      <c r="AL1968" s="5"/>
      <c r="AM1968" s="5"/>
      <c r="AN1968" s="5"/>
      <c r="AO1968" s="5"/>
      <c r="AP1968" s="5"/>
      <c r="AQ1968" s="5"/>
      <c r="AR1968" s="5"/>
      <c r="AS1968" s="5"/>
      <c r="AT1968" s="5"/>
      <c r="AU1968" s="5"/>
      <c r="AV1968" s="5"/>
      <c r="AW1968" s="5"/>
      <c r="AX1968" s="5"/>
      <c r="AY1968" s="5"/>
      <c r="AZ1968" s="5"/>
      <c r="BA1968" s="5"/>
      <c r="BB1968" s="5"/>
    </row>
    <row r="1969" spans="1:54">
      <c r="A1969" s="4"/>
      <c r="B1969" s="25"/>
      <c r="C1969" s="32">
        <f t="shared" ref="C1969:C2000" si="146">IF(D1969="",0,1)</f>
        <v>1</v>
      </c>
      <c r="D1969" s="52" t="s">
        <v>3253</v>
      </c>
      <c r="E1969" s="52">
        <v>8890</v>
      </c>
      <c r="F1969" s="4"/>
      <c r="G1969" s="5"/>
      <c r="H1969" s="5"/>
      <c r="I1969" s="5"/>
      <c r="J1969" s="5"/>
      <c r="K1969" s="5"/>
      <c r="L1969" s="5"/>
      <c r="M1969" s="5"/>
      <c r="N1969" s="5"/>
      <c r="O1969" s="5"/>
      <c r="P1969" s="5"/>
      <c r="Q1969" s="5"/>
      <c r="R1969" s="5"/>
      <c r="S1969" s="5"/>
      <c r="T1969" s="5"/>
      <c r="U1969" s="5"/>
      <c r="V1969" s="5"/>
      <c r="W1969" s="5"/>
      <c r="X1969" s="5"/>
      <c r="Y1969" s="5"/>
      <c r="Z1969" s="5"/>
      <c r="AA1969" s="5"/>
      <c r="AB1969" s="5"/>
      <c r="AC1969" s="5"/>
      <c r="AD1969" s="5"/>
      <c r="AE1969" s="5"/>
      <c r="AF1969" s="5"/>
      <c r="AG1969" s="5"/>
      <c r="AH1969" s="5"/>
      <c r="AI1969" s="5"/>
      <c r="AJ1969" s="5"/>
      <c r="AK1969" s="5"/>
      <c r="AL1969" s="5"/>
      <c r="AM1969" s="5"/>
      <c r="AN1969" s="5"/>
      <c r="AO1969" s="5"/>
      <c r="AP1969" s="5"/>
      <c r="AQ1969" s="5"/>
      <c r="AR1969" s="5"/>
      <c r="AS1969" s="5"/>
      <c r="AT1969" s="5"/>
      <c r="AU1969" s="5"/>
      <c r="AV1969" s="5"/>
      <c r="AW1969" s="5"/>
      <c r="AX1969" s="5"/>
      <c r="AY1969" s="5"/>
      <c r="AZ1969" s="5"/>
      <c r="BA1969" s="5"/>
      <c r="BB1969" s="5"/>
    </row>
    <row r="1970" spans="1:54">
      <c r="A1970" s="4"/>
      <c r="B1970" s="25"/>
      <c r="C1970" s="32">
        <f t="shared" si="146"/>
        <v>1</v>
      </c>
      <c r="D1970" s="52" t="s">
        <v>3254</v>
      </c>
      <c r="E1970" s="52">
        <v>8675</v>
      </c>
      <c r="F1970" s="4"/>
      <c r="G1970" s="5"/>
      <c r="H1970" s="5"/>
      <c r="I1970" s="5"/>
      <c r="J1970" s="5"/>
      <c r="K1970" s="5"/>
      <c r="L1970" s="5"/>
      <c r="M1970" s="5"/>
      <c r="N1970" s="5"/>
      <c r="O1970" s="5"/>
      <c r="P1970" s="5"/>
      <c r="Q1970" s="5"/>
      <c r="R1970" s="5"/>
      <c r="S1970" s="5"/>
      <c r="T1970" s="5"/>
      <c r="U1970" s="5"/>
      <c r="V1970" s="5"/>
      <c r="W1970" s="5"/>
      <c r="X1970" s="5"/>
      <c r="Y1970" s="5"/>
      <c r="Z1970" s="5"/>
      <c r="AA1970" s="5"/>
      <c r="AB1970" s="5"/>
      <c r="AC1970" s="5"/>
      <c r="AD1970" s="5"/>
      <c r="AE1970" s="5"/>
      <c r="AF1970" s="5"/>
      <c r="AG1970" s="5"/>
      <c r="AH1970" s="5"/>
      <c r="AI1970" s="5"/>
      <c r="AJ1970" s="5"/>
      <c r="AK1970" s="5"/>
      <c r="AL1970" s="5"/>
      <c r="AM1970" s="5"/>
      <c r="AN1970" s="5"/>
      <c r="AO1970" s="5"/>
      <c r="AP1970" s="5"/>
      <c r="AQ1970" s="5"/>
      <c r="AR1970" s="5"/>
      <c r="AS1970" s="5"/>
      <c r="AT1970" s="5"/>
      <c r="AU1970" s="5"/>
      <c r="AV1970" s="5"/>
      <c r="AW1970" s="5"/>
      <c r="AX1970" s="5"/>
      <c r="AY1970" s="5"/>
      <c r="AZ1970" s="5"/>
      <c r="BA1970" s="5"/>
      <c r="BB1970" s="5"/>
    </row>
    <row r="1971" spans="1:54">
      <c r="A1971" s="4"/>
      <c r="B1971" s="25"/>
      <c r="C1971" s="32">
        <f t="shared" si="146"/>
        <v>1</v>
      </c>
      <c r="D1971" s="52" t="s">
        <v>3257</v>
      </c>
      <c r="E1971" s="52">
        <v>15164</v>
      </c>
      <c r="F1971" s="4"/>
      <c r="G1971" s="5"/>
      <c r="H1971" s="5"/>
      <c r="I1971" s="5"/>
      <c r="J1971" s="5"/>
      <c r="K1971" s="5"/>
      <c r="L1971" s="5"/>
      <c r="M1971" s="5"/>
      <c r="N1971" s="5"/>
      <c r="O1971" s="5"/>
      <c r="P1971" s="5"/>
      <c r="Q1971" s="5"/>
      <c r="R1971" s="5"/>
      <c r="S1971" s="5"/>
      <c r="T1971" s="5"/>
      <c r="U1971" s="5"/>
      <c r="V1971" s="5"/>
      <c r="W1971" s="5"/>
      <c r="X1971" s="5"/>
      <c r="Y1971" s="5"/>
      <c r="Z1971" s="5"/>
      <c r="AA1971" s="5"/>
      <c r="AB1971" s="5"/>
      <c r="AC1971" s="5"/>
      <c r="AD1971" s="5"/>
      <c r="AE1971" s="5"/>
      <c r="AF1971" s="5"/>
      <c r="AG1971" s="5"/>
      <c r="AH1971" s="5"/>
      <c r="AI1971" s="5"/>
      <c r="AJ1971" s="5"/>
      <c r="AK1971" s="5"/>
      <c r="AL1971" s="5"/>
      <c r="AM1971" s="5"/>
      <c r="AN1971" s="5"/>
      <c r="AO1971" s="5"/>
      <c r="AP1971" s="5"/>
      <c r="AQ1971" s="5"/>
      <c r="AR1971" s="5"/>
      <c r="AS1971" s="5"/>
      <c r="AT1971" s="5"/>
      <c r="AU1971" s="5"/>
      <c r="AV1971" s="5"/>
      <c r="AW1971" s="5"/>
      <c r="AX1971" s="5"/>
      <c r="AY1971" s="5"/>
      <c r="AZ1971" s="5"/>
      <c r="BA1971" s="5"/>
      <c r="BB1971" s="5"/>
    </row>
    <row r="1972" spans="1:54">
      <c r="A1972" s="4"/>
      <c r="B1972" s="25"/>
      <c r="C1972" s="32">
        <f t="shared" si="146"/>
        <v>1</v>
      </c>
      <c r="D1972" s="52" t="s">
        <v>3258</v>
      </c>
      <c r="E1972" s="52">
        <v>9000</v>
      </c>
      <c r="F1972" s="4"/>
      <c r="G1972" s="5"/>
      <c r="H1972" s="5"/>
      <c r="I1972" s="5"/>
      <c r="J1972" s="5"/>
      <c r="K1972" s="5"/>
      <c r="L1972" s="5"/>
      <c r="M1972" s="5"/>
      <c r="N1972" s="5"/>
      <c r="O1972" s="5"/>
      <c r="P1972" s="5"/>
      <c r="Q1972" s="5"/>
      <c r="R1972" s="5"/>
      <c r="S1972" s="5"/>
      <c r="T1972" s="5"/>
      <c r="U1972" s="5"/>
      <c r="V1972" s="5"/>
      <c r="W1972" s="5"/>
      <c r="X1972" s="5"/>
      <c r="Y1972" s="5"/>
      <c r="Z1972" s="5"/>
      <c r="AA1972" s="5"/>
      <c r="AB1972" s="5"/>
      <c r="AC1972" s="5"/>
      <c r="AD1972" s="5"/>
      <c r="AE1972" s="5"/>
      <c r="AF1972" s="5"/>
      <c r="AG1972" s="5"/>
      <c r="AH1972" s="5"/>
      <c r="AI1972" s="5"/>
      <c r="AJ1972" s="5"/>
      <c r="AK1972" s="5"/>
      <c r="AL1972" s="5"/>
      <c r="AM1972" s="5"/>
      <c r="AN1972" s="5"/>
      <c r="AO1972" s="5"/>
      <c r="AP1972" s="5"/>
      <c r="AQ1972" s="5"/>
      <c r="AR1972" s="5"/>
      <c r="AS1972" s="5"/>
      <c r="AT1972" s="5"/>
      <c r="AU1972" s="5"/>
      <c r="AV1972" s="5"/>
      <c r="AW1972" s="5"/>
      <c r="AX1972" s="5"/>
      <c r="AY1972" s="5"/>
      <c r="AZ1972" s="5"/>
      <c r="BA1972" s="5"/>
      <c r="BB1972" s="5"/>
    </row>
    <row r="1973" spans="1:54">
      <c r="A1973" s="4"/>
      <c r="B1973" s="25"/>
      <c r="C1973" s="32">
        <f t="shared" si="146"/>
        <v>1</v>
      </c>
      <c r="D1973" s="52" t="s">
        <v>3259</v>
      </c>
      <c r="E1973" s="52">
        <v>4500</v>
      </c>
      <c r="F1973" s="4"/>
      <c r="G1973" s="5"/>
      <c r="H1973" s="5"/>
      <c r="I1973" s="5"/>
      <c r="J1973" s="5"/>
      <c r="K1973" s="5"/>
      <c r="L1973" s="5"/>
      <c r="M1973" s="5"/>
      <c r="N1973" s="5"/>
      <c r="O1973" s="5"/>
      <c r="P1973" s="5"/>
      <c r="Q1973" s="5"/>
      <c r="R1973" s="5"/>
      <c r="S1973" s="5"/>
      <c r="T1973" s="5"/>
      <c r="U1973" s="5"/>
      <c r="V1973" s="5"/>
      <c r="W1973" s="5"/>
      <c r="X1973" s="5"/>
      <c r="Y1973" s="5"/>
      <c r="Z1973" s="5"/>
      <c r="AA1973" s="5"/>
      <c r="AB1973" s="5"/>
      <c r="AC1973" s="5"/>
      <c r="AD1973" s="5"/>
      <c r="AE1973" s="5"/>
      <c r="AF1973" s="5"/>
      <c r="AG1973" s="5"/>
      <c r="AH1973" s="5"/>
      <c r="AI1973" s="5"/>
      <c r="AJ1973" s="5"/>
      <c r="AK1973" s="5"/>
      <c r="AL1973" s="5"/>
      <c r="AM1973" s="5"/>
      <c r="AN1973" s="5"/>
      <c r="AO1973" s="5"/>
      <c r="AP1973" s="5"/>
      <c r="AQ1973" s="5"/>
      <c r="AR1973" s="5"/>
      <c r="AS1973" s="5"/>
      <c r="AT1973" s="5"/>
      <c r="AU1973" s="5"/>
      <c r="AV1973" s="5"/>
      <c r="AW1973" s="5"/>
      <c r="AX1973" s="5"/>
      <c r="AY1973" s="5"/>
      <c r="AZ1973" s="5"/>
      <c r="BA1973" s="5"/>
      <c r="BB1973" s="5"/>
    </row>
    <row r="1974" spans="1:54">
      <c r="A1974" s="4"/>
      <c r="B1974" s="25"/>
      <c r="C1974" s="32">
        <f t="shared" si="146"/>
        <v>1</v>
      </c>
      <c r="D1974" s="52" t="s">
        <v>3260</v>
      </c>
      <c r="E1974" s="52">
        <v>5600</v>
      </c>
      <c r="F1974" s="4"/>
      <c r="G1974" s="5"/>
      <c r="H1974" s="5"/>
      <c r="I1974" s="5"/>
      <c r="J1974" s="5"/>
      <c r="K1974" s="5"/>
      <c r="L1974" s="5"/>
      <c r="M1974" s="5"/>
      <c r="N1974" s="5"/>
      <c r="O1974" s="5"/>
      <c r="P1974" s="5"/>
      <c r="Q1974" s="5"/>
      <c r="R1974" s="5"/>
      <c r="S1974" s="5"/>
      <c r="T1974" s="5"/>
      <c r="U1974" s="5"/>
      <c r="V1974" s="5"/>
      <c r="W1974" s="5"/>
      <c r="X1974" s="5"/>
      <c r="Y1974" s="5"/>
      <c r="Z1974" s="5"/>
      <c r="AA1974" s="5"/>
      <c r="AB1974" s="5"/>
      <c r="AC1974" s="5"/>
      <c r="AD1974" s="5"/>
      <c r="AE1974" s="5"/>
      <c r="AF1974" s="5"/>
      <c r="AG1974" s="5"/>
      <c r="AH1974" s="5"/>
      <c r="AI1974" s="5"/>
      <c r="AJ1974" s="5"/>
      <c r="AK1974" s="5"/>
      <c r="AL1974" s="5"/>
      <c r="AM1974" s="5"/>
      <c r="AN1974" s="5"/>
      <c r="AO1974" s="5"/>
      <c r="AP1974" s="5"/>
      <c r="AQ1974" s="5"/>
      <c r="AR1974" s="5"/>
      <c r="AS1974" s="5"/>
      <c r="AT1974" s="5"/>
      <c r="AU1974" s="5"/>
      <c r="AV1974" s="5"/>
      <c r="AW1974" s="5"/>
      <c r="AX1974" s="5"/>
      <c r="AY1974" s="5"/>
      <c r="AZ1974" s="5"/>
      <c r="BA1974" s="5"/>
      <c r="BB1974" s="5"/>
    </row>
    <row r="1975" spans="1:54">
      <c r="A1975" s="4"/>
      <c r="B1975" s="25"/>
      <c r="C1975" s="32">
        <f t="shared" si="146"/>
        <v>1</v>
      </c>
      <c r="D1975" s="52" t="s">
        <v>3261</v>
      </c>
      <c r="E1975" s="52">
        <v>7841</v>
      </c>
      <c r="F1975" s="4"/>
      <c r="G1975" s="5"/>
      <c r="H1975" s="5"/>
      <c r="I1975" s="5"/>
      <c r="J1975" s="5"/>
      <c r="K1975" s="5"/>
      <c r="L1975" s="5"/>
      <c r="M1975" s="5"/>
      <c r="N1975" s="5"/>
      <c r="O1975" s="5"/>
      <c r="P1975" s="5"/>
      <c r="Q1975" s="5"/>
      <c r="R1975" s="5"/>
      <c r="S1975" s="5"/>
      <c r="T1975" s="5"/>
      <c r="U1975" s="5"/>
      <c r="V1975" s="5"/>
      <c r="W1975" s="5"/>
      <c r="X1975" s="5"/>
      <c r="Y1975" s="5"/>
      <c r="Z1975" s="5"/>
      <c r="AA1975" s="5"/>
      <c r="AB1975" s="5"/>
      <c r="AC1975" s="5"/>
      <c r="AD1975" s="5"/>
      <c r="AE1975" s="5"/>
      <c r="AF1975" s="5"/>
      <c r="AG1975" s="5"/>
      <c r="AH1975" s="5"/>
      <c r="AI1975" s="5"/>
      <c r="AJ1975" s="5"/>
      <c r="AK1975" s="5"/>
      <c r="AL1975" s="5"/>
      <c r="AM1975" s="5"/>
      <c r="AN1975" s="5"/>
      <c r="AO1975" s="5"/>
      <c r="AP1975" s="5"/>
      <c r="AQ1975" s="5"/>
      <c r="AR1975" s="5"/>
      <c r="AS1975" s="5"/>
      <c r="AT1975" s="5"/>
      <c r="AU1975" s="5"/>
      <c r="AV1975" s="5"/>
      <c r="AW1975" s="5"/>
      <c r="AX1975" s="5"/>
      <c r="AY1975" s="5"/>
      <c r="AZ1975" s="5"/>
      <c r="BA1975" s="5"/>
      <c r="BB1975" s="5"/>
    </row>
    <row r="1976" spans="1:54">
      <c r="A1976" s="4"/>
      <c r="B1976" s="25"/>
      <c r="C1976" s="32">
        <f t="shared" si="146"/>
        <v>1</v>
      </c>
      <c r="D1976" s="52" t="s">
        <v>3263</v>
      </c>
      <c r="E1976" s="52">
        <v>5614</v>
      </c>
      <c r="F1976" s="4"/>
      <c r="G1976" s="5"/>
      <c r="H1976" s="5"/>
      <c r="I1976" s="5"/>
      <c r="J1976" s="5"/>
      <c r="K1976" s="5"/>
      <c r="L1976" s="5"/>
      <c r="M1976" s="5"/>
      <c r="N1976" s="5"/>
      <c r="O1976" s="5"/>
      <c r="P1976" s="5"/>
      <c r="Q1976" s="5"/>
      <c r="R1976" s="5"/>
      <c r="S1976" s="5"/>
      <c r="T1976" s="5"/>
      <c r="U1976" s="5"/>
      <c r="V1976" s="5"/>
      <c r="W1976" s="5"/>
      <c r="X1976" s="5"/>
      <c r="Y1976" s="5"/>
      <c r="Z1976" s="5"/>
      <c r="AA1976" s="5"/>
      <c r="AB1976" s="5"/>
      <c r="AC1976" s="5"/>
      <c r="AD1976" s="5"/>
      <c r="AE1976" s="5"/>
      <c r="AF1976" s="5"/>
      <c r="AG1976" s="5"/>
      <c r="AH1976" s="5"/>
      <c r="AI1976" s="5"/>
      <c r="AJ1976" s="5"/>
      <c r="AK1976" s="5"/>
      <c r="AL1976" s="5"/>
      <c r="AM1976" s="5"/>
      <c r="AN1976" s="5"/>
      <c r="AO1976" s="5"/>
      <c r="AP1976" s="5"/>
      <c r="AQ1976" s="5"/>
      <c r="AR1976" s="5"/>
      <c r="AS1976" s="5"/>
      <c r="AT1976" s="5"/>
      <c r="AU1976" s="5"/>
      <c r="AV1976" s="5"/>
      <c r="AW1976" s="5"/>
      <c r="AX1976" s="5"/>
      <c r="AY1976" s="5"/>
      <c r="AZ1976" s="5"/>
      <c r="BA1976" s="5"/>
      <c r="BB1976" s="5"/>
    </row>
    <row r="1977" spans="1:54">
      <c r="A1977" s="4"/>
      <c r="B1977" s="25"/>
      <c r="C1977" s="32">
        <f t="shared" si="146"/>
        <v>1</v>
      </c>
      <c r="D1977" s="52" t="s">
        <v>3264</v>
      </c>
      <c r="E1977" s="52">
        <v>6983</v>
      </c>
      <c r="F1977" s="4"/>
      <c r="G1977" s="5"/>
      <c r="H1977" s="5"/>
      <c r="I1977" s="5"/>
      <c r="J1977" s="5"/>
      <c r="K1977" s="5"/>
      <c r="L1977" s="5"/>
      <c r="M1977" s="5"/>
      <c r="N1977" s="5"/>
      <c r="O1977" s="5"/>
      <c r="P1977" s="5"/>
      <c r="Q1977" s="5"/>
      <c r="R1977" s="5"/>
      <c r="S1977" s="5"/>
      <c r="T1977" s="5"/>
      <c r="U1977" s="5"/>
      <c r="V1977" s="5"/>
      <c r="W1977" s="5"/>
      <c r="X1977" s="5"/>
      <c r="Y1977" s="5"/>
      <c r="Z1977" s="5"/>
      <c r="AA1977" s="5"/>
      <c r="AB1977" s="5"/>
      <c r="AC1977" s="5"/>
      <c r="AD1977" s="5"/>
      <c r="AE1977" s="5"/>
      <c r="AF1977" s="5"/>
      <c r="AG1977" s="5"/>
      <c r="AH1977" s="5"/>
      <c r="AI1977" s="5"/>
      <c r="AJ1977" s="5"/>
      <c r="AK1977" s="5"/>
      <c r="AL1977" s="5"/>
      <c r="AM1977" s="5"/>
      <c r="AN1977" s="5"/>
      <c r="AO1977" s="5"/>
      <c r="AP1977" s="5"/>
      <c r="AQ1977" s="5"/>
      <c r="AR1977" s="5"/>
      <c r="AS1977" s="5"/>
      <c r="AT1977" s="5"/>
      <c r="AU1977" s="5"/>
      <c r="AV1977" s="5"/>
      <c r="AW1977" s="5"/>
      <c r="AX1977" s="5"/>
      <c r="AY1977" s="5"/>
      <c r="AZ1977" s="5"/>
      <c r="BA1977" s="5"/>
      <c r="BB1977" s="5"/>
    </row>
    <row r="1978" spans="1:54">
      <c r="A1978" s="4"/>
      <c r="B1978" s="25"/>
      <c r="C1978" s="32">
        <f t="shared" si="146"/>
        <v>1</v>
      </c>
      <c r="D1978" s="52" t="s">
        <v>3266</v>
      </c>
      <c r="E1978" s="52">
        <v>4040</v>
      </c>
      <c r="F1978" s="4"/>
      <c r="G1978" s="5"/>
      <c r="H1978" s="5"/>
      <c r="I1978" s="5"/>
      <c r="J1978" s="5"/>
      <c r="K1978" s="5"/>
      <c r="L1978" s="5"/>
      <c r="M1978" s="5"/>
      <c r="N1978" s="5"/>
      <c r="O1978" s="5"/>
      <c r="P1978" s="5"/>
      <c r="Q1978" s="5"/>
      <c r="R1978" s="5"/>
      <c r="S1978" s="5"/>
      <c r="T1978" s="5"/>
      <c r="U1978" s="5"/>
      <c r="V1978" s="5"/>
      <c r="W1978" s="5"/>
      <c r="X1978" s="5"/>
      <c r="Y1978" s="5"/>
      <c r="Z1978" s="5"/>
      <c r="AA1978" s="5"/>
      <c r="AB1978" s="5"/>
      <c r="AC1978" s="5"/>
      <c r="AD1978" s="5"/>
      <c r="AE1978" s="5"/>
      <c r="AF1978" s="5"/>
      <c r="AG1978" s="5"/>
      <c r="AH1978" s="5"/>
      <c r="AI1978" s="5"/>
      <c r="AJ1978" s="5"/>
      <c r="AK1978" s="5"/>
      <c r="AL1978" s="5"/>
      <c r="AM1978" s="5"/>
      <c r="AN1978" s="5"/>
      <c r="AO1978" s="5"/>
      <c r="AP1978" s="5"/>
      <c r="AQ1978" s="5"/>
      <c r="AR1978" s="5"/>
      <c r="AS1978" s="5"/>
      <c r="AT1978" s="5"/>
      <c r="AU1978" s="5"/>
      <c r="AV1978" s="5"/>
      <c r="AW1978" s="5"/>
      <c r="AX1978" s="5"/>
      <c r="AY1978" s="5"/>
      <c r="AZ1978" s="5"/>
      <c r="BA1978" s="5"/>
      <c r="BB1978" s="5"/>
    </row>
    <row r="1979" spans="1:54">
      <c r="A1979" s="4"/>
      <c r="B1979" s="25"/>
      <c r="C1979" s="32">
        <f t="shared" si="146"/>
        <v>1</v>
      </c>
      <c r="D1979" s="52" t="s">
        <v>3267</v>
      </c>
      <c r="E1979" s="52">
        <v>19254</v>
      </c>
      <c r="F1979" s="4"/>
      <c r="G1979" s="5"/>
      <c r="H1979" s="5"/>
      <c r="I1979" s="5"/>
      <c r="J1979" s="5"/>
      <c r="K1979" s="5"/>
      <c r="L1979" s="5"/>
      <c r="M1979" s="5"/>
      <c r="N1979" s="5"/>
      <c r="O1979" s="5"/>
      <c r="P1979" s="5"/>
      <c r="Q1979" s="5"/>
      <c r="R1979" s="5"/>
      <c r="S1979" s="5"/>
      <c r="T1979" s="5"/>
      <c r="U1979" s="5"/>
      <c r="V1979" s="5"/>
      <c r="W1979" s="5"/>
      <c r="X1979" s="5"/>
      <c r="Y1979" s="5"/>
      <c r="Z1979" s="5"/>
      <c r="AA1979" s="5"/>
      <c r="AB1979" s="5"/>
      <c r="AC1979" s="5"/>
      <c r="AD1979" s="5"/>
      <c r="AE1979" s="5"/>
      <c r="AF1979" s="5"/>
      <c r="AG1979" s="5"/>
      <c r="AH1979" s="5"/>
      <c r="AI1979" s="5"/>
      <c r="AJ1979" s="5"/>
      <c r="AK1979" s="5"/>
      <c r="AL1979" s="5"/>
      <c r="AM1979" s="5"/>
      <c r="AN1979" s="5"/>
      <c r="AO1979" s="5"/>
      <c r="AP1979" s="5"/>
      <c r="AQ1979" s="5"/>
      <c r="AR1979" s="5"/>
      <c r="AS1979" s="5"/>
      <c r="AT1979" s="5"/>
      <c r="AU1979" s="5"/>
      <c r="AV1979" s="5"/>
      <c r="AW1979" s="5"/>
      <c r="AX1979" s="5"/>
      <c r="AY1979" s="5"/>
      <c r="AZ1979" s="5"/>
      <c r="BA1979" s="5"/>
      <c r="BB1979" s="5"/>
    </row>
    <row r="1980" spans="1:54">
      <c r="A1980" s="4"/>
      <c r="B1980" s="25"/>
      <c r="C1980" s="32">
        <f t="shared" si="146"/>
        <v>1</v>
      </c>
      <c r="D1980" s="52" t="s">
        <v>3269</v>
      </c>
      <c r="E1980" s="52">
        <v>6182</v>
      </c>
      <c r="F1980" s="4"/>
      <c r="G1980" s="5"/>
      <c r="H1980" s="5"/>
      <c r="I1980" s="5"/>
      <c r="J1980" s="5"/>
      <c r="K1980" s="5"/>
      <c r="L1980" s="5"/>
      <c r="M1980" s="5"/>
      <c r="N1980" s="5"/>
      <c r="O1980" s="5"/>
      <c r="P1980" s="5"/>
      <c r="Q1980" s="5"/>
      <c r="R1980" s="5"/>
      <c r="S1980" s="5"/>
      <c r="T1980" s="5"/>
      <c r="U1980" s="5"/>
      <c r="V1980" s="5"/>
      <c r="W1980" s="5"/>
      <c r="X1980" s="5"/>
      <c r="Y1980" s="5"/>
      <c r="Z1980" s="5"/>
      <c r="AA1980" s="5"/>
      <c r="AB1980" s="5"/>
      <c r="AC1980" s="5"/>
      <c r="AD1980" s="5"/>
      <c r="AE1980" s="5"/>
      <c r="AF1980" s="5"/>
      <c r="AG1980" s="5"/>
      <c r="AH1980" s="5"/>
      <c r="AI1980" s="5"/>
      <c r="AJ1980" s="5"/>
      <c r="AK1980" s="5"/>
      <c r="AL1980" s="5"/>
      <c r="AM1980" s="5"/>
      <c r="AN1980" s="5"/>
      <c r="AO1980" s="5"/>
      <c r="AP1980" s="5"/>
      <c r="AQ1980" s="5"/>
      <c r="AR1980" s="5"/>
      <c r="AS1980" s="5"/>
      <c r="AT1980" s="5"/>
      <c r="AU1980" s="5"/>
      <c r="AV1980" s="5"/>
      <c r="AW1980" s="5"/>
      <c r="AX1980" s="5"/>
      <c r="AY1980" s="5"/>
      <c r="AZ1980" s="5"/>
      <c r="BA1980" s="5"/>
      <c r="BB1980" s="5"/>
    </row>
    <row r="1981" spans="1:54">
      <c r="A1981" s="4"/>
      <c r="B1981" s="25"/>
      <c r="C1981" s="32">
        <f t="shared" si="146"/>
        <v>1</v>
      </c>
      <c r="D1981" s="52" t="s">
        <v>3270</v>
      </c>
      <c r="E1981" s="52">
        <v>2809</v>
      </c>
      <c r="F1981" s="4"/>
      <c r="G1981" s="5"/>
      <c r="H1981" s="5"/>
      <c r="I1981" s="5"/>
      <c r="J1981" s="5"/>
      <c r="K1981" s="5"/>
      <c r="L1981" s="5"/>
      <c r="M1981" s="5"/>
      <c r="N1981" s="5"/>
      <c r="O1981" s="5"/>
      <c r="P1981" s="5"/>
      <c r="Q1981" s="5"/>
      <c r="R1981" s="5"/>
      <c r="S1981" s="5"/>
      <c r="T1981" s="5"/>
      <c r="U1981" s="5"/>
      <c r="V1981" s="5"/>
      <c r="W1981" s="5"/>
      <c r="X1981" s="5"/>
      <c r="Y1981" s="5"/>
      <c r="Z1981" s="5"/>
      <c r="AA1981" s="5"/>
      <c r="AB1981" s="5"/>
      <c r="AC1981" s="5"/>
      <c r="AD1981" s="5"/>
      <c r="AE1981" s="5"/>
      <c r="AF1981" s="5"/>
      <c r="AG1981" s="5"/>
      <c r="AH1981" s="5"/>
      <c r="AI1981" s="5"/>
      <c r="AJ1981" s="5"/>
      <c r="AK1981" s="5"/>
      <c r="AL1981" s="5"/>
      <c r="AM1981" s="5"/>
      <c r="AN1981" s="5"/>
      <c r="AO1981" s="5"/>
      <c r="AP1981" s="5"/>
      <c r="AQ1981" s="5"/>
      <c r="AR1981" s="5"/>
      <c r="AS1981" s="5"/>
      <c r="AT1981" s="5"/>
      <c r="AU1981" s="5"/>
      <c r="AV1981" s="5"/>
      <c r="AW1981" s="5"/>
      <c r="AX1981" s="5"/>
      <c r="AY1981" s="5"/>
      <c r="AZ1981" s="5"/>
      <c r="BA1981" s="5"/>
      <c r="BB1981" s="5"/>
    </row>
    <row r="1982" spans="1:54">
      <c r="A1982" s="4"/>
      <c r="B1982" s="25"/>
      <c r="C1982" s="32">
        <f t="shared" si="146"/>
        <v>1</v>
      </c>
      <c r="D1982" s="52" t="s">
        <v>3271</v>
      </c>
      <c r="E1982" s="52">
        <v>21400</v>
      </c>
      <c r="F1982" s="4"/>
      <c r="G1982" s="5"/>
      <c r="H1982" s="5"/>
      <c r="I1982" s="5"/>
      <c r="J1982" s="5"/>
      <c r="K1982" s="5"/>
      <c r="L1982" s="5"/>
      <c r="M1982" s="5"/>
      <c r="N1982" s="5"/>
      <c r="O1982" s="5"/>
      <c r="P1982" s="5"/>
      <c r="Q1982" s="5"/>
      <c r="R1982" s="5"/>
      <c r="S1982" s="5"/>
      <c r="T1982" s="5"/>
      <c r="U1982" s="5"/>
      <c r="V1982" s="5"/>
      <c r="W1982" s="5"/>
      <c r="X1982" s="5"/>
      <c r="Y1982" s="5"/>
      <c r="Z1982" s="5"/>
      <c r="AA1982" s="5"/>
      <c r="AB1982" s="5"/>
      <c r="AC1982" s="5"/>
      <c r="AD1982" s="5"/>
      <c r="AE1982" s="5"/>
      <c r="AF1982" s="5"/>
      <c r="AG1982" s="5"/>
      <c r="AH1982" s="5"/>
      <c r="AI1982" s="5"/>
      <c r="AJ1982" s="5"/>
      <c r="AK1982" s="5"/>
      <c r="AL1982" s="5"/>
      <c r="AM1982" s="5"/>
      <c r="AN1982" s="5"/>
      <c r="AO1982" s="5"/>
      <c r="AP1982" s="5"/>
      <c r="AQ1982" s="5"/>
      <c r="AR1982" s="5"/>
      <c r="AS1982" s="5"/>
      <c r="AT1982" s="5"/>
      <c r="AU1982" s="5"/>
      <c r="AV1982" s="5"/>
      <c r="AW1982" s="5"/>
      <c r="AX1982" s="5"/>
      <c r="AY1982" s="5"/>
      <c r="AZ1982" s="5"/>
      <c r="BA1982" s="5"/>
      <c r="BB1982" s="5"/>
    </row>
    <row r="1983" spans="1:54">
      <c r="A1983" s="4"/>
      <c r="B1983" s="25"/>
      <c r="C1983" s="32">
        <f t="shared" si="146"/>
        <v>1</v>
      </c>
      <c r="D1983" s="52" t="s">
        <v>3274</v>
      </c>
      <c r="E1983" s="52">
        <v>4000</v>
      </c>
      <c r="F1983" s="4"/>
      <c r="G1983" s="5"/>
      <c r="H1983" s="5"/>
      <c r="I1983" s="5"/>
      <c r="J1983" s="5"/>
      <c r="K1983" s="5"/>
      <c r="L1983" s="5"/>
      <c r="M1983" s="5"/>
      <c r="N1983" s="5"/>
      <c r="O1983" s="5"/>
      <c r="P1983" s="5"/>
      <c r="Q1983" s="5"/>
      <c r="R1983" s="5"/>
      <c r="S1983" s="5"/>
      <c r="T1983" s="5"/>
      <c r="U1983" s="5"/>
      <c r="V1983" s="5"/>
      <c r="W1983" s="5"/>
      <c r="X1983" s="5"/>
      <c r="Y1983" s="5"/>
      <c r="Z1983" s="5"/>
      <c r="AA1983" s="5"/>
      <c r="AB1983" s="5"/>
      <c r="AC1983" s="5"/>
      <c r="AD1983" s="5"/>
      <c r="AE1983" s="5"/>
      <c r="AF1983" s="5"/>
      <c r="AG1983" s="5"/>
      <c r="AH1983" s="5"/>
      <c r="AI1983" s="5"/>
      <c r="AJ1983" s="5"/>
      <c r="AK1983" s="5"/>
      <c r="AL1983" s="5"/>
      <c r="AM1983" s="5"/>
      <c r="AN1983" s="5"/>
      <c r="AO1983" s="5"/>
      <c r="AP1983" s="5"/>
      <c r="AQ1983" s="5"/>
      <c r="AR1983" s="5"/>
      <c r="AS1983" s="5"/>
      <c r="AT1983" s="5"/>
      <c r="AU1983" s="5"/>
      <c r="AV1983" s="5"/>
      <c r="AW1983" s="5"/>
      <c r="AX1983" s="5"/>
      <c r="AY1983" s="5"/>
      <c r="AZ1983" s="5"/>
      <c r="BA1983" s="5"/>
      <c r="BB1983" s="5"/>
    </row>
    <row r="1984" spans="1:54">
      <c r="A1984" s="4"/>
      <c r="B1984" s="25"/>
      <c r="C1984" s="32">
        <f t="shared" si="146"/>
        <v>1</v>
      </c>
      <c r="D1984" s="52" t="s">
        <v>3276</v>
      </c>
      <c r="E1984" s="52">
        <v>5250</v>
      </c>
      <c r="F1984" s="4"/>
      <c r="G1984" s="5"/>
      <c r="H1984" s="5"/>
      <c r="I1984" s="5"/>
      <c r="J1984" s="5"/>
      <c r="K1984" s="5"/>
      <c r="L1984" s="5"/>
      <c r="M1984" s="5"/>
      <c r="N1984" s="5"/>
      <c r="O1984" s="5"/>
      <c r="P1984" s="5"/>
      <c r="Q1984" s="5"/>
      <c r="R1984" s="5"/>
      <c r="S1984" s="5"/>
      <c r="T1984" s="5"/>
      <c r="U1984" s="5"/>
      <c r="V1984" s="5"/>
      <c r="W1984" s="5"/>
      <c r="X1984" s="5"/>
      <c r="Y1984" s="5"/>
      <c r="Z1984" s="5"/>
      <c r="AA1984" s="5"/>
      <c r="AB1984" s="5"/>
      <c r="AC1984" s="5"/>
      <c r="AD1984" s="5"/>
      <c r="AE1984" s="5"/>
      <c r="AF1984" s="5"/>
      <c r="AG1984" s="5"/>
      <c r="AH1984" s="5"/>
      <c r="AI1984" s="5"/>
      <c r="AJ1984" s="5"/>
      <c r="AK1984" s="5"/>
      <c r="AL1984" s="5"/>
      <c r="AM1984" s="5"/>
      <c r="AN1984" s="5"/>
      <c r="AO1984" s="5"/>
      <c r="AP1984" s="5"/>
      <c r="AQ1984" s="5"/>
      <c r="AR1984" s="5"/>
      <c r="AS1984" s="5"/>
      <c r="AT1984" s="5"/>
      <c r="AU1984" s="5"/>
      <c r="AV1984" s="5"/>
      <c r="AW1984" s="5"/>
      <c r="AX1984" s="5"/>
      <c r="AY1984" s="5"/>
      <c r="AZ1984" s="5"/>
      <c r="BA1984" s="5"/>
      <c r="BB1984" s="5"/>
    </row>
    <row r="1985" spans="1:54">
      <c r="A1985" s="4"/>
      <c r="B1985" s="25"/>
      <c r="C1985" s="32">
        <f t="shared" si="146"/>
        <v>1</v>
      </c>
      <c r="D1985" s="52" t="s">
        <v>3277</v>
      </c>
      <c r="E1985" s="52">
        <v>6550</v>
      </c>
      <c r="F1985" s="4"/>
      <c r="G1985" s="5"/>
      <c r="H1985" s="5"/>
      <c r="I1985" s="5"/>
      <c r="J1985" s="5"/>
      <c r="K1985" s="5"/>
      <c r="L1985" s="5"/>
      <c r="M1985" s="5"/>
      <c r="N1985" s="5"/>
      <c r="O1985" s="5"/>
      <c r="P1985" s="5"/>
      <c r="Q1985" s="5"/>
      <c r="R1985" s="5"/>
      <c r="S1985" s="5"/>
      <c r="T1985" s="5"/>
      <c r="U1985" s="5"/>
      <c r="V1985" s="5"/>
      <c r="W1985" s="5"/>
      <c r="X1985" s="5"/>
      <c r="Y1985" s="5"/>
      <c r="Z1985" s="5"/>
      <c r="AA1985" s="5"/>
      <c r="AB1985" s="5"/>
      <c r="AC1985" s="5"/>
      <c r="AD1985" s="5"/>
      <c r="AE1985" s="5"/>
      <c r="AF1985" s="5"/>
      <c r="AG1985" s="5"/>
      <c r="AH1985" s="5"/>
      <c r="AI1985" s="5"/>
      <c r="AJ1985" s="5"/>
      <c r="AK1985" s="5"/>
      <c r="AL1985" s="5"/>
      <c r="AM1985" s="5"/>
      <c r="AN1985" s="5"/>
      <c r="AO1985" s="5"/>
      <c r="AP1985" s="5"/>
      <c r="AQ1985" s="5"/>
      <c r="AR1985" s="5"/>
      <c r="AS1985" s="5"/>
      <c r="AT1985" s="5"/>
      <c r="AU1985" s="5"/>
      <c r="AV1985" s="5"/>
      <c r="AW1985" s="5"/>
      <c r="AX1985" s="5"/>
      <c r="AY1985" s="5"/>
      <c r="AZ1985" s="5"/>
      <c r="BA1985" s="5"/>
      <c r="BB1985" s="5"/>
    </row>
    <row r="1986" spans="1:54">
      <c r="A1986" s="4"/>
      <c r="B1986" s="25"/>
      <c r="C1986" s="32">
        <f t="shared" si="146"/>
        <v>1</v>
      </c>
      <c r="D1986" s="52" t="s">
        <v>3280</v>
      </c>
      <c r="E1986" s="52">
        <v>13330</v>
      </c>
      <c r="F1986" s="4"/>
      <c r="G1986" s="5"/>
      <c r="H1986" s="5"/>
      <c r="I1986" s="5"/>
      <c r="J1986" s="5"/>
      <c r="K1986" s="5"/>
      <c r="L1986" s="5"/>
      <c r="M1986" s="5"/>
      <c r="N1986" s="5"/>
      <c r="O1986" s="5"/>
      <c r="P1986" s="5"/>
      <c r="Q1986" s="5"/>
      <c r="R1986" s="5"/>
      <c r="S1986" s="5"/>
      <c r="T1986" s="5"/>
      <c r="U1986" s="5"/>
      <c r="V1986" s="5"/>
      <c r="W1986" s="5"/>
      <c r="X1986" s="5"/>
      <c r="Y1986" s="5"/>
      <c r="Z1986" s="5"/>
      <c r="AA1986" s="5"/>
      <c r="AB1986" s="5"/>
      <c r="AC1986" s="5"/>
      <c r="AD1986" s="5"/>
      <c r="AE1986" s="5"/>
      <c r="AF1986" s="5"/>
      <c r="AG1986" s="5"/>
      <c r="AH1986" s="5"/>
      <c r="AI1986" s="5"/>
      <c r="AJ1986" s="5"/>
      <c r="AK1986" s="5"/>
      <c r="AL1986" s="5"/>
      <c r="AM1986" s="5"/>
      <c r="AN1986" s="5"/>
      <c r="AO1986" s="5"/>
      <c r="AP1986" s="5"/>
      <c r="AQ1986" s="5"/>
      <c r="AR1986" s="5"/>
      <c r="AS1986" s="5"/>
      <c r="AT1986" s="5"/>
      <c r="AU1986" s="5"/>
      <c r="AV1986" s="5"/>
      <c r="AW1986" s="5"/>
      <c r="AX1986" s="5"/>
      <c r="AY1986" s="5"/>
      <c r="AZ1986" s="5"/>
      <c r="BA1986" s="5"/>
      <c r="BB1986" s="5"/>
    </row>
    <row r="1987" spans="1:54">
      <c r="A1987" s="4"/>
      <c r="B1987" s="25"/>
      <c r="C1987" s="32">
        <f t="shared" si="146"/>
        <v>1</v>
      </c>
      <c r="D1987" s="52" t="s">
        <v>3284</v>
      </c>
      <c r="E1987" s="52">
        <v>11110</v>
      </c>
      <c r="F1987" s="4"/>
      <c r="G1987" s="5"/>
      <c r="H1987" s="5"/>
      <c r="I1987" s="5"/>
      <c r="J1987" s="5"/>
      <c r="K1987" s="5"/>
      <c r="L1987" s="5"/>
      <c r="M1987" s="5"/>
      <c r="N1987" s="5"/>
      <c r="O1987" s="5"/>
      <c r="P1987" s="5"/>
      <c r="Q1987" s="5"/>
      <c r="R1987" s="5"/>
      <c r="S1987" s="5"/>
      <c r="T1987" s="5"/>
      <c r="U1987" s="5"/>
      <c r="V1987" s="5"/>
      <c r="W1987" s="5"/>
      <c r="X1987" s="5"/>
      <c r="Y1987" s="5"/>
      <c r="Z1987" s="5"/>
      <c r="AA1987" s="5"/>
      <c r="AB1987" s="5"/>
      <c r="AC1987" s="5"/>
      <c r="AD1987" s="5"/>
      <c r="AE1987" s="5"/>
      <c r="AF1987" s="5"/>
      <c r="AG1987" s="5"/>
      <c r="AH1987" s="5"/>
      <c r="AI1987" s="5"/>
      <c r="AJ1987" s="5"/>
      <c r="AK1987" s="5"/>
      <c r="AL1987" s="5"/>
      <c r="AM1987" s="5"/>
      <c r="AN1987" s="5"/>
      <c r="AO1987" s="5"/>
      <c r="AP1987" s="5"/>
      <c r="AQ1987" s="5"/>
      <c r="AR1987" s="5"/>
      <c r="AS1987" s="5"/>
      <c r="AT1987" s="5"/>
      <c r="AU1987" s="5"/>
      <c r="AV1987" s="5"/>
      <c r="AW1987" s="5"/>
      <c r="AX1987" s="5"/>
      <c r="AY1987" s="5"/>
      <c r="AZ1987" s="5"/>
      <c r="BA1987" s="5"/>
      <c r="BB1987" s="5"/>
    </row>
    <row r="1988" spans="1:54">
      <c r="A1988" s="4"/>
      <c r="B1988" s="25"/>
      <c r="C1988" s="32">
        <f t="shared" si="146"/>
        <v>1</v>
      </c>
      <c r="D1988" s="52" t="s">
        <v>3285</v>
      </c>
      <c r="E1988" s="52">
        <v>5889</v>
      </c>
      <c r="F1988" s="4"/>
      <c r="G1988" s="5"/>
      <c r="H1988" s="5"/>
      <c r="I1988" s="5"/>
      <c r="J1988" s="5"/>
      <c r="K1988" s="5"/>
      <c r="L1988" s="5"/>
      <c r="M1988" s="5"/>
      <c r="N1988" s="5"/>
      <c r="O1988" s="5"/>
      <c r="P1988" s="5"/>
      <c r="Q1988" s="5"/>
      <c r="R1988" s="5"/>
      <c r="S1988" s="5"/>
      <c r="T1988" s="5"/>
      <c r="U1988" s="5"/>
      <c r="V1988" s="5"/>
      <c r="W1988" s="5"/>
      <c r="X1988" s="5"/>
      <c r="Y1988" s="5"/>
      <c r="Z1988" s="5"/>
      <c r="AA1988" s="5"/>
      <c r="AB1988" s="5"/>
      <c r="AC1988" s="5"/>
      <c r="AD1988" s="5"/>
      <c r="AE1988" s="5"/>
      <c r="AF1988" s="5"/>
      <c r="AG1988" s="5"/>
      <c r="AH1988" s="5"/>
      <c r="AI1988" s="5"/>
      <c r="AJ1988" s="5"/>
      <c r="AK1988" s="5"/>
      <c r="AL1988" s="5"/>
      <c r="AM1988" s="5"/>
      <c r="AN1988" s="5"/>
      <c r="AO1988" s="5"/>
      <c r="AP1988" s="5"/>
      <c r="AQ1988" s="5"/>
      <c r="AR1988" s="5"/>
      <c r="AS1988" s="5"/>
      <c r="AT1988" s="5"/>
      <c r="AU1988" s="5"/>
      <c r="AV1988" s="5"/>
      <c r="AW1988" s="5"/>
      <c r="AX1988" s="5"/>
      <c r="AY1988" s="5"/>
      <c r="AZ1988" s="5"/>
      <c r="BA1988" s="5"/>
      <c r="BB1988" s="5"/>
    </row>
    <row r="1989" spans="1:54">
      <c r="A1989" s="4"/>
      <c r="B1989" s="25"/>
      <c r="C1989" s="32">
        <f t="shared" si="146"/>
        <v>1</v>
      </c>
      <c r="D1989" s="52" t="s">
        <v>3286</v>
      </c>
      <c r="E1989" s="52">
        <v>28604</v>
      </c>
      <c r="F1989" s="4"/>
      <c r="G1989" s="5"/>
      <c r="H1989" s="5"/>
      <c r="I1989" s="5"/>
      <c r="J1989" s="5"/>
      <c r="K1989" s="5"/>
      <c r="L1989" s="5"/>
      <c r="M1989" s="5"/>
      <c r="N1989" s="5"/>
      <c r="O1989" s="5"/>
      <c r="P1989" s="5"/>
      <c r="Q1989" s="5"/>
      <c r="R1989" s="5"/>
      <c r="S1989" s="5"/>
      <c r="T1989" s="5"/>
      <c r="U1989" s="5"/>
      <c r="V1989" s="5"/>
      <c r="W1989" s="5"/>
      <c r="X1989" s="5"/>
      <c r="Y1989" s="5"/>
      <c r="Z1989" s="5"/>
      <c r="AA1989" s="5"/>
      <c r="AB1989" s="5"/>
      <c r="AC1989" s="5"/>
      <c r="AD1989" s="5"/>
      <c r="AE1989" s="5"/>
      <c r="AF1989" s="5"/>
      <c r="AG1989" s="5"/>
      <c r="AH1989" s="5"/>
      <c r="AI1989" s="5"/>
      <c r="AJ1989" s="5"/>
      <c r="AK1989" s="5"/>
      <c r="AL1989" s="5"/>
      <c r="AM1989" s="5"/>
      <c r="AN1989" s="5"/>
      <c r="AO1989" s="5"/>
      <c r="AP1989" s="5"/>
      <c r="AQ1989" s="5"/>
      <c r="AR1989" s="5"/>
      <c r="AS1989" s="5"/>
      <c r="AT1989" s="5"/>
      <c r="AU1989" s="5"/>
      <c r="AV1989" s="5"/>
      <c r="AW1989" s="5"/>
      <c r="AX1989" s="5"/>
      <c r="AY1989" s="5"/>
      <c r="AZ1989" s="5"/>
      <c r="BA1989" s="5"/>
      <c r="BB1989" s="5"/>
    </row>
    <row r="1990" spans="1:54">
      <c r="A1990" s="4"/>
      <c r="B1990" s="25"/>
      <c r="C1990" s="32">
        <f t="shared" si="146"/>
        <v>1</v>
      </c>
      <c r="D1990" s="52" t="s">
        <v>3287</v>
      </c>
      <c r="E1990" s="52">
        <v>4700</v>
      </c>
      <c r="F1990" s="4"/>
      <c r="G1990" s="5"/>
      <c r="H1990" s="5"/>
      <c r="I1990" s="5"/>
      <c r="J1990" s="5"/>
      <c r="K1990" s="5"/>
      <c r="L1990" s="5"/>
      <c r="M1990" s="5"/>
      <c r="N1990" s="5"/>
      <c r="O1990" s="5"/>
      <c r="P1990" s="5"/>
      <c r="Q1990" s="5"/>
      <c r="R1990" s="5"/>
      <c r="S1990" s="5"/>
      <c r="T1990" s="5"/>
      <c r="U1990" s="5"/>
      <c r="V1990" s="5"/>
      <c r="W1990" s="5"/>
      <c r="X1990" s="5"/>
      <c r="Y1990" s="5"/>
      <c r="Z1990" s="5"/>
      <c r="AA1990" s="5"/>
      <c r="AB1990" s="5"/>
      <c r="AC1990" s="5"/>
      <c r="AD1990" s="5"/>
      <c r="AE1990" s="5"/>
      <c r="AF1990" s="5"/>
      <c r="AG1990" s="5"/>
      <c r="AH1990" s="5"/>
      <c r="AI1990" s="5"/>
      <c r="AJ1990" s="5"/>
      <c r="AK1990" s="5"/>
      <c r="AL1990" s="5"/>
      <c r="AM1990" s="5"/>
      <c r="AN1990" s="5"/>
      <c r="AO1990" s="5"/>
      <c r="AP1990" s="5"/>
      <c r="AQ1990" s="5"/>
      <c r="AR1990" s="5"/>
      <c r="AS1990" s="5"/>
      <c r="AT1990" s="5"/>
      <c r="AU1990" s="5"/>
      <c r="AV1990" s="5"/>
      <c r="AW1990" s="5"/>
      <c r="AX1990" s="5"/>
      <c r="AY1990" s="5"/>
      <c r="AZ1990" s="5"/>
      <c r="BA1990" s="5"/>
      <c r="BB1990" s="5"/>
    </row>
    <row r="1991" spans="1:54">
      <c r="A1991" s="4"/>
      <c r="B1991" s="25"/>
      <c r="C1991" s="32">
        <f t="shared" si="146"/>
        <v>1</v>
      </c>
      <c r="D1991" s="52" t="s">
        <v>3288</v>
      </c>
      <c r="E1991" s="52">
        <v>1950</v>
      </c>
      <c r="F1991" s="4"/>
      <c r="G1991" s="5"/>
      <c r="H1991" s="5"/>
      <c r="I1991" s="5"/>
      <c r="J1991" s="5"/>
      <c r="K1991" s="5"/>
      <c r="L1991" s="5"/>
      <c r="M1991" s="5"/>
      <c r="N1991" s="5"/>
      <c r="O1991" s="5"/>
      <c r="P1991" s="5"/>
      <c r="Q1991" s="5"/>
      <c r="R1991" s="5"/>
      <c r="S1991" s="5"/>
      <c r="T1991" s="5"/>
      <c r="U1991" s="5"/>
      <c r="V1991" s="5"/>
      <c r="W1991" s="5"/>
      <c r="X1991" s="5"/>
      <c r="Y1991" s="5"/>
      <c r="Z1991" s="5"/>
      <c r="AA1991" s="5"/>
      <c r="AB1991" s="5"/>
      <c r="AC1991" s="5"/>
      <c r="AD1991" s="5"/>
      <c r="AE1991" s="5"/>
      <c r="AF1991" s="5"/>
      <c r="AG1991" s="5"/>
      <c r="AH1991" s="5"/>
      <c r="AI1991" s="5"/>
      <c r="AJ1991" s="5"/>
      <c r="AK1991" s="5"/>
      <c r="AL1991" s="5"/>
      <c r="AM1991" s="5"/>
      <c r="AN1991" s="5"/>
      <c r="AO1991" s="5"/>
      <c r="AP1991" s="5"/>
      <c r="AQ1991" s="5"/>
      <c r="AR1991" s="5"/>
      <c r="AS1991" s="5"/>
      <c r="AT1991" s="5"/>
      <c r="AU1991" s="5"/>
      <c r="AV1991" s="5"/>
      <c r="AW1991" s="5"/>
      <c r="AX1991" s="5"/>
      <c r="AY1991" s="5"/>
      <c r="AZ1991" s="5"/>
      <c r="BA1991" s="5"/>
      <c r="BB1991" s="5"/>
    </row>
    <row r="1992" spans="1:54">
      <c r="A1992" s="4"/>
      <c r="B1992" s="25"/>
      <c r="C1992" s="32">
        <f t="shared" si="146"/>
        <v>1</v>
      </c>
      <c r="D1992" s="52" t="s">
        <v>3289</v>
      </c>
      <c r="E1992" s="52">
        <v>3480</v>
      </c>
      <c r="F1992" s="4"/>
      <c r="G1992" s="5"/>
      <c r="H1992" s="5"/>
      <c r="I1992" s="5"/>
      <c r="J1992" s="5"/>
      <c r="K1992" s="5"/>
      <c r="L1992" s="5"/>
      <c r="M1992" s="5"/>
      <c r="N1992" s="5"/>
      <c r="O1992" s="5"/>
      <c r="P1992" s="5"/>
      <c r="Q1992" s="5"/>
      <c r="R1992" s="5"/>
      <c r="S1992" s="5"/>
      <c r="T1992" s="5"/>
      <c r="U1992" s="5"/>
      <c r="V1992" s="5"/>
      <c r="W1992" s="5"/>
      <c r="X1992" s="5"/>
      <c r="Y1992" s="5"/>
      <c r="Z1992" s="5"/>
      <c r="AA1992" s="5"/>
      <c r="AB1992" s="5"/>
      <c r="AC1992" s="5"/>
      <c r="AD1992" s="5"/>
      <c r="AE1992" s="5"/>
      <c r="AF1992" s="5"/>
      <c r="AG1992" s="5"/>
      <c r="AH1992" s="5"/>
      <c r="AI1992" s="5"/>
      <c r="AJ1992" s="5"/>
      <c r="AK1992" s="5"/>
      <c r="AL1992" s="5"/>
      <c r="AM1992" s="5"/>
      <c r="AN1992" s="5"/>
      <c r="AO1992" s="5"/>
      <c r="AP1992" s="5"/>
      <c r="AQ1992" s="5"/>
      <c r="AR1992" s="5"/>
      <c r="AS1992" s="5"/>
      <c r="AT1992" s="5"/>
      <c r="AU1992" s="5"/>
      <c r="AV1992" s="5"/>
      <c r="AW1992" s="5"/>
      <c r="AX1992" s="5"/>
      <c r="AY1992" s="5"/>
      <c r="AZ1992" s="5"/>
      <c r="BA1992" s="5"/>
      <c r="BB1992" s="5"/>
    </row>
    <row r="1993" spans="1:54">
      <c r="A1993" s="4"/>
      <c r="B1993" s="25"/>
      <c r="C1993" s="32">
        <f t="shared" si="146"/>
        <v>1</v>
      </c>
      <c r="D1993" s="52" t="s">
        <v>3291</v>
      </c>
      <c r="E1993" s="52">
        <v>12991</v>
      </c>
      <c r="F1993" s="4"/>
      <c r="G1993" s="5"/>
      <c r="H1993" s="5"/>
      <c r="I1993" s="5"/>
      <c r="J1993" s="5"/>
      <c r="K1993" s="5"/>
      <c r="L1993" s="5"/>
      <c r="M1993" s="5"/>
      <c r="N1993" s="5"/>
      <c r="O1993" s="5"/>
      <c r="P1993" s="5"/>
      <c r="Q1993" s="5"/>
      <c r="R1993" s="5"/>
      <c r="S1993" s="5"/>
      <c r="T1993" s="5"/>
      <c r="U1993" s="5"/>
      <c r="V1993" s="5"/>
      <c r="W1993" s="5"/>
      <c r="X1993" s="5"/>
      <c r="Y1993" s="5"/>
      <c r="Z1993" s="5"/>
      <c r="AA1993" s="5"/>
      <c r="AB1993" s="5"/>
      <c r="AC1993" s="5"/>
      <c r="AD1993" s="5"/>
      <c r="AE1993" s="5"/>
      <c r="AF1993" s="5"/>
      <c r="AG1993" s="5"/>
      <c r="AH1993" s="5"/>
      <c r="AI1993" s="5"/>
      <c r="AJ1993" s="5"/>
      <c r="AK1993" s="5"/>
      <c r="AL1993" s="5"/>
      <c r="AM1993" s="5"/>
      <c r="AN1993" s="5"/>
      <c r="AO1993" s="5"/>
      <c r="AP1993" s="5"/>
      <c r="AQ1993" s="5"/>
      <c r="AR1993" s="5"/>
      <c r="AS1993" s="5"/>
      <c r="AT1993" s="5"/>
      <c r="AU1993" s="5"/>
      <c r="AV1993" s="5"/>
      <c r="AW1993" s="5"/>
      <c r="AX1993" s="5"/>
      <c r="AY1993" s="5"/>
      <c r="AZ1993" s="5"/>
      <c r="BA1993" s="5"/>
      <c r="BB1993" s="5"/>
    </row>
    <row r="1994" spans="1:54">
      <c r="A1994" s="4"/>
      <c r="B1994" s="25"/>
      <c r="C1994" s="32">
        <f t="shared" si="146"/>
        <v>1</v>
      </c>
      <c r="D1994" s="52" t="s">
        <v>3293</v>
      </c>
      <c r="E1994" s="52">
        <v>3216</v>
      </c>
      <c r="F1994" s="4"/>
      <c r="G1994" s="5"/>
      <c r="H1994" s="5"/>
      <c r="I1994" s="5"/>
      <c r="J1994" s="5"/>
      <c r="K1994" s="5"/>
      <c r="L1994" s="5"/>
      <c r="M1994" s="5"/>
      <c r="N1994" s="5"/>
      <c r="O1994" s="5"/>
      <c r="P1994" s="5"/>
      <c r="Q1994" s="5"/>
      <c r="R1994" s="5"/>
      <c r="S1994" s="5"/>
      <c r="T1994" s="5"/>
      <c r="U1994" s="5"/>
      <c r="V1994" s="5"/>
      <c r="W1994" s="5"/>
      <c r="X1994" s="5"/>
      <c r="Y1994" s="5"/>
      <c r="Z1994" s="5"/>
      <c r="AA1994" s="5"/>
      <c r="AB1994" s="5"/>
      <c r="AC1994" s="5"/>
      <c r="AD1994" s="5"/>
      <c r="AE1994" s="5"/>
      <c r="AF1994" s="5"/>
      <c r="AG1994" s="5"/>
      <c r="AH1994" s="5"/>
      <c r="AI1994" s="5"/>
      <c r="AJ1994" s="5"/>
      <c r="AK1994" s="5"/>
      <c r="AL1994" s="5"/>
      <c r="AM1994" s="5"/>
      <c r="AN1994" s="5"/>
      <c r="AO1994" s="5"/>
      <c r="AP1994" s="5"/>
      <c r="AQ1994" s="5"/>
      <c r="AR1994" s="5"/>
      <c r="AS1994" s="5"/>
      <c r="AT1994" s="5"/>
      <c r="AU1994" s="5"/>
      <c r="AV1994" s="5"/>
      <c r="AW1994" s="5"/>
      <c r="AX1994" s="5"/>
      <c r="AY1994" s="5"/>
      <c r="AZ1994" s="5"/>
      <c r="BA1994" s="5"/>
      <c r="BB1994" s="5"/>
    </row>
    <row r="1995" spans="1:54">
      <c r="A1995" s="4"/>
      <c r="B1995" s="25"/>
      <c r="C1995" s="32">
        <f t="shared" si="146"/>
        <v>1</v>
      </c>
      <c r="D1995" s="52" t="s">
        <v>3296</v>
      </c>
      <c r="E1995" s="52">
        <v>3979</v>
      </c>
      <c r="F1995" s="4"/>
      <c r="G1995" s="5"/>
      <c r="H1995" s="5"/>
      <c r="I1995" s="5"/>
      <c r="J1995" s="5"/>
      <c r="K1995" s="5"/>
      <c r="L1995" s="5"/>
      <c r="M1995" s="5"/>
      <c r="N1995" s="5"/>
      <c r="O1995" s="5"/>
      <c r="P1995" s="5"/>
      <c r="Q1995" s="5"/>
      <c r="R1995" s="5"/>
      <c r="S1995" s="5"/>
      <c r="T1995" s="5"/>
      <c r="U1995" s="5"/>
      <c r="V1995" s="5"/>
      <c r="W1995" s="5"/>
      <c r="X1995" s="5"/>
      <c r="Y1995" s="5"/>
      <c r="Z1995" s="5"/>
      <c r="AA1995" s="5"/>
      <c r="AB1995" s="5"/>
      <c r="AC1995" s="5"/>
      <c r="AD1995" s="5"/>
      <c r="AE1995" s="5"/>
      <c r="AF1995" s="5"/>
      <c r="AG1995" s="5"/>
      <c r="AH1995" s="5"/>
      <c r="AI1995" s="5"/>
      <c r="AJ1995" s="5"/>
      <c r="AK1995" s="5"/>
      <c r="AL1995" s="5"/>
      <c r="AM1995" s="5"/>
      <c r="AN1995" s="5"/>
      <c r="AO1995" s="5"/>
      <c r="AP1995" s="5"/>
      <c r="AQ1995" s="5"/>
      <c r="AR1995" s="5"/>
      <c r="AS1995" s="5"/>
      <c r="AT1995" s="5"/>
      <c r="AU1995" s="5"/>
      <c r="AV1995" s="5"/>
      <c r="AW1995" s="5"/>
      <c r="AX1995" s="5"/>
      <c r="AY1995" s="5"/>
      <c r="AZ1995" s="5"/>
      <c r="BA1995" s="5"/>
      <c r="BB1995" s="5"/>
    </row>
    <row r="1996" spans="1:54">
      <c r="A1996" s="4"/>
      <c r="B1996" s="25"/>
      <c r="C1996" s="32">
        <f t="shared" si="146"/>
        <v>1</v>
      </c>
      <c r="D1996" s="52" t="s">
        <v>3297</v>
      </c>
      <c r="E1996" s="52">
        <v>9879</v>
      </c>
      <c r="F1996" s="4"/>
      <c r="G1996" s="5"/>
      <c r="H1996" s="5"/>
      <c r="I1996" s="5"/>
      <c r="J1996" s="5"/>
      <c r="K1996" s="5"/>
      <c r="L1996" s="5"/>
      <c r="M1996" s="5"/>
      <c r="N1996" s="5"/>
      <c r="O1996" s="5"/>
      <c r="P1996" s="5"/>
      <c r="Q1996" s="5"/>
      <c r="R1996" s="5"/>
      <c r="S1996" s="5"/>
      <c r="T1996" s="5"/>
      <c r="U1996" s="5"/>
      <c r="V1996" s="5"/>
      <c r="W1996" s="5"/>
      <c r="X1996" s="5"/>
      <c r="Y1996" s="5"/>
      <c r="Z1996" s="5"/>
      <c r="AA1996" s="5"/>
      <c r="AB1996" s="5"/>
      <c r="AC1996" s="5"/>
      <c r="AD1996" s="5"/>
      <c r="AE1996" s="5"/>
      <c r="AF1996" s="5"/>
      <c r="AG1996" s="5"/>
      <c r="AH1996" s="5"/>
      <c r="AI1996" s="5"/>
      <c r="AJ1996" s="5"/>
      <c r="AK1996" s="5"/>
      <c r="AL1996" s="5"/>
      <c r="AM1996" s="5"/>
      <c r="AN1996" s="5"/>
      <c r="AO1996" s="5"/>
      <c r="AP1996" s="5"/>
      <c r="AQ1996" s="5"/>
      <c r="AR1996" s="5"/>
      <c r="AS1996" s="5"/>
      <c r="AT1996" s="5"/>
      <c r="AU1996" s="5"/>
      <c r="AV1996" s="5"/>
      <c r="AW1996" s="5"/>
      <c r="AX1996" s="5"/>
      <c r="AY1996" s="5"/>
      <c r="AZ1996" s="5"/>
      <c r="BA1996" s="5"/>
      <c r="BB1996" s="5"/>
    </row>
    <row r="1997" spans="1:54">
      <c r="A1997" s="4"/>
      <c r="B1997" s="25"/>
      <c r="C1997" s="32">
        <f t="shared" si="146"/>
        <v>1</v>
      </c>
      <c r="D1997" s="52" t="s">
        <v>3298</v>
      </c>
      <c r="E1997" s="52">
        <v>43469</v>
      </c>
      <c r="F1997" s="4"/>
      <c r="G1997" s="5"/>
      <c r="H1997" s="5"/>
      <c r="I1997" s="5"/>
      <c r="J1997" s="5"/>
      <c r="K1997" s="5"/>
      <c r="L1997" s="5"/>
      <c r="M1997" s="5"/>
      <c r="N1997" s="5"/>
      <c r="O1997" s="5"/>
      <c r="P1997" s="5"/>
      <c r="Q1997" s="5"/>
      <c r="R1997" s="5"/>
      <c r="S1997" s="5"/>
      <c r="T1997" s="5"/>
      <c r="U1997" s="5"/>
      <c r="V1997" s="5"/>
      <c r="W1997" s="5"/>
      <c r="X1997" s="5"/>
      <c r="Y1997" s="5"/>
      <c r="Z1997" s="5"/>
      <c r="AA1997" s="5"/>
      <c r="AB1997" s="5"/>
      <c r="AC1997" s="5"/>
      <c r="AD1997" s="5"/>
      <c r="AE1997" s="5"/>
      <c r="AF1997" s="5"/>
      <c r="AG1997" s="5"/>
      <c r="AH1997" s="5"/>
      <c r="AI1997" s="5"/>
      <c r="AJ1997" s="5"/>
      <c r="AK1997" s="5"/>
      <c r="AL1997" s="5"/>
      <c r="AM1997" s="5"/>
      <c r="AN1997" s="5"/>
      <c r="AO1997" s="5"/>
      <c r="AP1997" s="5"/>
      <c r="AQ1997" s="5"/>
      <c r="AR1997" s="5"/>
      <c r="AS1997" s="5"/>
      <c r="AT1997" s="5"/>
      <c r="AU1997" s="5"/>
      <c r="AV1997" s="5"/>
      <c r="AW1997" s="5"/>
      <c r="AX1997" s="5"/>
      <c r="AY1997" s="5"/>
      <c r="AZ1997" s="5"/>
      <c r="BA1997" s="5"/>
      <c r="BB1997" s="5"/>
    </row>
    <row r="1998" spans="1:54">
      <c r="A1998" s="4"/>
      <c r="B1998" s="25"/>
      <c r="C1998" s="32">
        <f t="shared" si="146"/>
        <v>1</v>
      </c>
      <c r="D1998" s="52" t="s">
        <v>3299</v>
      </c>
      <c r="E1998" s="52">
        <v>35863</v>
      </c>
      <c r="F1998" s="4"/>
      <c r="G1998" s="5"/>
      <c r="H1998" s="5"/>
      <c r="I1998" s="5"/>
      <c r="J1998" s="5"/>
      <c r="K1998" s="5"/>
      <c r="L1998" s="5"/>
      <c r="M1998" s="5"/>
      <c r="N1998" s="5"/>
      <c r="O1998" s="5"/>
      <c r="P1998" s="5"/>
      <c r="Q1998" s="5"/>
      <c r="R1998" s="5"/>
      <c r="S1998" s="5"/>
      <c r="T1998" s="5"/>
      <c r="U1998" s="5"/>
      <c r="V1998" s="5"/>
      <c r="W1998" s="5"/>
      <c r="X1998" s="5"/>
      <c r="Y1998" s="5"/>
      <c r="Z1998" s="5"/>
      <c r="AA1998" s="5"/>
      <c r="AB1998" s="5"/>
      <c r="AC1998" s="5"/>
      <c r="AD1998" s="5"/>
      <c r="AE1998" s="5"/>
      <c r="AF1998" s="5"/>
      <c r="AG1998" s="5"/>
      <c r="AH1998" s="5"/>
      <c r="AI1998" s="5"/>
      <c r="AJ1998" s="5"/>
      <c r="AK1998" s="5"/>
      <c r="AL1998" s="5"/>
      <c r="AM1998" s="5"/>
      <c r="AN1998" s="5"/>
      <c r="AO1998" s="5"/>
      <c r="AP1998" s="5"/>
      <c r="AQ1998" s="5"/>
      <c r="AR1998" s="5"/>
      <c r="AS1998" s="5"/>
      <c r="AT1998" s="5"/>
      <c r="AU1998" s="5"/>
      <c r="AV1998" s="5"/>
      <c r="AW1998" s="5"/>
      <c r="AX1998" s="5"/>
      <c r="AY1998" s="5"/>
      <c r="AZ1998" s="5"/>
      <c r="BA1998" s="5"/>
      <c r="BB1998" s="5"/>
    </row>
    <row r="1999" spans="1:54">
      <c r="A1999" s="4"/>
      <c r="B1999" s="25"/>
      <c r="C1999" s="32">
        <f t="shared" si="146"/>
        <v>1</v>
      </c>
      <c r="D1999" s="52" t="s">
        <v>3300</v>
      </c>
      <c r="E1999" s="52">
        <v>5264</v>
      </c>
      <c r="F1999" s="4"/>
      <c r="G1999" s="5"/>
      <c r="H1999" s="5"/>
      <c r="I1999" s="5"/>
      <c r="J1999" s="5"/>
      <c r="K1999" s="5"/>
      <c r="L1999" s="5"/>
      <c r="M1999" s="5"/>
      <c r="N1999" s="5"/>
      <c r="O1999" s="5"/>
      <c r="P1999" s="5"/>
      <c r="Q1999" s="5"/>
      <c r="R1999" s="5"/>
      <c r="S1999" s="5"/>
      <c r="T1999" s="5"/>
      <c r="U1999" s="5"/>
      <c r="V1999" s="5"/>
      <c r="W1999" s="5"/>
      <c r="X1999" s="5"/>
      <c r="Y1999" s="5"/>
      <c r="Z1999" s="5"/>
      <c r="AA1999" s="5"/>
      <c r="AB1999" s="5"/>
      <c r="AC1999" s="5"/>
      <c r="AD1999" s="5"/>
      <c r="AE1999" s="5"/>
      <c r="AF1999" s="5"/>
      <c r="AG1999" s="5"/>
      <c r="AH1999" s="5"/>
      <c r="AI1999" s="5"/>
      <c r="AJ1999" s="5"/>
      <c r="AK1999" s="5"/>
      <c r="AL1999" s="5"/>
      <c r="AM1999" s="5"/>
      <c r="AN1999" s="5"/>
      <c r="AO1999" s="5"/>
      <c r="AP1999" s="5"/>
      <c r="AQ1999" s="5"/>
      <c r="AR1999" s="5"/>
      <c r="AS1999" s="5"/>
      <c r="AT1999" s="5"/>
      <c r="AU1999" s="5"/>
      <c r="AV1999" s="5"/>
      <c r="AW1999" s="5"/>
      <c r="AX1999" s="5"/>
      <c r="AY1999" s="5"/>
      <c r="AZ1999" s="5"/>
      <c r="BA1999" s="5"/>
      <c r="BB1999" s="5"/>
    </row>
    <row r="2000" spans="1:54">
      <c r="A2000" s="4"/>
      <c r="B2000" s="25"/>
      <c r="C2000" s="32">
        <f t="shared" si="146"/>
        <v>1</v>
      </c>
      <c r="D2000" s="52" t="s">
        <v>3302</v>
      </c>
      <c r="E2000" s="52">
        <v>5001</v>
      </c>
      <c r="F2000" s="4"/>
      <c r="G2000" s="5"/>
      <c r="H2000" s="5"/>
      <c r="I2000" s="5"/>
      <c r="J2000" s="5"/>
      <c r="K2000" s="5"/>
      <c r="L2000" s="5"/>
      <c r="M2000" s="5"/>
      <c r="N2000" s="5"/>
      <c r="O2000" s="5"/>
      <c r="P2000" s="5"/>
      <c r="Q2000" s="5"/>
      <c r="R2000" s="5"/>
      <c r="S2000" s="5"/>
      <c r="T2000" s="5"/>
      <c r="U2000" s="5"/>
      <c r="V2000" s="5"/>
      <c r="W2000" s="5"/>
      <c r="X2000" s="5"/>
      <c r="Y2000" s="5"/>
      <c r="Z2000" s="5"/>
      <c r="AA2000" s="5"/>
      <c r="AB2000" s="5"/>
      <c r="AC2000" s="5"/>
      <c r="AD2000" s="5"/>
      <c r="AE2000" s="5"/>
      <c r="AF2000" s="5"/>
      <c r="AG2000" s="5"/>
      <c r="AH2000" s="5"/>
      <c r="AI2000" s="5"/>
      <c r="AJ2000" s="5"/>
      <c r="AK2000" s="5"/>
      <c r="AL2000" s="5"/>
      <c r="AM2000" s="5"/>
      <c r="AN2000" s="5"/>
      <c r="AO2000" s="5"/>
      <c r="AP2000" s="5"/>
      <c r="AQ2000" s="5"/>
      <c r="AR2000" s="5"/>
      <c r="AS2000" s="5"/>
      <c r="AT2000" s="5"/>
      <c r="AU2000" s="5"/>
      <c r="AV2000" s="5"/>
      <c r="AW2000" s="5"/>
      <c r="AX2000" s="5"/>
      <c r="AY2000" s="5"/>
      <c r="AZ2000" s="5"/>
      <c r="BA2000" s="5"/>
      <c r="BB2000" s="5"/>
    </row>
    <row r="2001" spans="1:54">
      <c r="A2001" s="4"/>
      <c r="B2001" s="25"/>
      <c r="C2001" s="32">
        <f t="shared" ref="C2001:C2032" si="147">IF(D2001="",0,1)</f>
        <v>1</v>
      </c>
      <c r="D2001" s="52" t="s">
        <v>3303</v>
      </c>
      <c r="E2001" s="52">
        <v>6177</v>
      </c>
      <c r="F2001" s="4"/>
      <c r="G2001" s="5"/>
      <c r="H2001" s="5"/>
      <c r="I2001" s="5"/>
      <c r="J2001" s="5"/>
      <c r="K2001" s="5"/>
      <c r="L2001" s="5"/>
      <c r="M2001" s="5"/>
      <c r="N2001" s="5"/>
      <c r="O2001" s="5"/>
      <c r="P2001" s="5"/>
      <c r="Q2001" s="5"/>
      <c r="R2001" s="5"/>
      <c r="S2001" s="5"/>
      <c r="T2001" s="5"/>
      <c r="U2001" s="5"/>
      <c r="V2001" s="5"/>
      <c r="W2001" s="5"/>
      <c r="X2001" s="5"/>
      <c r="Y2001" s="5"/>
      <c r="Z2001" s="5"/>
      <c r="AA2001" s="5"/>
      <c r="AB2001" s="5"/>
      <c r="AC2001" s="5"/>
      <c r="AD2001" s="5"/>
      <c r="AE2001" s="5"/>
      <c r="AF2001" s="5"/>
      <c r="AG2001" s="5"/>
      <c r="AH2001" s="5"/>
      <c r="AI2001" s="5"/>
      <c r="AJ2001" s="5"/>
      <c r="AK2001" s="5"/>
      <c r="AL2001" s="5"/>
      <c r="AM2001" s="5"/>
      <c r="AN2001" s="5"/>
      <c r="AO2001" s="5"/>
      <c r="AP2001" s="5"/>
      <c r="AQ2001" s="5"/>
      <c r="AR2001" s="5"/>
      <c r="AS2001" s="5"/>
      <c r="AT2001" s="5"/>
      <c r="AU2001" s="5"/>
      <c r="AV2001" s="5"/>
      <c r="AW2001" s="5"/>
      <c r="AX2001" s="5"/>
      <c r="AY2001" s="5"/>
      <c r="AZ2001" s="5"/>
      <c r="BA2001" s="5"/>
      <c r="BB2001" s="5"/>
    </row>
    <row r="2002" spans="1:54">
      <c r="A2002" s="4"/>
      <c r="B2002" s="25"/>
      <c r="C2002" s="32">
        <f t="shared" si="147"/>
        <v>1</v>
      </c>
      <c r="D2002" s="52" t="s">
        <v>3305</v>
      </c>
      <c r="E2002" s="52">
        <v>7605</v>
      </c>
      <c r="F2002" s="4"/>
      <c r="G2002" s="5"/>
      <c r="H2002" s="5"/>
      <c r="I2002" s="5"/>
      <c r="J2002" s="5"/>
      <c r="K2002" s="5"/>
      <c r="L2002" s="5"/>
      <c r="M2002" s="5"/>
      <c r="N2002" s="5"/>
      <c r="O2002" s="5"/>
      <c r="P2002" s="5"/>
      <c r="Q2002" s="5"/>
      <c r="R2002" s="5"/>
      <c r="S2002" s="5"/>
      <c r="T2002" s="5"/>
      <c r="U2002" s="5"/>
      <c r="V2002" s="5"/>
      <c r="W2002" s="5"/>
      <c r="X2002" s="5"/>
      <c r="Y2002" s="5"/>
      <c r="Z2002" s="5"/>
      <c r="AA2002" s="5"/>
      <c r="AB2002" s="5"/>
      <c r="AC2002" s="5"/>
      <c r="AD2002" s="5"/>
      <c r="AE2002" s="5"/>
      <c r="AF2002" s="5"/>
      <c r="AG2002" s="5"/>
      <c r="AH2002" s="5"/>
      <c r="AI2002" s="5"/>
      <c r="AJ2002" s="5"/>
      <c r="AK2002" s="5"/>
      <c r="AL2002" s="5"/>
      <c r="AM2002" s="5"/>
      <c r="AN2002" s="5"/>
      <c r="AO2002" s="5"/>
      <c r="AP2002" s="5"/>
      <c r="AQ2002" s="5"/>
      <c r="AR2002" s="5"/>
      <c r="AS2002" s="5"/>
      <c r="AT2002" s="5"/>
      <c r="AU2002" s="5"/>
      <c r="AV2002" s="5"/>
      <c r="AW2002" s="5"/>
      <c r="AX2002" s="5"/>
      <c r="AY2002" s="5"/>
      <c r="AZ2002" s="5"/>
      <c r="BA2002" s="5"/>
      <c r="BB2002" s="5"/>
    </row>
    <row r="2003" spans="1:54">
      <c r="A2003" s="4"/>
      <c r="B2003" s="25"/>
      <c r="C2003" s="32">
        <f t="shared" si="147"/>
        <v>1</v>
      </c>
      <c r="D2003" s="52" t="s">
        <v>3307</v>
      </c>
      <c r="E2003" s="52">
        <v>37000</v>
      </c>
      <c r="F2003" s="4"/>
      <c r="G2003" s="5"/>
      <c r="H2003" s="5"/>
      <c r="I2003" s="5"/>
      <c r="J2003" s="5"/>
      <c r="K2003" s="5"/>
      <c r="L2003" s="5"/>
      <c r="M2003" s="5"/>
      <c r="N2003" s="5"/>
      <c r="O2003" s="5"/>
      <c r="P2003" s="5"/>
      <c r="Q2003" s="5"/>
      <c r="R2003" s="5"/>
      <c r="S2003" s="5"/>
      <c r="T2003" s="5"/>
      <c r="U2003" s="5"/>
      <c r="V2003" s="5"/>
      <c r="W2003" s="5"/>
      <c r="X2003" s="5"/>
      <c r="Y2003" s="5"/>
      <c r="Z2003" s="5"/>
      <c r="AA2003" s="5"/>
      <c r="AB2003" s="5"/>
      <c r="AC2003" s="5"/>
      <c r="AD2003" s="5"/>
      <c r="AE2003" s="5"/>
      <c r="AF2003" s="5"/>
      <c r="AG2003" s="5"/>
      <c r="AH2003" s="5"/>
      <c r="AI2003" s="5"/>
      <c r="AJ2003" s="5"/>
      <c r="AK2003" s="5"/>
      <c r="AL2003" s="5"/>
      <c r="AM2003" s="5"/>
      <c r="AN2003" s="5"/>
      <c r="AO2003" s="5"/>
      <c r="AP2003" s="5"/>
      <c r="AQ2003" s="5"/>
      <c r="AR2003" s="5"/>
      <c r="AS2003" s="5"/>
      <c r="AT2003" s="5"/>
      <c r="AU2003" s="5"/>
      <c r="AV2003" s="5"/>
      <c r="AW2003" s="5"/>
      <c r="AX2003" s="5"/>
      <c r="AY2003" s="5"/>
      <c r="AZ2003" s="5"/>
      <c r="BA2003" s="5"/>
      <c r="BB2003" s="5"/>
    </row>
    <row r="2004" spans="1:54">
      <c r="A2004" s="4"/>
      <c r="B2004" s="25"/>
      <c r="C2004" s="32">
        <f t="shared" si="147"/>
        <v>1</v>
      </c>
      <c r="D2004" s="52" t="s">
        <v>3308</v>
      </c>
      <c r="E2004" s="52">
        <v>22637</v>
      </c>
      <c r="F2004" s="4"/>
      <c r="G2004" s="5"/>
      <c r="H2004" s="5"/>
      <c r="I2004" s="5"/>
      <c r="J2004" s="5"/>
      <c r="K2004" s="5"/>
      <c r="L2004" s="5"/>
      <c r="M2004" s="5"/>
      <c r="N2004" s="5"/>
      <c r="O2004" s="5"/>
      <c r="P2004" s="5"/>
      <c r="Q2004" s="5"/>
      <c r="R2004" s="5"/>
      <c r="S2004" s="5"/>
      <c r="T2004" s="5"/>
      <c r="U2004" s="5"/>
      <c r="V2004" s="5"/>
      <c r="W2004" s="5"/>
      <c r="X2004" s="5"/>
      <c r="Y2004" s="5"/>
      <c r="Z2004" s="5"/>
      <c r="AA2004" s="5"/>
      <c r="AB2004" s="5"/>
      <c r="AC2004" s="5"/>
      <c r="AD2004" s="5"/>
      <c r="AE2004" s="5"/>
      <c r="AF2004" s="5"/>
      <c r="AG2004" s="5"/>
      <c r="AH2004" s="5"/>
      <c r="AI2004" s="5"/>
      <c r="AJ2004" s="5"/>
      <c r="AK2004" s="5"/>
      <c r="AL2004" s="5"/>
      <c r="AM2004" s="5"/>
      <c r="AN2004" s="5"/>
      <c r="AO2004" s="5"/>
      <c r="AP2004" s="5"/>
      <c r="AQ2004" s="5"/>
      <c r="AR2004" s="5"/>
      <c r="AS2004" s="5"/>
      <c r="AT2004" s="5"/>
      <c r="AU2004" s="5"/>
      <c r="AV2004" s="5"/>
      <c r="AW2004" s="5"/>
      <c r="AX2004" s="5"/>
      <c r="AY2004" s="5"/>
      <c r="AZ2004" s="5"/>
      <c r="BA2004" s="5"/>
      <c r="BB2004" s="5"/>
    </row>
    <row r="2005" spans="1:54">
      <c r="A2005" s="4"/>
      <c r="B2005" s="25"/>
      <c r="C2005" s="32">
        <f t="shared" si="147"/>
        <v>1</v>
      </c>
      <c r="D2005" s="52" t="s">
        <v>3309</v>
      </c>
      <c r="E2005" s="52">
        <v>4750</v>
      </c>
      <c r="F2005" s="4"/>
      <c r="G2005" s="5"/>
      <c r="H2005" s="5"/>
      <c r="I2005" s="5"/>
      <c r="J2005" s="5"/>
      <c r="K2005" s="5"/>
      <c r="L2005" s="5"/>
      <c r="M2005" s="5"/>
      <c r="N2005" s="5"/>
      <c r="O2005" s="5"/>
      <c r="P2005" s="5"/>
      <c r="Q2005" s="5"/>
      <c r="R2005" s="5"/>
      <c r="S2005" s="5"/>
      <c r="T2005" s="5"/>
      <c r="U2005" s="5"/>
      <c r="V2005" s="5"/>
      <c r="W2005" s="5"/>
      <c r="X2005" s="5"/>
      <c r="Y2005" s="5"/>
      <c r="Z2005" s="5"/>
      <c r="AA2005" s="5"/>
      <c r="AB2005" s="5"/>
      <c r="AC2005" s="5"/>
      <c r="AD2005" s="5"/>
      <c r="AE2005" s="5"/>
      <c r="AF2005" s="5"/>
      <c r="AG2005" s="5"/>
      <c r="AH2005" s="5"/>
      <c r="AI2005" s="5"/>
      <c r="AJ2005" s="5"/>
      <c r="AK2005" s="5"/>
      <c r="AL2005" s="5"/>
      <c r="AM2005" s="5"/>
      <c r="AN2005" s="5"/>
      <c r="AO2005" s="5"/>
      <c r="AP2005" s="5"/>
      <c r="AQ2005" s="5"/>
      <c r="AR2005" s="5"/>
      <c r="AS2005" s="5"/>
      <c r="AT2005" s="5"/>
      <c r="AU2005" s="5"/>
      <c r="AV2005" s="5"/>
      <c r="AW2005" s="5"/>
      <c r="AX2005" s="5"/>
      <c r="AY2005" s="5"/>
      <c r="AZ2005" s="5"/>
      <c r="BA2005" s="5"/>
      <c r="BB2005" s="5"/>
    </row>
    <row r="2006" spans="1:54">
      <c r="A2006" s="4"/>
      <c r="B2006" s="25"/>
      <c r="C2006" s="32">
        <f t="shared" si="147"/>
        <v>1</v>
      </c>
      <c r="D2006" s="52" t="s">
        <v>3310</v>
      </c>
      <c r="E2006" s="52">
        <v>46784</v>
      </c>
      <c r="F2006" s="4"/>
      <c r="G2006" s="5"/>
      <c r="H2006" s="5"/>
      <c r="I2006" s="5"/>
      <c r="J2006" s="5"/>
      <c r="K2006" s="5"/>
      <c r="L2006" s="5"/>
      <c r="M2006" s="5"/>
      <c r="N2006" s="5"/>
      <c r="O2006" s="5"/>
      <c r="P2006" s="5"/>
      <c r="Q2006" s="5"/>
      <c r="R2006" s="5"/>
      <c r="S2006" s="5"/>
      <c r="T2006" s="5"/>
      <c r="U2006" s="5"/>
      <c r="V2006" s="5"/>
      <c r="W2006" s="5"/>
      <c r="X2006" s="5"/>
      <c r="Y2006" s="5"/>
      <c r="Z2006" s="5"/>
      <c r="AA2006" s="5"/>
      <c r="AB2006" s="5"/>
      <c r="AC2006" s="5"/>
      <c r="AD2006" s="5"/>
      <c r="AE2006" s="5"/>
      <c r="AF2006" s="5"/>
      <c r="AG2006" s="5"/>
      <c r="AH2006" s="5"/>
      <c r="AI2006" s="5"/>
      <c r="AJ2006" s="5"/>
      <c r="AK2006" s="5"/>
      <c r="AL2006" s="5"/>
      <c r="AM2006" s="5"/>
      <c r="AN2006" s="5"/>
      <c r="AO2006" s="5"/>
      <c r="AP2006" s="5"/>
      <c r="AQ2006" s="5"/>
      <c r="AR2006" s="5"/>
      <c r="AS2006" s="5"/>
      <c r="AT2006" s="5"/>
      <c r="AU2006" s="5"/>
      <c r="AV2006" s="5"/>
      <c r="AW2006" s="5"/>
      <c r="AX2006" s="5"/>
      <c r="AY2006" s="5"/>
      <c r="AZ2006" s="5"/>
      <c r="BA2006" s="5"/>
      <c r="BB2006" s="5"/>
    </row>
    <row r="2007" spans="1:54">
      <c r="A2007" s="4"/>
      <c r="B2007" s="25"/>
      <c r="C2007" s="32">
        <f t="shared" si="147"/>
        <v>1</v>
      </c>
      <c r="D2007" s="52" t="s">
        <v>3311</v>
      </c>
      <c r="E2007" s="52">
        <v>2618</v>
      </c>
      <c r="F2007" s="4"/>
      <c r="G2007" s="5"/>
      <c r="H2007" s="5"/>
      <c r="I2007" s="5"/>
      <c r="J2007" s="5"/>
      <c r="K2007" s="5"/>
      <c r="L2007" s="5"/>
      <c r="M2007" s="5"/>
      <c r="N2007" s="5"/>
      <c r="O2007" s="5"/>
      <c r="P2007" s="5"/>
      <c r="Q2007" s="5"/>
      <c r="R2007" s="5"/>
      <c r="S2007" s="5"/>
      <c r="T2007" s="5"/>
      <c r="U2007" s="5"/>
      <c r="V2007" s="5"/>
      <c r="W2007" s="5"/>
      <c r="X2007" s="5"/>
      <c r="Y2007" s="5"/>
      <c r="Z2007" s="5"/>
      <c r="AA2007" s="5"/>
      <c r="AB2007" s="5"/>
      <c r="AC2007" s="5"/>
      <c r="AD2007" s="5"/>
      <c r="AE2007" s="5"/>
      <c r="AF2007" s="5"/>
      <c r="AG2007" s="5"/>
      <c r="AH2007" s="5"/>
      <c r="AI2007" s="5"/>
      <c r="AJ2007" s="5"/>
      <c r="AK2007" s="5"/>
      <c r="AL2007" s="5"/>
      <c r="AM2007" s="5"/>
      <c r="AN2007" s="5"/>
      <c r="AO2007" s="5"/>
      <c r="AP2007" s="5"/>
      <c r="AQ2007" s="5"/>
      <c r="AR2007" s="5"/>
      <c r="AS2007" s="5"/>
      <c r="AT2007" s="5"/>
      <c r="AU2007" s="5"/>
      <c r="AV2007" s="5"/>
      <c r="AW2007" s="5"/>
      <c r="AX2007" s="5"/>
      <c r="AY2007" s="5"/>
      <c r="AZ2007" s="5"/>
      <c r="BA2007" s="5"/>
      <c r="BB2007" s="5"/>
    </row>
    <row r="2008" spans="1:54">
      <c r="A2008" s="4"/>
      <c r="B2008" s="25"/>
      <c r="C2008" s="32">
        <f t="shared" si="147"/>
        <v>1</v>
      </c>
      <c r="D2008" s="52" t="s">
        <v>3312</v>
      </c>
      <c r="E2008" s="52">
        <v>6064</v>
      </c>
      <c r="F2008" s="4"/>
      <c r="G2008" s="5"/>
      <c r="H2008" s="5"/>
      <c r="I2008" s="5"/>
      <c r="J2008" s="5"/>
      <c r="K2008" s="5"/>
      <c r="L2008" s="5"/>
      <c r="M2008" s="5"/>
      <c r="N2008" s="5"/>
      <c r="O2008" s="5"/>
      <c r="P2008" s="5"/>
      <c r="Q2008" s="5"/>
      <c r="R2008" s="5"/>
      <c r="S2008" s="5"/>
      <c r="T2008" s="5"/>
      <c r="U2008" s="5"/>
      <c r="V2008" s="5"/>
      <c r="W2008" s="5"/>
      <c r="X2008" s="5"/>
      <c r="Y2008" s="5"/>
      <c r="Z2008" s="5"/>
      <c r="AA2008" s="5"/>
      <c r="AB2008" s="5"/>
      <c r="AC2008" s="5"/>
      <c r="AD2008" s="5"/>
      <c r="AE2008" s="5"/>
      <c r="AF2008" s="5"/>
      <c r="AG2008" s="5"/>
      <c r="AH2008" s="5"/>
      <c r="AI2008" s="5"/>
      <c r="AJ2008" s="5"/>
      <c r="AK2008" s="5"/>
      <c r="AL2008" s="5"/>
      <c r="AM2008" s="5"/>
      <c r="AN2008" s="5"/>
      <c r="AO2008" s="5"/>
      <c r="AP2008" s="5"/>
      <c r="AQ2008" s="5"/>
      <c r="AR2008" s="5"/>
      <c r="AS2008" s="5"/>
      <c r="AT2008" s="5"/>
      <c r="AU2008" s="5"/>
      <c r="AV2008" s="5"/>
      <c r="AW2008" s="5"/>
      <c r="AX2008" s="5"/>
      <c r="AY2008" s="5"/>
      <c r="AZ2008" s="5"/>
      <c r="BA2008" s="5"/>
      <c r="BB2008" s="5"/>
    </row>
    <row r="2009" spans="1:54">
      <c r="A2009" s="4"/>
      <c r="B2009" s="25"/>
      <c r="C2009" s="32">
        <f t="shared" si="147"/>
        <v>1</v>
      </c>
      <c r="D2009" s="52" t="s">
        <v>3313</v>
      </c>
      <c r="E2009" s="52">
        <v>19000</v>
      </c>
      <c r="F2009" s="4"/>
      <c r="G2009" s="5"/>
      <c r="H2009" s="5"/>
      <c r="I2009" s="5"/>
      <c r="J2009" s="5"/>
      <c r="K2009" s="5"/>
      <c r="L2009" s="5"/>
      <c r="M2009" s="5"/>
      <c r="N2009" s="5"/>
      <c r="O2009" s="5"/>
      <c r="P2009" s="5"/>
      <c r="Q2009" s="5"/>
      <c r="R2009" s="5"/>
      <c r="S2009" s="5"/>
      <c r="T2009" s="5"/>
      <c r="U2009" s="5"/>
      <c r="V2009" s="5"/>
      <c r="W2009" s="5"/>
      <c r="X2009" s="5"/>
      <c r="Y2009" s="5"/>
      <c r="Z2009" s="5"/>
      <c r="AA2009" s="5"/>
      <c r="AB2009" s="5"/>
      <c r="AC2009" s="5"/>
      <c r="AD2009" s="5"/>
      <c r="AE2009" s="5"/>
      <c r="AF2009" s="5"/>
      <c r="AG2009" s="5"/>
      <c r="AH2009" s="5"/>
      <c r="AI2009" s="5"/>
      <c r="AJ2009" s="5"/>
      <c r="AK2009" s="5"/>
      <c r="AL2009" s="5"/>
      <c r="AM2009" s="5"/>
      <c r="AN2009" s="5"/>
      <c r="AO2009" s="5"/>
      <c r="AP2009" s="5"/>
      <c r="AQ2009" s="5"/>
      <c r="AR2009" s="5"/>
      <c r="AS2009" s="5"/>
      <c r="AT2009" s="5"/>
      <c r="AU2009" s="5"/>
      <c r="AV2009" s="5"/>
      <c r="AW2009" s="5"/>
      <c r="AX2009" s="5"/>
      <c r="AY2009" s="5"/>
      <c r="AZ2009" s="5"/>
      <c r="BA2009" s="5"/>
      <c r="BB2009" s="5"/>
    </row>
    <row r="2010" spans="1:54">
      <c r="A2010" s="4"/>
      <c r="B2010" s="25"/>
      <c r="C2010" s="32">
        <f t="shared" si="147"/>
        <v>1</v>
      </c>
      <c r="D2010" s="33" t="s">
        <v>3314</v>
      </c>
      <c r="E2010" s="33">
        <v>4200</v>
      </c>
      <c r="F2010" s="4"/>
      <c r="G2010" s="5"/>
      <c r="H2010" s="5"/>
      <c r="I2010" s="5"/>
      <c r="J2010" s="5"/>
      <c r="K2010" s="5"/>
      <c r="L2010" s="5"/>
      <c r="M2010" s="5"/>
      <c r="N2010" s="5"/>
      <c r="O2010" s="5"/>
      <c r="P2010" s="5"/>
      <c r="Q2010" s="5"/>
      <c r="R2010" s="5"/>
      <c r="S2010" s="5"/>
      <c r="T2010" s="5"/>
      <c r="U2010" s="5"/>
      <c r="V2010" s="5"/>
      <c r="W2010" s="5"/>
      <c r="X2010" s="5"/>
      <c r="Y2010" s="5"/>
      <c r="Z2010" s="5"/>
      <c r="AA2010" s="5"/>
      <c r="AB2010" s="5"/>
      <c r="AC2010" s="5"/>
      <c r="AD2010" s="5"/>
      <c r="AE2010" s="5"/>
      <c r="AF2010" s="5"/>
      <c r="AG2010" s="5"/>
      <c r="AH2010" s="5"/>
      <c r="AI2010" s="5"/>
      <c r="AJ2010" s="5"/>
      <c r="AK2010" s="5"/>
      <c r="AL2010" s="5"/>
      <c r="AM2010" s="5"/>
      <c r="AN2010" s="5"/>
      <c r="AO2010" s="5"/>
      <c r="AP2010" s="5"/>
      <c r="AQ2010" s="5"/>
      <c r="AR2010" s="5"/>
      <c r="AS2010" s="5"/>
      <c r="AT2010" s="5"/>
      <c r="AU2010" s="5"/>
      <c r="AV2010" s="5"/>
      <c r="AW2010" s="5"/>
      <c r="AX2010" s="5"/>
      <c r="AY2010" s="5"/>
      <c r="AZ2010" s="5"/>
      <c r="BA2010" s="5"/>
      <c r="BB2010" s="5"/>
    </row>
    <row r="2011" spans="1:54">
      <c r="A2011" s="4"/>
      <c r="B2011" s="25"/>
      <c r="C2011" s="32">
        <f t="shared" si="147"/>
        <v>1</v>
      </c>
      <c r="D2011" s="52" t="s">
        <v>3316</v>
      </c>
      <c r="E2011" s="52">
        <v>12272</v>
      </c>
      <c r="F2011" s="4"/>
      <c r="G2011" s="5"/>
      <c r="H2011" s="5"/>
      <c r="I2011" s="5"/>
      <c r="J2011" s="5"/>
      <c r="K2011" s="5"/>
      <c r="L2011" s="5"/>
      <c r="M2011" s="5"/>
      <c r="N2011" s="5"/>
      <c r="O2011" s="5"/>
      <c r="P2011" s="5"/>
      <c r="Q2011" s="5"/>
      <c r="R2011" s="5"/>
      <c r="S2011" s="5"/>
      <c r="T2011" s="5"/>
      <c r="U2011" s="5"/>
      <c r="V2011" s="5"/>
      <c r="W2011" s="5"/>
      <c r="X2011" s="5"/>
      <c r="Y2011" s="5"/>
      <c r="Z2011" s="5"/>
      <c r="AA2011" s="5"/>
      <c r="AB2011" s="5"/>
      <c r="AC2011" s="5"/>
      <c r="AD2011" s="5"/>
      <c r="AE2011" s="5"/>
      <c r="AF2011" s="5"/>
      <c r="AG2011" s="5"/>
      <c r="AH2011" s="5"/>
      <c r="AI2011" s="5"/>
      <c r="AJ2011" s="5"/>
      <c r="AK2011" s="5"/>
      <c r="AL2011" s="5"/>
      <c r="AM2011" s="5"/>
      <c r="AN2011" s="5"/>
      <c r="AO2011" s="5"/>
      <c r="AP2011" s="5"/>
      <c r="AQ2011" s="5"/>
      <c r="AR2011" s="5"/>
      <c r="AS2011" s="5"/>
      <c r="AT2011" s="5"/>
      <c r="AU2011" s="5"/>
      <c r="AV2011" s="5"/>
      <c r="AW2011" s="5"/>
      <c r="AX2011" s="5"/>
      <c r="AY2011" s="5"/>
      <c r="AZ2011" s="5"/>
      <c r="BA2011" s="5"/>
      <c r="BB2011" s="5"/>
    </row>
    <row r="2012" spans="1:54">
      <c r="A2012" s="4"/>
      <c r="B2012" s="25"/>
      <c r="C2012" s="32">
        <f t="shared" si="147"/>
        <v>1</v>
      </c>
      <c r="D2012" s="52" t="s">
        <v>3318</v>
      </c>
      <c r="E2012" s="52">
        <v>13700</v>
      </c>
      <c r="F2012" s="4"/>
      <c r="G2012" s="5"/>
      <c r="H2012" s="5"/>
      <c r="I2012" s="5"/>
      <c r="J2012" s="5"/>
      <c r="K2012" s="5"/>
      <c r="L2012" s="5"/>
      <c r="M2012" s="5"/>
      <c r="N2012" s="5"/>
      <c r="O2012" s="5"/>
      <c r="P2012" s="5"/>
      <c r="Q2012" s="5"/>
      <c r="R2012" s="5"/>
      <c r="S2012" s="5"/>
      <c r="T2012" s="5"/>
      <c r="U2012" s="5"/>
      <c r="V2012" s="5"/>
      <c r="W2012" s="5"/>
      <c r="X2012" s="5"/>
      <c r="Y2012" s="5"/>
      <c r="Z2012" s="5"/>
      <c r="AA2012" s="5"/>
      <c r="AB2012" s="5"/>
      <c r="AC2012" s="5"/>
      <c r="AD2012" s="5"/>
      <c r="AE2012" s="5"/>
      <c r="AF2012" s="5"/>
      <c r="AG2012" s="5"/>
      <c r="AH2012" s="5"/>
      <c r="AI2012" s="5"/>
      <c r="AJ2012" s="5"/>
      <c r="AK2012" s="5"/>
      <c r="AL2012" s="5"/>
      <c r="AM2012" s="5"/>
      <c r="AN2012" s="5"/>
      <c r="AO2012" s="5"/>
      <c r="AP2012" s="5"/>
      <c r="AQ2012" s="5"/>
      <c r="AR2012" s="5"/>
      <c r="AS2012" s="5"/>
      <c r="AT2012" s="5"/>
      <c r="AU2012" s="5"/>
      <c r="AV2012" s="5"/>
      <c r="AW2012" s="5"/>
      <c r="AX2012" s="5"/>
      <c r="AY2012" s="5"/>
      <c r="AZ2012" s="5"/>
      <c r="BA2012" s="5"/>
      <c r="BB2012" s="5"/>
    </row>
    <row r="2013" spans="1:54">
      <c r="A2013" s="4"/>
      <c r="B2013" s="25"/>
      <c r="C2013" s="32">
        <f t="shared" si="147"/>
        <v>1</v>
      </c>
      <c r="D2013" s="52" t="s">
        <v>3319</v>
      </c>
      <c r="E2013" s="52">
        <v>5845</v>
      </c>
      <c r="F2013" s="4"/>
      <c r="G2013" s="5"/>
      <c r="H2013" s="5"/>
      <c r="I2013" s="5"/>
      <c r="J2013" s="5"/>
      <c r="K2013" s="5"/>
      <c r="L2013" s="5"/>
      <c r="M2013" s="5"/>
      <c r="N2013" s="5"/>
      <c r="O2013" s="5"/>
      <c r="P2013" s="5"/>
      <c r="Q2013" s="5"/>
      <c r="R2013" s="5"/>
      <c r="S2013" s="5"/>
      <c r="T2013" s="5"/>
      <c r="U2013" s="5"/>
      <c r="V2013" s="5"/>
      <c r="W2013" s="5"/>
      <c r="X2013" s="5"/>
      <c r="Y2013" s="5"/>
      <c r="Z2013" s="5"/>
      <c r="AA2013" s="5"/>
      <c r="AB2013" s="5"/>
      <c r="AC2013" s="5"/>
      <c r="AD2013" s="5"/>
      <c r="AE2013" s="5"/>
      <c r="AF2013" s="5"/>
      <c r="AG2013" s="5"/>
      <c r="AH2013" s="5"/>
      <c r="AI2013" s="5"/>
      <c r="AJ2013" s="5"/>
      <c r="AK2013" s="5"/>
      <c r="AL2013" s="5"/>
      <c r="AM2013" s="5"/>
      <c r="AN2013" s="5"/>
      <c r="AO2013" s="5"/>
      <c r="AP2013" s="5"/>
      <c r="AQ2013" s="5"/>
      <c r="AR2013" s="5"/>
      <c r="AS2013" s="5"/>
      <c r="AT2013" s="5"/>
      <c r="AU2013" s="5"/>
      <c r="AV2013" s="5"/>
      <c r="AW2013" s="5"/>
      <c r="AX2013" s="5"/>
      <c r="AY2013" s="5"/>
      <c r="AZ2013" s="5"/>
      <c r="BA2013" s="5"/>
      <c r="BB2013" s="5"/>
    </row>
    <row r="2014" spans="1:54">
      <c r="A2014" s="4"/>
      <c r="B2014" s="25"/>
      <c r="C2014" s="32">
        <f t="shared" si="147"/>
        <v>1</v>
      </c>
      <c r="D2014" s="52" t="s">
        <v>3322</v>
      </c>
      <c r="E2014" s="52">
        <v>2602</v>
      </c>
      <c r="F2014" s="4"/>
      <c r="G2014" s="5"/>
      <c r="H2014" s="5"/>
      <c r="I2014" s="5"/>
      <c r="J2014" s="5"/>
      <c r="K2014" s="5"/>
      <c r="L2014" s="5"/>
      <c r="M2014" s="5"/>
      <c r="N2014" s="5"/>
      <c r="O2014" s="5"/>
      <c r="P2014" s="5"/>
      <c r="Q2014" s="5"/>
      <c r="R2014" s="5"/>
      <c r="S2014" s="5"/>
      <c r="T2014" s="5"/>
      <c r="U2014" s="5"/>
      <c r="V2014" s="5"/>
      <c r="W2014" s="5"/>
      <c r="X2014" s="5"/>
      <c r="Y2014" s="5"/>
      <c r="Z2014" s="5"/>
      <c r="AA2014" s="5"/>
      <c r="AB2014" s="5"/>
      <c r="AC2014" s="5"/>
      <c r="AD2014" s="5"/>
      <c r="AE2014" s="5"/>
      <c r="AF2014" s="5"/>
      <c r="AG2014" s="5"/>
      <c r="AH2014" s="5"/>
      <c r="AI2014" s="5"/>
      <c r="AJ2014" s="5"/>
      <c r="AK2014" s="5"/>
      <c r="AL2014" s="5"/>
      <c r="AM2014" s="5"/>
      <c r="AN2014" s="5"/>
      <c r="AO2014" s="5"/>
      <c r="AP2014" s="5"/>
      <c r="AQ2014" s="5"/>
      <c r="AR2014" s="5"/>
      <c r="AS2014" s="5"/>
      <c r="AT2014" s="5"/>
      <c r="AU2014" s="5"/>
      <c r="AV2014" s="5"/>
      <c r="AW2014" s="5"/>
      <c r="AX2014" s="5"/>
      <c r="AY2014" s="5"/>
      <c r="AZ2014" s="5"/>
      <c r="BA2014" s="5"/>
      <c r="BB2014" s="5"/>
    </row>
    <row r="2015" spans="1:54">
      <c r="A2015" s="4"/>
      <c r="B2015" s="25"/>
      <c r="C2015" s="32">
        <f t="shared" si="147"/>
        <v>1</v>
      </c>
      <c r="D2015" s="52" t="s">
        <v>3323</v>
      </c>
      <c r="E2015" s="52">
        <v>10639</v>
      </c>
      <c r="F2015" s="4"/>
      <c r="G2015" s="5"/>
      <c r="H2015" s="5"/>
      <c r="I2015" s="5"/>
      <c r="J2015" s="5"/>
      <c r="K2015" s="5"/>
      <c r="L2015" s="5"/>
      <c r="M2015" s="5"/>
      <c r="N2015" s="5"/>
      <c r="O2015" s="5"/>
      <c r="P2015" s="5"/>
      <c r="Q2015" s="5"/>
      <c r="R2015" s="5"/>
      <c r="S2015" s="5"/>
      <c r="T2015" s="5"/>
      <c r="U2015" s="5"/>
      <c r="V2015" s="5"/>
      <c r="W2015" s="5"/>
      <c r="X2015" s="5"/>
      <c r="Y2015" s="5"/>
      <c r="Z2015" s="5"/>
      <c r="AA2015" s="5"/>
      <c r="AB2015" s="5"/>
      <c r="AC2015" s="5"/>
      <c r="AD2015" s="5"/>
      <c r="AE2015" s="5"/>
      <c r="AF2015" s="5"/>
      <c r="AG2015" s="5"/>
      <c r="AH2015" s="5"/>
      <c r="AI2015" s="5"/>
      <c r="AJ2015" s="5"/>
      <c r="AK2015" s="5"/>
      <c r="AL2015" s="5"/>
      <c r="AM2015" s="5"/>
      <c r="AN2015" s="5"/>
      <c r="AO2015" s="5"/>
      <c r="AP2015" s="5"/>
      <c r="AQ2015" s="5"/>
      <c r="AR2015" s="5"/>
      <c r="AS2015" s="5"/>
      <c r="AT2015" s="5"/>
      <c r="AU2015" s="5"/>
      <c r="AV2015" s="5"/>
      <c r="AW2015" s="5"/>
      <c r="AX2015" s="5"/>
      <c r="AY2015" s="5"/>
      <c r="AZ2015" s="5"/>
      <c r="BA2015" s="5"/>
      <c r="BB2015" s="5"/>
    </row>
    <row r="2016" spans="1:54">
      <c r="A2016" s="4"/>
      <c r="B2016" s="25"/>
      <c r="C2016" s="32">
        <f t="shared" si="147"/>
        <v>1</v>
      </c>
      <c r="D2016" s="52" t="s">
        <v>3325</v>
      </c>
      <c r="E2016" s="52">
        <v>4398</v>
      </c>
      <c r="F2016" s="4"/>
      <c r="G2016" s="5"/>
      <c r="H2016" s="5"/>
      <c r="I2016" s="5"/>
      <c r="J2016" s="5"/>
      <c r="K2016" s="5"/>
      <c r="L2016" s="5"/>
      <c r="M2016" s="5"/>
      <c r="N2016" s="5"/>
      <c r="O2016" s="5"/>
      <c r="P2016" s="5"/>
      <c r="Q2016" s="5"/>
      <c r="R2016" s="5"/>
      <c r="S2016" s="5"/>
      <c r="T2016" s="5"/>
      <c r="U2016" s="5"/>
      <c r="V2016" s="5"/>
      <c r="W2016" s="5"/>
      <c r="X2016" s="5"/>
      <c r="Y2016" s="5"/>
      <c r="Z2016" s="5"/>
      <c r="AA2016" s="5"/>
      <c r="AB2016" s="5"/>
      <c r="AC2016" s="5"/>
      <c r="AD2016" s="5"/>
      <c r="AE2016" s="5"/>
      <c r="AF2016" s="5"/>
      <c r="AG2016" s="5"/>
      <c r="AH2016" s="5"/>
      <c r="AI2016" s="5"/>
      <c r="AJ2016" s="5"/>
      <c r="AK2016" s="5"/>
      <c r="AL2016" s="5"/>
      <c r="AM2016" s="5"/>
      <c r="AN2016" s="5"/>
      <c r="AO2016" s="5"/>
      <c r="AP2016" s="5"/>
      <c r="AQ2016" s="5"/>
      <c r="AR2016" s="5"/>
      <c r="AS2016" s="5"/>
      <c r="AT2016" s="5"/>
      <c r="AU2016" s="5"/>
      <c r="AV2016" s="5"/>
      <c r="AW2016" s="5"/>
      <c r="AX2016" s="5"/>
      <c r="AY2016" s="5"/>
      <c r="AZ2016" s="5"/>
      <c r="BA2016" s="5"/>
      <c r="BB2016" s="5"/>
    </row>
    <row r="2017" spans="1:54">
      <c r="A2017" s="4"/>
      <c r="B2017" s="25"/>
      <c r="C2017" s="32">
        <f t="shared" si="147"/>
        <v>1</v>
      </c>
      <c r="D2017" s="52" t="s">
        <v>3326</v>
      </c>
      <c r="E2017" s="52">
        <v>516092</v>
      </c>
      <c r="F2017" s="4"/>
      <c r="G2017" s="5"/>
      <c r="H2017" s="5"/>
      <c r="I2017" s="5"/>
      <c r="J2017" s="5"/>
      <c r="K2017" s="5"/>
      <c r="L2017" s="5"/>
      <c r="M2017" s="5"/>
      <c r="N2017" s="5"/>
      <c r="O2017" s="5"/>
      <c r="P2017" s="5"/>
      <c r="Q2017" s="5"/>
      <c r="R2017" s="5"/>
      <c r="S2017" s="5"/>
      <c r="T2017" s="5"/>
      <c r="U2017" s="5"/>
      <c r="V2017" s="5"/>
      <c r="W2017" s="5"/>
      <c r="X2017" s="5"/>
      <c r="Y2017" s="5"/>
      <c r="Z2017" s="5"/>
      <c r="AA2017" s="5"/>
      <c r="AB2017" s="5"/>
      <c r="AC2017" s="5"/>
      <c r="AD2017" s="5"/>
      <c r="AE2017" s="5"/>
      <c r="AF2017" s="5"/>
      <c r="AG2017" s="5"/>
      <c r="AH2017" s="5"/>
      <c r="AI2017" s="5"/>
      <c r="AJ2017" s="5"/>
      <c r="AK2017" s="5"/>
      <c r="AL2017" s="5"/>
      <c r="AM2017" s="5"/>
      <c r="AN2017" s="5"/>
      <c r="AO2017" s="5"/>
      <c r="AP2017" s="5"/>
      <c r="AQ2017" s="5"/>
      <c r="AR2017" s="5"/>
      <c r="AS2017" s="5"/>
      <c r="AT2017" s="5"/>
      <c r="AU2017" s="5"/>
      <c r="AV2017" s="5"/>
      <c r="AW2017" s="5"/>
      <c r="AX2017" s="5"/>
      <c r="AY2017" s="5"/>
      <c r="AZ2017" s="5"/>
      <c r="BA2017" s="5"/>
      <c r="BB2017" s="5"/>
    </row>
    <row r="2018" spans="1:54">
      <c r="A2018" s="4"/>
      <c r="B2018" s="25"/>
      <c r="C2018" s="32">
        <f t="shared" si="147"/>
        <v>1</v>
      </c>
      <c r="D2018" s="52" t="s">
        <v>3328</v>
      </c>
      <c r="E2018" s="52">
        <v>43401</v>
      </c>
      <c r="F2018" s="4"/>
      <c r="G2018" s="5"/>
      <c r="H2018" s="5"/>
      <c r="I2018" s="5"/>
      <c r="J2018" s="5"/>
      <c r="K2018" s="5"/>
      <c r="L2018" s="5"/>
      <c r="M2018" s="5"/>
      <c r="N2018" s="5"/>
      <c r="O2018" s="5"/>
      <c r="P2018" s="5"/>
      <c r="Q2018" s="5"/>
      <c r="R2018" s="5"/>
      <c r="S2018" s="5"/>
      <c r="T2018" s="5"/>
      <c r="U2018" s="5"/>
      <c r="V2018" s="5"/>
      <c r="W2018" s="5"/>
      <c r="X2018" s="5"/>
      <c r="Y2018" s="5"/>
      <c r="Z2018" s="5"/>
      <c r="AA2018" s="5"/>
      <c r="AB2018" s="5"/>
      <c r="AC2018" s="5"/>
      <c r="AD2018" s="5"/>
      <c r="AE2018" s="5"/>
      <c r="AF2018" s="5"/>
      <c r="AG2018" s="5"/>
      <c r="AH2018" s="5"/>
      <c r="AI2018" s="5"/>
      <c r="AJ2018" s="5"/>
      <c r="AK2018" s="5"/>
      <c r="AL2018" s="5"/>
      <c r="AM2018" s="5"/>
      <c r="AN2018" s="5"/>
      <c r="AO2018" s="5"/>
      <c r="AP2018" s="5"/>
      <c r="AQ2018" s="5"/>
      <c r="AR2018" s="5"/>
      <c r="AS2018" s="5"/>
      <c r="AT2018" s="5"/>
      <c r="AU2018" s="5"/>
      <c r="AV2018" s="5"/>
      <c r="AW2018" s="5"/>
      <c r="AX2018" s="5"/>
      <c r="AY2018" s="5"/>
      <c r="AZ2018" s="5"/>
      <c r="BA2018" s="5"/>
      <c r="BB2018" s="5"/>
    </row>
    <row r="2019" spans="1:54">
      <c r="A2019" s="4"/>
      <c r="B2019" s="25"/>
      <c r="C2019" s="32">
        <f t="shared" si="147"/>
        <v>1</v>
      </c>
      <c r="D2019" s="52" t="s">
        <v>3330</v>
      </c>
      <c r="E2019" s="52">
        <v>5458</v>
      </c>
      <c r="F2019" s="4"/>
      <c r="G2019" s="5"/>
      <c r="H2019" s="5"/>
      <c r="I2019" s="5"/>
      <c r="J2019" s="5"/>
      <c r="K2019" s="5"/>
      <c r="L2019" s="5"/>
      <c r="M2019" s="5"/>
      <c r="N2019" s="5"/>
      <c r="O2019" s="5"/>
      <c r="P2019" s="5"/>
      <c r="Q2019" s="5"/>
      <c r="R2019" s="5"/>
      <c r="S2019" s="5"/>
      <c r="T2019" s="5"/>
      <c r="U2019" s="5"/>
      <c r="V2019" s="5"/>
      <c r="W2019" s="5"/>
      <c r="X2019" s="5"/>
      <c r="Y2019" s="5"/>
      <c r="Z2019" s="5"/>
      <c r="AA2019" s="5"/>
      <c r="AB2019" s="5"/>
      <c r="AC2019" s="5"/>
      <c r="AD2019" s="5"/>
      <c r="AE2019" s="5"/>
      <c r="AF2019" s="5"/>
      <c r="AG2019" s="5"/>
      <c r="AH2019" s="5"/>
      <c r="AI2019" s="5"/>
      <c r="AJ2019" s="5"/>
      <c r="AK2019" s="5"/>
      <c r="AL2019" s="5"/>
      <c r="AM2019" s="5"/>
      <c r="AN2019" s="5"/>
      <c r="AO2019" s="5"/>
      <c r="AP2019" s="5"/>
      <c r="AQ2019" s="5"/>
      <c r="AR2019" s="5"/>
      <c r="AS2019" s="5"/>
      <c r="AT2019" s="5"/>
      <c r="AU2019" s="5"/>
      <c r="AV2019" s="5"/>
      <c r="AW2019" s="5"/>
      <c r="AX2019" s="5"/>
      <c r="AY2019" s="5"/>
      <c r="AZ2019" s="5"/>
      <c r="BA2019" s="5"/>
      <c r="BB2019" s="5"/>
    </row>
    <row r="2020" spans="1:54">
      <c r="A2020" s="4"/>
      <c r="B2020" s="25"/>
      <c r="C2020" s="32">
        <f t="shared" si="147"/>
        <v>1</v>
      </c>
      <c r="D2020" s="52" t="s">
        <v>3332</v>
      </c>
      <c r="E2020" s="52">
        <v>10769</v>
      </c>
      <c r="F2020" s="4"/>
      <c r="G2020" s="5"/>
      <c r="H2020" s="5"/>
      <c r="I2020" s="5"/>
      <c r="J2020" s="5"/>
      <c r="K2020" s="5"/>
      <c r="L2020" s="5"/>
      <c r="M2020" s="5"/>
      <c r="N2020" s="5"/>
      <c r="O2020" s="5"/>
      <c r="P2020" s="5"/>
      <c r="Q2020" s="5"/>
      <c r="R2020" s="5"/>
      <c r="S2020" s="5"/>
      <c r="T2020" s="5"/>
      <c r="U2020" s="5"/>
      <c r="V2020" s="5"/>
      <c r="W2020" s="5"/>
      <c r="X2020" s="5"/>
      <c r="Y2020" s="5"/>
      <c r="Z2020" s="5"/>
      <c r="AA2020" s="5"/>
      <c r="AB2020" s="5"/>
      <c r="AC2020" s="5"/>
      <c r="AD2020" s="5"/>
      <c r="AE2020" s="5"/>
      <c r="AF2020" s="5"/>
      <c r="AG2020" s="5"/>
      <c r="AH2020" s="5"/>
      <c r="AI2020" s="5"/>
      <c r="AJ2020" s="5"/>
      <c r="AK2020" s="5"/>
      <c r="AL2020" s="5"/>
      <c r="AM2020" s="5"/>
      <c r="AN2020" s="5"/>
      <c r="AO2020" s="5"/>
      <c r="AP2020" s="5"/>
      <c r="AQ2020" s="5"/>
      <c r="AR2020" s="5"/>
      <c r="AS2020" s="5"/>
      <c r="AT2020" s="5"/>
      <c r="AU2020" s="5"/>
      <c r="AV2020" s="5"/>
      <c r="AW2020" s="5"/>
      <c r="AX2020" s="5"/>
      <c r="AY2020" s="5"/>
      <c r="AZ2020" s="5"/>
      <c r="BA2020" s="5"/>
      <c r="BB2020" s="5"/>
    </row>
    <row r="2021" spans="1:54">
      <c r="A2021" s="4"/>
      <c r="B2021" s="25"/>
      <c r="C2021" s="32">
        <f t="shared" si="147"/>
        <v>1</v>
      </c>
      <c r="D2021" s="52" t="s">
        <v>3335</v>
      </c>
      <c r="E2021" s="52">
        <v>8471</v>
      </c>
      <c r="F2021" s="4"/>
      <c r="G2021" s="5"/>
      <c r="H2021" s="5"/>
      <c r="I2021" s="5"/>
      <c r="J2021" s="5"/>
      <c r="K2021" s="5"/>
      <c r="L2021" s="5"/>
      <c r="M2021" s="5"/>
      <c r="N2021" s="5"/>
      <c r="O2021" s="5"/>
      <c r="P2021" s="5"/>
      <c r="Q2021" s="5"/>
      <c r="R2021" s="5"/>
      <c r="S2021" s="5"/>
      <c r="T2021" s="5"/>
      <c r="U2021" s="5"/>
      <c r="V2021" s="5"/>
      <c r="W2021" s="5"/>
      <c r="X2021" s="5"/>
      <c r="Y2021" s="5"/>
      <c r="Z2021" s="5"/>
      <c r="AA2021" s="5"/>
      <c r="AB2021" s="5"/>
      <c r="AC2021" s="5"/>
      <c r="AD2021" s="5"/>
      <c r="AE2021" s="5"/>
      <c r="AF2021" s="5"/>
      <c r="AG2021" s="5"/>
      <c r="AH2021" s="5"/>
      <c r="AI2021" s="5"/>
      <c r="AJ2021" s="5"/>
      <c r="AK2021" s="5"/>
      <c r="AL2021" s="5"/>
      <c r="AM2021" s="5"/>
      <c r="AN2021" s="5"/>
      <c r="AO2021" s="5"/>
      <c r="AP2021" s="5"/>
      <c r="AQ2021" s="5"/>
      <c r="AR2021" s="5"/>
      <c r="AS2021" s="5"/>
      <c r="AT2021" s="5"/>
      <c r="AU2021" s="5"/>
      <c r="AV2021" s="5"/>
      <c r="AW2021" s="5"/>
      <c r="AX2021" s="5"/>
      <c r="AY2021" s="5"/>
      <c r="AZ2021" s="5"/>
      <c r="BA2021" s="5"/>
      <c r="BB2021" s="5"/>
    </row>
    <row r="2022" spans="1:54">
      <c r="A2022" s="4"/>
      <c r="B2022" s="25"/>
      <c r="C2022" s="32">
        <f t="shared" si="147"/>
        <v>1</v>
      </c>
      <c r="D2022" s="52" t="s">
        <v>3336</v>
      </c>
      <c r="E2022" s="52">
        <v>31000</v>
      </c>
      <c r="F2022" s="4"/>
      <c r="G2022" s="5"/>
      <c r="H2022" s="5"/>
      <c r="I2022" s="5"/>
      <c r="J2022" s="5"/>
      <c r="K2022" s="5"/>
      <c r="L2022" s="5"/>
      <c r="M2022" s="5"/>
      <c r="N2022" s="5"/>
      <c r="O2022" s="5"/>
      <c r="P2022" s="5"/>
      <c r="Q2022" s="5"/>
      <c r="R2022" s="5"/>
      <c r="S2022" s="5"/>
      <c r="T2022" s="5"/>
      <c r="U2022" s="5"/>
      <c r="V2022" s="5"/>
      <c r="W2022" s="5"/>
      <c r="X2022" s="5"/>
      <c r="Y2022" s="5"/>
      <c r="Z2022" s="5"/>
      <c r="AA2022" s="5"/>
      <c r="AB2022" s="5"/>
      <c r="AC2022" s="5"/>
      <c r="AD2022" s="5"/>
      <c r="AE2022" s="5"/>
      <c r="AF2022" s="5"/>
      <c r="AG2022" s="5"/>
      <c r="AH2022" s="5"/>
      <c r="AI2022" s="5"/>
      <c r="AJ2022" s="5"/>
      <c r="AK2022" s="5"/>
      <c r="AL2022" s="5"/>
      <c r="AM2022" s="5"/>
      <c r="AN2022" s="5"/>
      <c r="AO2022" s="5"/>
      <c r="AP2022" s="5"/>
      <c r="AQ2022" s="5"/>
      <c r="AR2022" s="5"/>
      <c r="AS2022" s="5"/>
      <c r="AT2022" s="5"/>
      <c r="AU2022" s="5"/>
      <c r="AV2022" s="5"/>
      <c r="AW2022" s="5"/>
      <c r="AX2022" s="5"/>
      <c r="AY2022" s="5"/>
      <c r="AZ2022" s="5"/>
      <c r="BA2022" s="5"/>
      <c r="BB2022" s="5"/>
    </row>
    <row r="2023" spans="1:54">
      <c r="A2023" s="4"/>
      <c r="B2023" s="25"/>
      <c r="C2023" s="32">
        <f t="shared" si="147"/>
        <v>1</v>
      </c>
      <c r="D2023" s="52" t="s">
        <v>3338</v>
      </c>
      <c r="E2023" s="52">
        <v>10790</v>
      </c>
      <c r="F2023" s="4"/>
      <c r="G2023" s="5"/>
      <c r="H2023" s="5"/>
      <c r="I2023" s="5"/>
      <c r="J2023" s="5"/>
      <c r="K2023" s="5"/>
      <c r="L2023" s="5"/>
      <c r="M2023" s="5"/>
      <c r="N2023" s="5"/>
      <c r="O2023" s="5"/>
      <c r="P2023" s="5"/>
      <c r="Q2023" s="5"/>
      <c r="R2023" s="5"/>
      <c r="S2023" s="5"/>
      <c r="T2023" s="5"/>
      <c r="U2023" s="5"/>
      <c r="V2023" s="5"/>
      <c r="W2023" s="5"/>
      <c r="X2023" s="5"/>
      <c r="Y2023" s="5"/>
      <c r="Z2023" s="5"/>
      <c r="AA2023" s="5"/>
      <c r="AB2023" s="5"/>
      <c r="AC2023" s="5"/>
      <c r="AD2023" s="5"/>
      <c r="AE2023" s="5"/>
      <c r="AF2023" s="5"/>
      <c r="AG2023" s="5"/>
      <c r="AH2023" s="5"/>
      <c r="AI2023" s="5"/>
      <c r="AJ2023" s="5"/>
      <c r="AK2023" s="5"/>
      <c r="AL2023" s="5"/>
      <c r="AM2023" s="5"/>
      <c r="AN2023" s="5"/>
      <c r="AO2023" s="5"/>
      <c r="AP2023" s="5"/>
      <c r="AQ2023" s="5"/>
      <c r="AR2023" s="5"/>
      <c r="AS2023" s="5"/>
      <c r="AT2023" s="5"/>
      <c r="AU2023" s="5"/>
      <c r="AV2023" s="5"/>
      <c r="AW2023" s="5"/>
      <c r="AX2023" s="5"/>
      <c r="AY2023" s="5"/>
      <c r="AZ2023" s="5"/>
      <c r="BA2023" s="5"/>
      <c r="BB2023" s="5"/>
    </row>
    <row r="2024" spans="1:54">
      <c r="A2024" s="4"/>
      <c r="B2024" s="25"/>
      <c r="C2024" s="32">
        <f t="shared" si="147"/>
        <v>1</v>
      </c>
      <c r="D2024" s="52" t="s">
        <v>3339</v>
      </c>
      <c r="E2024" s="52">
        <v>4422</v>
      </c>
      <c r="F2024" s="4"/>
      <c r="G2024" s="5"/>
      <c r="H2024" s="5"/>
      <c r="I2024" s="5"/>
      <c r="J2024" s="5"/>
      <c r="K2024" s="5"/>
      <c r="L2024" s="5"/>
      <c r="M2024" s="5"/>
      <c r="N2024" s="5"/>
      <c r="O2024" s="5"/>
      <c r="P2024" s="5"/>
      <c r="Q2024" s="5"/>
      <c r="R2024" s="5"/>
      <c r="S2024" s="5"/>
      <c r="T2024" s="5"/>
      <c r="U2024" s="5"/>
      <c r="V2024" s="5"/>
      <c r="W2024" s="5"/>
      <c r="X2024" s="5"/>
      <c r="Y2024" s="5"/>
      <c r="Z2024" s="5"/>
      <c r="AA2024" s="5"/>
      <c r="AB2024" s="5"/>
      <c r="AC2024" s="5"/>
      <c r="AD2024" s="5"/>
      <c r="AE2024" s="5"/>
      <c r="AF2024" s="5"/>
      <c r="AG2024" s="5"/>
      <c r="AH2024" s="5"/>
      <c r="AI2024" s="5"/>
      <c r="AJ2024" s="5"/>
      <c r="AK2024" s="5"/>
      <c r="AL2024" s="5"/>
      <c r="AM2024" s="5"/>
      <c r="AN2024" s="5"/>
      <c r="AO2024" s="5"/>
      <c r="AP2024" s="5"/>
      <c r="AQ2024" s="5"/>
      <c r="AR2024" s="5"/>
      <c r="AS2024" s="5"/>
      <c r="AT2024" s="5"/>
      <c r="AU2024" s="5"/>
      <c r="AV2024" s="5"/>
      <c r="AW2024" s="5"/>
      <c r="AX2024" s="5"/>
      <c r="AY2024" s="5"/>
      <c r="AZ2024" s="5"/>
      <c r="BA2024" s="5"/>
      <c r="BB2024" s="5"/>
    </row>
    <row r="2025" spans="1:54">
      <c r="A2025" s="4"/>
      <c r="B2025" s="25"/>
      <c r="C2025" s="32">
        <f t="shared" si="147"/>
        <v>1</v>
      </c>
      <c r="D2025" s="52" t="s">
        <v>3342</v>
      </c>
      <c r="E2025" s="52">
        <v>20121</v>
      </c>
      <c r="F2025" s="4"/>
      <c r="G2025" s="5"/>
      <c r="H2025" s="5"/>
      <c r="I2025" s="5"/>
      <c r="J2025" s="5"/>
      <c r="K2025" s="5"/>
      <c r="L2025" s="5"/>
      <c r="M2025" s="5"/>
      <c r="N2025" s="5"/>
      <c r="O2025" s="5"/>
      <c r="P2025" s="5"/>
      <c r="Q2025" s="5"/>
      <c r="R2025" s="5"/>
      <c r="S2025" s="5"/>
      <c r="T2025" s="5"/>
      <c r="U2025" s="5"/>
      <c r="V2025" s="5"/>
      <c r="W2025" s="5"/>
      <c r="X2025" s="5"/>
      <c r="Y2025" s="5"/>
      <c r="Z2025" s="5"/>
      <c r="AA2025" s="5"/>
      <c r="AB2025" s="5"/>
      <c r="AC2025" s="5"/>
      <c r="AD2025" s="5"/>
      <c r="AE2025" s="5"/>
      <c r="AF2025" s="5"/>
      <c r="AG2025" s="5"/>
      <c r="AH2025" s="5"/>
      <c r="AI2025" s="5"/>
      <c r="AJ2025" s="5"/>
      <c r="AK2025" s="5"/>
      <c r="AL2025" s="5"/>
      <c r="AM2025" s="5"/>
      <c r="AN2025" s="5"/>
      <c r="AO2025" s="5"/>
      <c r="AP2025" s="5"/>
      <c r="AQ2025" s="5"/>
      <c r="AR2025" s="5"/>
      <c r="AS2025" s="5"/>
      <c r="AT2025" s="5"/>
      <c r="AU2025" s="5"/>
      <c r="AV2025" s="5"/>
      <c r="AW2025" s="5"/>
      <c r="AX2025" s="5"/>
      <c r="AY2025" s="5"/>
      <c r="AZ2025" s="5"/>
      <c r="BA2025" s="5"/>
      <c r="BB2025" s="5"/>
    </row>
    <row r="2026" spans="1:54">
      <c r="A2026" s="4"/>
      <c r="B2026" s="25"/>
      <c r="C2026" s="32">
        <f t="shared" si="147"/>
        <v>1</v>
      </c>
      <c r="D2026" s="52" t="s">
        <v>3343</v>
      </c>
      <c r="E2026" s="52">
        <v>4401</v>
      </c>
      <c r="F2026" s="4"/>
      <c r="G2026" s="5"/>
      <c r="H2026" s="5"/>
      <c r="I2026" s="5"/>
      <c r="J2026" s="5"/>
      <c r="K2026" s="5"/>
      <c r="L2026" s="5"/>
      <c r="M2026" s="5"/>
      <c r="N2026" s="5"/>
      <c r="O2026" s="5"/>
      <c r="P2026" s="5"/>
      <c r="Q2026" s="5"/>
      <c r="R2026" s="5"/>
      <c r="S2026" s="5"/>
      <c r="T2026" s="5"/>
      <c r="U2026" s="5"/>
      <c r="V2026" s="5"/>
      <c r="W2026" s="5"/>
      <c r="X2026" s="5"/>
      <c r="Y2026" s="5"/>
      <c r="Z2026" s="5"/>
      <c r="AA2026" s="5"/>
      <c r="AB2026" s="5"/>
      <c r="AC2026" s="5"/>
      <c r="AD2026" s="5"/>
      <c r="AE2026" s="5"/>
      <c r="AF2026" s="5"/>
      <c r="AG2026" s="5"/>
      <c r="AH2026" s="5"/>
      <c r="AI2026" s="5"/>
      <c r="AJ2026" s="5"/>
      <c r="AK2026" s="5"/>
      <c r="AL2026" s="5"/>
      <c r="AM2026" s="5"/>
      <c r="AN2026" s="5"/>
      <c r="AO2026" s="5"/>
      <c r="AP2026" s="5"/>
      <c r="AQ2026" s="5"/>
      <c r="AR2026" s="5"/>
      <c r="AS2026" s="5"/>
      <c r="AT2026" s="5"/>
      <c r="AU2026" s="5"/>
      <c r="AV2026" s="5"/>
      <c r="AW2026" s="5"/>
      <c r="AX2026" s="5"/>
      <c r="AY2026" s="5"/>
      <c r="AZ2026" s="5"/>
      <c r="BA2026" s="5"/>
      <c r="BB2026" s="5"/>
    </row>
    <row r="2027" spans="1:54">
      <c r="A2027" s="4"/>
      <c r="B2027" s="25"/>
      <c r="C2027" s="32">
        <f t="shared" si="147"/>
        <v>1</v>
      </c>
      <c r="D2027" s="52" t="s">
        <v>3346</v>
      </c>
      <c r="E2027" s="52">
        <v>66000</v>
      </c>
      <c r="F2027" s="4"/>
      <c r="G2027" s="5"/>
      <c r="H2027" s="5"/>
      <c r="I2027" s="5"/>
      <c r="J2027" s="5"/>
      <c r="K2027" s="5"/>
      <c r="L2027" s="5"/>
      <c r="M2027" s="5"/>
      <c r="N2027" s="5"/>
      <c r="O2027" s="5"/>
      <c r="P2027" s="5"/>
      <c r="Q2027" s="5"/>
      <c r="R2027" s="5"/>
      <c r="S2027" s="5"/>
      <c r="T2027" s="5"/>
      <c r="U2027" s="5"/>
      <c r="V2027" s="5"/>
      <c r="W2027" s="5"/>
      <c r="X2027" s="5"/>
      <c r="Y2027" s="5"/>
      <c r="Z2027" s="5"/>
      <c r="AA2027" s="5"/>
      <c r="AB2027" s="5"/>
      <c r="AC2027" s="5"/>
      <c r="AD2027" s="5"/>
      <c r="AE2027" s="5"/>
      <c r="AF2027" s="5"/>
      <c r="AG2027" s="5"/>
      <c r="AH2027" s="5"/>
      <c r="AI2027" s="5"/>
      <c r="AJ2027" s="5"/>
      <c r="AK2027" s="5"/>
      <c r="AL2027" s="5"/>
      <c r="AM2027" s="5"/>
      <c r="AN2027" s="5"/>
      <c r="AO2027" s="5"/>
      <c r="AP2027" s="5"/>
      <c r="AQ2027" s="5"/>
      <c r="AR2027" s="5"/>
      <c r="AS2027" s="5"/>
      <c r="AT2027" s="5"/>
      <c r="AU2027" s="5"/>
      <c r="AV2027" s="5"/>
      <c r="AW2027" s="5"/>
      <c r="AX2027" s="5"/>
      <c r="AY2027" s="5"/>
      <c r="AZ2027" s="5"/>
      <c r="BA2027" s="5"/>
      <c r="BB2027" s="5"/>
    </row>
    <row r="2028" spans="1:54">
      <c r="A2028" s="4"/>
      <c r="B2028" s="25"/>
      <c r="C2028" s="32">
        <f t="shared" si="147"/>
        <v>1</v>
      </c>
      <c r="D2028" s="52" t="s">
        <v>3347</v>
      </c>
      <c r="E2028" s="52">
        <v>11303</v>
      </c>
      <c r="F2028" s="4"/>
      <c r="G2028" s="5"/>
      <c r="H2028" s="5"/>
      <c r="I2028" s="5"/>
      <c r="J2028" s="5"/>
      <c r="K2028" s="5"/>
      <c r="L2028" s="5"/>
      <c r="M2028" s="5"/>
      <c r="N2028" s="5"/>
      <c r="O2028" s="5"/>
      <c r="P2028" s="5"/>
      <c r="Q2028" s="5"/>
      <c r="R2028" s="5"/>
      <c r="S2028" s="5"/>
      <c r="T2028" s="5"/>
      <c r="U2028" s="5"/>
      <c r="V2028" s="5"/>
      <c r="W2028" s="5"/>
      <c r="X2028" s="5"/>
      <c r="Y2028" s="5"/>
      <c r="Z2028" s="5"/>
      <c r="AA2028" s="5"/>
      <c r="AB2028" s="5"/>
      <c r="AC2028" s="5"/>
      <c r="AD2028" s="5"/>
      <c r="AE2028" s="5"/>
      <c r="AF2028" s="5"/>
      <c r="AG2028" s="5"/>
      <c r="AH2028" s="5"/>
      <c r="AI2028" s="5"/>
      <c r="AJ2028" s="5"/>
      <c r="AK2028" s="5"/>
      <c r="AL2028" s="5"/>
      <c r="AM2028" s="5"/>
      <c r="AN2028" s="5"/>
      <c r="AO2028" s="5"/>
      <c r="AP2028" s="5"/>
      <c r="AQ2028" s="5"/>
      <c r="AR2028" s="5"/>
      <c r="AS2028" s="5"/>
      <c r="AT2028" s="5"/>
      <c r="AU2028" s="5"/>
      <c r="AV2028" s="5"/>
      <c r="AW2028" s="5"/>
      <c r="AX2028" s="5"/>
      <c r="AY2028" s="5"/>
      <c r="AZ2028" s="5"/>
      <c r="BA2028" s="5"/>
      <c r="BB2028" s="5"/>
    </row>
    <row r="2029" spans="1:54">
      <c r="A2029" s="4"/>
      <c r="B2029" s="25"/>
      <c r="C2029" s="32">
        <f t="shared" si="147"/>
        <v>1</v>
      </c>
      <c r="D2029" s="52" t="s">
        <v>3348</v>
      </c>
      <c r="E2029" s="52">
        <v>53016</v>
      </c>
      <c r="F2029" s="4"/>
      <c r="G2029" s="5"/>
      <c r="H2029" s="5"/>
      <c r="I2029" s="5"/>
      <c r="J2029" s="5"/>
      <c r="K2029" s="5"/>
      <c r="L2029" s="5"/>
      <c r="M2029" s="5"/>
      <c r="N2029" s="5"/>
      <c r="O2029" s="5"/>
      <c r="P2029" s="5"/>
      <c r="Q2029" s="5"/>
      <c r="R2029" s="5"/>
      <c r="S2029" s="5"/>
      <c r="T2029" s="5"/>
      <c r="U2029" s="5"/>
      <c r="V2029" s="5"/>
      <c r="W2029" s="5"/>
      <c r="X2029" s="5"/>
      <c r="Y2029" s="5"/>
      <c r="Z2029" s="5"/>
      <c r="AA2029" s="5"/>
      <c r="AB2029" s="5"/>
      <c r="AC2029" s="5"/>
      <c r="AD2029" s="5"/>
      <c r="AE2029" s="5"/>
      <c r="AF2029" s="5"/>
      <c r="AG2029" s="5"/>
      <c r="AH2029" s="5"/>
      <c r="AI2029" s="5"/>
      <c r="AJ2029" s="5"/>
      <c r="AK2029" s="5"/>
      <c r="AL2029" s="5"/>
      <c r="AM2029" s="5"/>
      <c r="AN2029" s="5"/>
      <c r="AO2029" s="5"/>
      <c r="AP2029" s="5"/>
      <c r="AQ2029" s="5"/>
      <c r="AR2029" s="5"/>
      <c r="AS2029" s="5"/>
      <c r="AT2029" s="5"/>
      <c r="AU2029" s="5"/>
      <c r="AV2029" s="5"/>
      <c r="AW2029" s="5"/>
      <c r="AX2029" s="5"/>
      <c r="AY2029" s="5"/>
      <c r="AZ2029" s="5"/>
      <c r="BA2029" s="5"/>
      <c r="BB2029" s="5"/>
    </row>
    <row r="2030" spans="1:54">
      <c r="A2030" s="4"/>
      <c r="B2030" s="25"/>
      <c r="C2030" s="32">
        <f t="shared" si="147"/>
        <v>1</v>
      </c>
      <c r="D2030" s="52" t="s">
        <v>3349</v>
      </c>
      <c r="E2030" s="52">
        <v>150000</v>
      </c>
      <c r="F2030" s="4"/>
      <c r="G2030" s="5"/>
      <c r="H2030" s="5"/>
      <c r="I2030" s="5"/>
      <c r="J2030" s="5"/>
      <c r="K2030" s="5"/>
      <c r="L2030" s="5"/>
      <c r="M2030" s="5"/>
      <c r="N2030" s="5"/>
      <c r="O2030" s="5"/>
      <c r="P2030" s="5"/>
      <c r="Q2030" s="5"/>
      <c r="R2030" s="5"/>
      <c r="S2030" s="5"/>
      <c r="T2030" s="5"/>
      <c r="U2030" s="5"/>
      <c r="V2030" s="5"/>
      <c r="W2030" s="5"/>
      <c r="X2030" s="5"/>
      <c r="Y2030" s="5"/>
      <c r="Z2030" s="5"/>
      <c r="AA2030" s="5"/>
      <c r="AB2030" s="5"/>
      <c r="AC2030" s="5"/>
      <c r="AD2030" s="5"/>
      <c r="AE2030" s="5"/>
      <c r="AF2030" s="5"/>
      <c r="AG2030" s="5"/>
      <c r="AH2030" s="5"/>
      <c r="AI2030" s="5"/>
      <c r="AJ2030" s="5"/>
      <c r="AK2030" s="5"/>
      <c r="AL2030" s="5"/>
      <c r="AM2030" s="5"/>
      <c r="AN2030" s="5"/>
      <c r="AO2030" s="5"/>
      <c r="AP2030" s="5"/>
      <c r="AQ2030" s="5"/>
      <c r="AR2030" s="5"/>
      <c r="AS2030" s="5"/>
      <c r="AT2030" s="5"/>
      <c r="AU2030" s="5"/>
      <c r="AV2030" s="5"/>
      <c r="AW2030" s="5"/>
      <c r="AX2030" s="5"/>
      <c r="AY2030" s="5"/>
      <c r="AZ2030" s="5"/>
      <c r="BA2030" s="5"/>
      <c r="BB2030" s="5"/>
    </row>
    <row r="2031" spans="1:54">
      <c r="A2031" s="4"/>
      <c r="B2031" s="25"/>
      <c r="C2031" s="32">
        <f t="shared" si="147"/>
        <v>1</v>
      </c>
      <c r="D2031" s="52" t="s">
        <v>3350</v>
      </c>
      <c r="E2031" s="52">
        <v>3100</v>
      </c>
      <c r="F2031" s="4"/>
      <c r="G2031" s="5"/>
      <c r="H2031" s="5"/>
      <c r="I2031" s="5"/>
      <c r="J2031" s="5"/>
      <c r="K2031" s="5"/>
      <c r="L2031" s="5"/>
      <c r="M2031" s="5"/>
      <c r="N2031" s="5"/>
      <c r="O2031" s="5"/>
      <c r="P2031" s="5"/>
      <c r="Q2031" s="5"/>
      <c r="R2031" s="5"/>
      <c r="S2031" s="5"/>
      <c r="T2031" s="5"/>
      <c r="U2031" s="5"/>
      <c r="V2031" s="5"/>
      <c r="W2031" s="5"/>
      <c r="X2031" s="5"/>
      <c r="Y2031" s="5"/>
      <c r="Z2031" s="5"/>
      <c r="AA2031" s="5"/>
      <c r="AB2031" s="5"/>
      <c r="AC2031" s="5"/>
      <c r="AD2031" s="5"/>
      <c r="AE2031" s="5"/>
      <c r="AF2031" s="5"/>
      <c r="AG2031" s="5"/>
      <c r="AH2031" s="5"/>
      <c r="AI2031" s="5"/>
      <c r="AJ2031" s="5"/>
      <c r="AK2031" s="5"/>
      <c r="AL2031" s="5"/>
      <c r="AM2031" s="5"/>
      <c r="AN2031" s="5"/>
      <c r="AO2031" s="5"/>
      <c r="AP2031" s="5"/>
      <c r="AQ2031" s="5"/>
      <c r="AR2031" s="5"/>
      <c r="AS2031" s="5"/>
      <c r="AT2031" s="5"/>
      <c r="AU2031" s="5"/>
      <c r="AV2031" s="5"/>
      <c r="AW2031" s="5"/>
      <c r="AX2031" s="5"/>
      <c r="AY2031" s="5"/>
      <c r="AZ2031" s="5"/>
      <c r="BA2031" s="5"/>
      <c r="BB2031" s="5"/>
    </row>
    <row r="2032" spans="1:54">
      <c r="A2032" s="4"/>
      <c r="B2032" s="25"/>
      <c r="C2032" s="32">
        <f t="shared" si="147"/>
        <v>1</v>
      </c>
      <c r="D2032" s="52" t="s">
        <v>4892</v>
      </c>
      <c r="E2032" s="52">
        <v>5681</v>
      </c>
      <c r="F2032" s="4"/>
      <c r="G2032" s="5"/>
      <c r="H2032" s="5"/>
      <c r="I2032" s="5"/>
      <c r="J2032" s="5"/>
      <c r="K2032" s="5"/>
      <c r="L2032" s="5"/>
      <c r="M2032" s="5"/>
      <c r="N2032" s="5"/>
      <c r="O2032" s="5"/>
      <c r="P2032" s="5"/>
      <c r="Q2032" s="5"/>
      <c r="R2032" s="5"/>
      <c r="S2032" s="5"/>
      <c r="T2032" s="5"/>
      <c r="U2032" s="5"/>
      <c r="V2032" s="5"/>
      <c r="W2032" s="5"/>
      <c r="X2032" s="5"/>
      <c r="Y2032" s="5"/>
      <c r="Z2032" s="5"/>
      <c r="AA2032" s="5"/>
      <c r="AB2032" s="5"/>
      <c r="AC2032" s="5"/>
      <c r="AD2032" s="5"/>
      <c r="AE2032" s="5"/>
      <c r="AF2032" s="5"/>
      <c r="AG2032" s="5"/>
      <c r="AH2032" s="5"/>
      <c r="AI2032" s="5"/>
      <c r="AJ2032" s="5"/>
      <c r="AK2032" s="5"/>
      <c r="AL2032" s="5"/>
      <c r="AM2032" s="5"/>
      <c r="AN2032" s="5"/>
      <c r="AO2032" s="5"/>
      <c r="AP2032" s="5"/>
      <c r="AQ2032" s="5"/>
      <c r="AR2032" s="5"/>
      <c r="AS2032" s="5"/>
      <c r="AT2032" s="5"/>
      <c r="AU2032" s="5"/>
      <c r="AV2032" s="5"/>
      <c r="AW2032" s="5"/>
      <c r="AX2032" s="5"/>
      <c r="AY2032" s="5"/>
      <c r="AZ2032" s="5"/>
      <c r="BA2032" s="5"/>
      <c r="BB2032" s="5"/>
    </row>
    <row r="2033" spans="1:54">
      <c r="A2033" s="4"/>
      <c r="B2033" s="25"/>
      <c r="C2033" s="32">
        <f t="shared" ref="C2033:C2037" si="148">IF(D2033="",0,1)</f>
        <v>1</v>
      </c>
      <c r="D2033" s="52" t="s">
        <v>3353</v>
      </c>
      <c r="E2033" s="52">
        <v>21978</v>
      </c>
      <c r="F2033" s="4"/>
      <c r="G2033" s="5"/>
      <c r="H2033" s="5"/>
      <c r="I2033" s="5"/>
      <c r="J2033" s="5"/>
      <c r="K2033" s="5"/>
      <c r="L2033" s="5"/>
      <c r="M2033" s="5"/>
      <c r="N2033" s="5"/>
      <c r="O2033" s="5"/>
      <c r="P2033" s="5"/>
      <c r="Q2033" s="5"/>
      <c r="R2033" s="5"/>
      <c r="S2033" s="5"/>
      <c r="T2033" s="5"/>
      <c r="U2033" s="5"/>
      <c r="V2033" s="5"/>
      <c r="W2033" s="5"/>
      <c r="X2033" s="5"/>
      <c r="Y2033" s="5"/>
      <c r="Z2033" s="5"/>
      <c r="AA2033" s="5"/>
      <c r="AB2033" s="5"/>
      <c r="AC2033" s="5"/>
      <c r="AD2033" s="5"/>
      <c r="AE2033" s="5"/>
      <c r="AF2033" s="5"/>
      <c r="AG2033" s="5"/>
      <c r="AH2033" s="5"/>
      <c r="AI2033" s="5"/>
      <c r="AJ2033" s="5"/>
      <c r="AK2033" s="5"/>
      <c r="AL2033" s="5"/>
      <c r="AM2033" s="5"/>
      <c r="AN2033" s="5"/>
      <c r="AO2033" s="5"/>
      <c r="AP2033" s="5"/>
      <c r="AQ2033" s="5"/>
      <c r="AR2033" s="5"/>
      <c r="AS2033" s="5"/>
      <c r="AT2033" s="5"/>
      <c r="AU2033" s="5"/>
      <c r="AV2033" s="5"/>
      <c r="AW2033" s="5"/>
      <c r="AX2033" s="5"/>
      <c r="AY2033" s="5"/>
      <c r="AZ2033" s="5"/>
      <c r="BA2033" s="5"/>
      <c r="BB2033" s="5"/>
    </row>
    <row r="2034" spans="1:54">
      <c r="A2034" s="4"/>
      <c r="B2034" s="25"/>
      <c r="C2034" s="32">
        <f t="shared" si="148"/>
        <v>1</v>
      </c>
      <c r="D2034" s="52" t="s">
        <v>3354</v>
      </c>
      <c r="E2034" s="52">
        <v>4598</v>
      </c>
      <c r="F2034" s="4"/>
      <c r="G2034" s="5"/>
      <c r="H2034" s="5"/>
      <c r="I2034" s="5"/>
      <c r="J2034" s="5"/>
      <c r="K2034" s="5"/>
      <c r="L2034" s="5"/>
      <c r="M2034" s="5"/>
      <c r="N2034" s="5"/>
      <c r="O2034" s="5"/>
      <c r="P2034" s="5"/>
      <c r="Q2034" s="5"/>
      <c r="R2034" s="5"/>
      <c r="S2034" s="5"/>
      <c r="T2034" s="5"/>
      <c r="U2034" s="5"/>
      <c r="V2034" s="5"/>
      <c r="W2034" s="5"/>
      <c r="X2034" s="5"/>
      <c r="Y2034" s="5"/>
      <c r="Z2034" s="5"/>
      <c r="AA2034" s="5"/>
      <c r="AB2034" s="5"/>
      <c r="AC2034" s="5"/>
      <c r="AD2034" s="5"/>
      <c r="AE2034" s="5"/>
      <c r="AF2034" s="5"/>
      <c r="AG2034" s="5"/>
      <c r="AH2034" s="5"/>
      <c r="AI2034" s="5"/>
      <c r="AJ2034" s="5"/>
      <c r="AK2034" s="5"/>
      <c r="AL2034" s="5"/>
      <c r="AM2034" s="5"/>
      <c r="AN2034" s="5"/>
      <c r="AO2034" s="5"/>
      <c r="AP2034" s="5"/>
      <c r="AQ2034" s="5"/>
      <c r="AR2034" s="5"/>
      <c r="AS2034" s="5"/>
      <c r="AT2034" s="5"/>
      <c r="AU2034" s="5"/>
      <c r="AV2034" s="5"/>
      <c r="AW2034" s="5"/>
      <c r="AX2034" s="5"/>
      <c r="AY2034" s="5"/>
      <c r="AZ2034" s="5"/>
      <c r="BA2034" s="5"/>
      <c r="BB2034" s="5"/>
    </row>
    <row r="2035" spans="1:54">
      <c r="A2035" s="4"/>
      <c r="B2035" s="25"/>
      <c r="C2035" s="32">
        <f t="shared" si="148"/>
        <v>1</v>
      </c>
      <c r="D2035" s="52" t="s">
        <v>3355</v>
      </c>
      <c r="E2035" s="52">
        <v>9781</v>
      </c>
      <c r="F2035" s="4"/>
      <c r="G2035" s="5"/>
      <c r="H2035" s="5"/>
      <c r="I2035" s="5"/>
      <c r="J2035" s="5"/>
      <c r="K2035" s="5"/>
      <c r="L2035" s="5"/>
      <c r="M2035" s="5"/>
      <c r="N2035" s="5"/>
      <c r="O2035" s="5"/>
      <c r="P2035" s="5"/>
      <c r="Q2035" s="5"/>
      <c r="R2035" s="5"/>
      <c r="S2035" s="5"/>
      <c r="T2035" s="5"/>
      <c r="U2035" s="5"/>
      <c r="V2035" s="5"/>
      <c r="W2035" s="5"/>
      <c r="X2035" s="5"/>
      <c r="Y2035" s="5"/>
      <c r="Z2035" s="5"/>
      <c r="AA2035" s="5"/>
      <c r="AB2035" s="5"/>
      <c r="AC2035" s="5"/>
      <c r="AD2035" s="5"/>
      <c r="AE2035" s="5"/>
      <c r="AF2035" s="5"/>
      <c r="AG2035" s="5"/>
      <c r="AH2035" s="5"/>
      <c r="AI2035" s="5"/>
      <c r="AJ2035" s="5"/>
      <c r="AK2035" s="5"/>
      <c r="AL2035" s="5"/>
      <c r="AM2035" s="5"/>
      <c r="AN2035" s="5"/>
      <c r="AO2035" s="5"/>
      <c r="AP2035" s="5"/>
      <c r="AQ2035" s="5"/>
      <c r="AR2035" s="5"/>
      <c r="AS2035" s="5"/>
      <c r="AT2035" s="5"/>
      <c r="AU2035" s="5"/>
      <c r="AV2035" s="5"/>
      <c r="AW2035" s="5"/>
      <c r="AX2035" s="5"/>
      <c r="AY2035" s="5"/>
      <c r="AZ2035" s="5"/>
      <c r="BA2035" s="5"/>
      <c r="BB2035" s="5"/>
    </row>
    <row r="2036" spans="1:54">
      <c r="A2036" s="4"/>
      <c r="B2036" s="25"/>
      <c r="C2036" s="32">
        <f t="shared" si="148"/>
        <v>1</v>
      </c>
      <c r="D2036" s="52" t="s">
        <v>3356</v>
      </c>
      <c r="E2036" s="52">
        <v>26500</v>
      </c>
      <c r="F2036" s="4"/>
      <c r="G2036" s="5"/>
      <c r="H2036" s="5"/>
      <c r="I2036" s="5"/>
      <c r="J2036" s="5"/>
      <c r="K2036" s="5"/>
      <c r="L2036" s="5"/>
      <c r="M2036" s="5"/>
      <c r="N2036" s="5"/>
      <c r="O2036" s="5"/>
      <c r="P2036" s="5"/>
      <c r="Q2036" s="5"/>
      <c r="R2036" s="5"/>
      <c r="S2036" s="5"/>
      <c r="T2036" s="5"/>
      <c r="U2036" s="5"/>
      <c r="V2036" s="5"/>
      <c r="W2036" s="5"/>
      <c r="X2036" s="5"/>
      <c r="Y2036" s="5"/>
      <c r="Z2036" s="5"/>
      <c r="AA2036" s="5"/>
      <c r="AB2036" s="5"/>
      <c r="AC2036" s="5"/>
      <c r="AD2036" s="5"/>
      <c r="AE2036" s="5"/>
      <c r="AF2036" s="5"/>
      <c r="AG2036" s="5"/>
      <c r="AH2036" s="5"/>
      <c r="AI2036" s="5"/>
      <c r="AJ2036" s="5"/>
      <c r="AK2036" s="5"/>
      <c r="AL2036" s="5"/>
      <c r="AM2036" s="5"/>
      <c r="AN2036" s="5"/>
      <c r="AO2036" s="5"/>
      <c r="AP2036" s="5"/>
      <c r="AQ2036" s="5"/>
      <c r="AR2036" s="5"/>
      <c r="AS2036" s="5"/>
      <c r="AT2036" s="5"/>
      <c r="AU2036" s="5"/>
      <c r="AV2036" s="5"/>
      <c r="AW2036" s="5"/>
      <c r="AX2036" s="5"/>
      <c r="AY2036" s="5"/>
      <c r="AZ2036" s="5"/>
      <c r="BA2036" s="5"/>
      <c r="BB2036" s="5"/>
    </row>
    <row r="2037" spans="1:54">
      <c r="A2037" s="4"/>
      <c r="B2037" s="25"/>
      <c r="C2037" s="32">
        <f t="shared" si="148"/>
        <v>1</v>
      </c>
      <c r="D2037" s="52" t="s">
        <v>3357</v>
      </c>
      <c r="E2037" s="52">
        <v>4579</v>
      </c>
      <c r="F2037" s="4"/>
      <c r="G2037" s="5"/>
      <c r="H2037" s="5"/>
      <c r="I2037" s="5"/>
      <c r="J2037" s="5"/>
      <c r="K2037" s="5"/>
      <c r="L2037" s="5"/>
      <c r="M2037" s="5"/>
      <c r="N2037" s="5"/>
      <c r="O2037" s="5"/>
      <c r="P2037" s="5"/>
      <c r="Q2037" s="5"/>
      <c r="R2037" s="5"/>
      <c r="S2037" s="5"/>
      <c r="T2037" s="5"/>
      <c r="U2037" s="5"/>
      <c r="V2037" s="5"/>
      <c r="W2037" s="5"/>
      <c r="X2037" s="5"/>
      <c r="Y2037" s="5"/>
      <c r="Z2037" s="5"/>
      <c r="AA2037" s="5"/>
      <c r="AB2037" s="5"/>
      <c r="AC2037" s="5"/>
      <c r="AD2037" s="5"/>
      <c r="AE2037" s="5"/>
      <c r="AF2037" s="5"/>
      <c r="AG2037" s="5"/>
      <c r="AH2037" s="5"/>
      <c r="AI2037" s="5"/>
      <c r="AJ2037" s="5"/>
      <c r="AK2037" s="5"/>
      <c r="AL2037" s="5"/>
      <c r="AM2037" s="5"/>
      <c r="AN2037" s="5"/>
      <c r="AO2037" s="5"/>
      <c r="AP2037" s="5"/>
      <c r="AQ2037" s="5"/>
      <c r="AR2037" s="5"/>
      <c r="AS2037" s="5"/>
      <c r="AT2037" s="5"/>
      <c r="AU2037" s="5"/>
      <c r="AV2037" s="5"/>
      <c r="AW2037" s="5"/>
      <c r="AX2037" s="5"/>
      <c r="AY2037" s="5"/>
      <c r="AZ2037" s="5"/>
      <c r="BA2037" s="5"/>
      <c r="BB2037" s="5"/>
    </row>
    <row r="2038" spans="1:54" ht="15">
      <c r="A2038" s="231" t="s">
        <v>3358</v>
      </c>
      <c r="B2038" s="231"/>
      <c r="C2038" s="231"/>
      <c r="D2038" s="44">
        <f>SUM(C1969:C2037)</f>
        <v>69</v>
      </c>
      <c r="E2038" s="159">
        <f t="shared" ref="E2038" si="149">SUM(E1969:E2037)</f>
        <v>1548229</v>
      </c>
      <c r="F2038" s="4"/>
      <c r="G2038" s="5"/>
      <c r="H2038" s="5"/>
      <c r="I2038" s="5"/>
      <c r="J2038" s="5"/>
      <c r="K2038" s="5"/>
      <c r="L2038" s="5"/>
      <c r="M2038" s="5"/>
      <c r="N2038" s="5"/>
      <c r="O2038" s="5"/>
      <c r="P2038" s="5"/>
      <c r="Q2038" s="5"/>
      <c r="R2038" s="5"/>
      <c r="S2038" s="5"/>
      <c r="T2038" s="5"/>
      <c r="U2038" s="5"/>
      <c r="V2038" s="5"/>
      <c r="W2038" s="5"/>
      <c r="X2038" s="5"/>
      <c r="Y2038" s="5"/>
      <c r="Z2038" s="5"/>
      <c r="AA2038" s="5"/>
      <c r="AB2038" s="5"/>
      <c r="AC2038" s="5"/>
      <c r="AD2038" s="5"/>
      <c r="AE2038" s="5"/>
      <c r="AF2038" s="5"/>
      <c r="AG2038" s="5"/>
      <c r="AH2038" s="5"/>
      <c r="AI2038" s="5"/>
      <c r="AJ2038" s="5"/>
      <c r="AK2038" s="5"/>
      <c r="AL2038" s="5"/>
      <c r="AM2038" s="5"/>
      <c r="AN2038" s="5"/>
      <c r="AO2038" s="5"/>
      <c r="AP2038" s="5"/>
      <c r="AQ2038" s="5"/>
      <c r="AR2038" s="5"/>
      <c r="AS2038" s="5"/>
      <c r="AT2038" s="5"/>
      <c r="AU2038" s="5"/>
      <c r="AV2038" s="5"/>
      <c r="AW2038" s="5"/>
      <c r="AX2038" s="5"/>
      <c r="AY2038" s="5"/>
      <c r="AZ2038" s="5"/>
      <c r="BA2038" s="5"/>
      <c r="BB2038" s="5"/>
    </row>
    <row r="2039" spans="1:54" ht="15.75">
      <c r="A2039" s="28">
        <v>70</v>
      </c>
      <c r="B2039" s="225" t="s">
        <v>104</v>
      </c>
      <c r="C2039" s="225"/>
      <c r="D2039" s="29"/>
      <c r="E2039" s="156"/>
      <c r="F2039" s="4"/>
      <c r="G2039" s="5"/>
      <c r="H2039" s="5"/>
      <c r="I2039" s="5"/>
      <c r="J2039" s="5"/>
      <c r="K2039" s="5"/>
      <c r="L2039" s="5"/>
      <c r="M2039" s="5"/>
      <c r="N2039" s="5"/>
      <c r="O2039" s="5"/>
      <c r="P2039" s="5"/>
      <c r="Q2039" s="5"/>
      <c r="R2039" s="5"/>
      <c r="S2039" s="5"/>
      <c r="T2039" s="5"/>
      <c r="U2039" s="5"/>
      <c r="V2039" s="5"/>
      <c r="W2039" s="5"/>
      <c r="X2039" s="5"/>
      <c r="Y2039" s="5"/>
      <c r="Z2039" s="5"/>
      <c r="AA2039" s="5"/>
      <c r="AB2039" s="5"/>
      <c r="AC2039" s="5"/>
      <c r="AD2039" s="5"/>
      <c r="AE2039" s="5"/>
      <c r="AF2039" s="5"/>
      <c r="AG2039" s="5"/>
      <c r="AH2039" s="5"/>
      <c r="AI2039" s="5"/>
      <c r="AJ2039" s="5"/>
      <c r="AK2039" s="5"/>
      <c r="AL2039" s="5"/>
      <c r="AM2039" s="5"/>
      <c r="AN2039" s="5"/>
      <c r="AO2039" s="5"/>
      <c r="AP2039" s="5"/>
      <c r="AQ2039" s="5"/>
      <c r="AR2039" s="5"/>
      <c r="AS2039" s="5"/>
      <c r="AT2039" s="5"/>
      <c r="AU2039" s="5"/>
      <c r="AV2039" s="5"/>
      <c r="AW2039" s="5"/>
      <c r="AX2039" s="5"/>
      <c r="AY2039" s="5"/>
      <c r="AZ2039" s="5"/>
      <c r="BA2039" s="5"/>
      <c r="BB2039" s="5"/>
    </row>
    <row r="2040" spans="1:54">
      <c r="A2040" s="4"/>
      <c r="B2040" s="25"/>
      <c r="C2040" s="32">
        <f>IF(D2040="",0,1)</f>
        <v>1</v>
      </c>
      <c r="D2040" s="49" t="s">
        <v>3361</v>
      </c>
      <c r="E2040" s="49">
        <v>5553</v>
      </c>
      <c r="F2040" s="4"/>
      <c r="G2040" s="5"/>
      <c r="H2040" s="5"/>
      <c r="I2040" s="5"/>
      <c r="J2040" s="5"/>
      <c r="K2040" s="5"/>
      <c r="L2040" s="5"/>
      <c r="M2040" s="5"/>
      <c r="N2040" s="5"/>
      <c r="O2040" s="5"/>
      <c r="P2040" s="5"/>
      <c r="Q2040" s="5"/>
      <c r="R2040" s="5"/>
      <c r="S2040" s="5"/>
      <c r="T2040" s="5"/>
      <c r="U2040" s="5"/>
      <c r="V2040" s="5"/>
      <c r="W2040" s="5"/>
      <c r="X2040" s="5"/>
      <c r="Y2040" s="5"/>
      <c r="Z2040" s="5"/>
      <c r="AA2040" s="5"/>
      <c r="AB2040" s="5"/>
      <c r="AC2040" s="5"/>
      <c r="AD2040" s="5"/>
      <c r="AE2040" s="5"/>
      <c r="AF2040" s="5"/>
      <c r="AG2040" s="5"/>
      <c r="AH2040" s="5"/>
      <c r="AI2040" s="5"/>
      <c r="AJ2040" s="5"/>
      <c r="AK2040" s="5"/>
      <c r="AL2040" s="5"/>
      <c r="AM2040" s="5"/>
      <c r="AN2040" s="5"/>
      <c r="AO2040" s="5"/>
      <c r="AP2040" s="5"/>
      <c r="AQ2040" s="5"/>
      <c r="AR2040" s="5"/>
      <c r="AS2040" s="5"/>
      <c r="AT2040" s="5"/>
      <c r="AU2040" s="5"/>
      <c r="AV2040" s="5"/>
      <c r="AW2040" s="5"/>
      <c r="AX2040" s="5"/>
      <c r="AY2040" s="5"/>
      <c r="AZ2040" s="5"/>
      <c r="BA2040" s="5"/>
      <c r="BB2040" s="5"/>
    </row>
    <row r="2041" spans="1:54">
      <c r="A2041" s="4"/>
      <c r="B2041" s="25"/>
      <c r="C2041" s="32">
        <f>IF(D2041="",0,1)</f>
        <v>1</v>
      </c>
      <c r="D2041" s="49" t="s">
        <v>3363</v>
      </c>
      <c r="E2041" s="49">
        <v>6692</v>
      </c>
      <c r="F2041" s="4"/>
      <c r="G2041" s="5"/>
      <c r="H2041" s="5"/>
      <c r="I2041" s="5"/>
      <c r="J2041" s="5"/>
      <c r="K2041" s="5"/>
      <c r="L2041" s="5"/>
      <c r="M2041" s="5"/>
      <c r="N2041" s="5"/>
      <c r="O2041" s="5"/>
      <c r="P2041" s="5"/>
      <c r="Q2041" s="5"/>
      <c r="R2041" s="5"/>
      <c r="S2041" s="5"/>
      <c r="T2041" s="5"/>
      <c r="U2041" s="5"/>
      <c r="V2041" s="5"/>
      <c r="W2041" s="5"/>
      <c r="X2041" s="5"/>
      <c r="Y2041" s="5"/>
      <c r="Z2041" s="5"/>
      <c r="AA2041" s="5"/>
      <c r="AB2041" s="5"/>
      <c r="AC2041" s="5"/>
      <c r="AD2041" s="5"/>
      <c r="AE2041" s="5"/>
      <c r="AF2041" s="5"/>
      <c r="AG2041" s="5"/>
      <c r="AH2041" s="5"/>
      <c r="AI2041" s="5"/>
      <c r="AJ2041" s="5"/>
      <c r="AK2041" s="5"/>
      <c r="AL2041" s="5"/>
      <c r="AM2041" s="5"/>
      <c r="AN2041" s="5"/>
      <c r="AO2041" s="5"/>
      <c r="AP2041" s="5"/>
      <c r="AQ2041" s="5"/>
      <c r="AR2041" s="5"/>
      <c r="AS2041" s="5"/>
      <c r="AT2041" s="5"/>
      <c r="AU2041" s="5"/>
      <c r="AV2041" s="5"/>
      <c r="AW2041" s="5"/>
      <c r="AX2041" s="5"/>
      <c r="AY2041" s="5"/>
      <c r="AZ2041" s="5"/>
      <c r="BA2041" s="5"/>
      <c r="BB2041" s="5"/>
    </row>
    <row r="2042" spans="1:54">
      <c r="A2042" s="4"/>
      <c r="B2042" s="25"/>
      <c r="C2042" s="32">
        <f>IF(D2042="",0,1)</f>
        <v>1</v>
      </c>
      <c r="D2042" s="39" t="s">
        <v>3365</v>
      </c>
      <c r="E2042" s="39">
        <v>3206</v>
      </c>
      <c r="F2042" s="4"/>
      <c r="G2042" s="5"/>
      <c r="H2042" s="5"/>
      <c r="I2042" s="5"/>
      <c r="J2042" s="5"/>
      <c r="K2042" s="5"/>
      <c r="L2042" s="5"/>
      <c r="M2042" s="5"/>
      <c r="N2042" s="5"/>
      <c r="O2042" s="5"/>
      <c r="P2042" s="5"/>
      <c r="Q2042" s="5"/>
      <c r="R2042" s="5"/>
      <c r="S2042" s="5"/>
      <c r="T2042" s="5"/>
      <c r="U2042" s="5"/>
      <c r="V2042" s="5"/>
      <c r="W2042" s="5"/>
      <c r="X2042" s="5"/>
      <c r="Y2042" s="5"/>
      <c r="Z2042" s="5"/>
      <c r="AA2042" s="5"/>
      <c r="AB2042" s="5"/>
      <c r="AC2042" s="5"/>
      <c r="AD2042" s="5"/>
      <c r="AE2042" s="5"/>
      <c r="AF2042" s="5"/>
      <c r="AG2042" s="5"/>
      <c r="AH2042" s="5"/>
      <c r="AI2042" s="5"/>
      <c r="AJ2042" s="5"/>
      <c r="AK2042" s="5"/>
      <c r="AL2042" s="5"/>
      <c r="AM2042" s="5"/>
      <c r="AN2042" s="5"/>
      <c r="AO2042" s="5"/>
      <c r="AP2042" s="5"/>
      <c r="AQ2042" s="5"/>
      <c r="AR2042" s="5"/>
      <c r="AS2042" s="5"/>
      <c r="AT2042" s="5"/>
      <c r="AU2042" s="5"/>
      <c r="AV2042" s="5"/>
      <c r="AW2042" s="5"/>
      <c r="AX2042" s="5"/>
      <c r="AY2042" s="5"/>
      <c r="AZ2042" s="5"/>
      <c r="BA2042" s="5"/>
      <c r="BB2042" s="5"/>
    </row>
    <row r="2043" spans="1:54">
      <c r="A2043" s="4"/>
      <c r="B2043" s="25"/>
      <c r="C2043" s="32">
        <f>IF(D2043="",0,1)</f>
        <v>1</v>
      </c>
      <c r="D2043" s="39" t="s">
        <v>3367</v>
      </c>
      <c r="E2043" s="39">
        <v>15200</v>
      </c>
      <c r="F2043" s="4"/>
      <c r="G2043" s="5"/>
      <c r="H2043" s="5"/>
      <c r="I2043" s="5"/>
      <c r="J2043" s="5"/>
      <c r="K2043" s="5"/>
      <c r="L2043" s="5"/>
      <c r="M2043" s="5"/>
      <c r="N2043" s="5"/>
      <c r="O2043" s="5"/>
      <c r="P2043" s="5"/>
      <c r="Q2043" s="5"/>
      <c r="R2043" s="5"/>
      <c r="S2043" s="5"/>
      <c r="T2043" s="5"/>
      <c r="U2043" s="5"/>
      <c r="V2043" s="5"/>
      <c r="W2043" s="5"/>
      <c r="X2043" s="5"/>
      <c r="Y2043" s="5"/>
      <c r="Z2043" s="5"/>
      <c r="AA2043" s="5"/>
      <c r="AB2043" s="5"/>
      <c r="AC2043" s="5"/>
      <c r="AD2043" s="5"/>
      <c r="AE2043" s="5"/>
      <c r="AF2043" s="5"/>
      <c r="AG2043" s="5"/>
      <c r="AH2043" s="5"/>
      <c r="AI2043" s="5"/>
      <c r="AJ2043" s="5"/>
      <c r="AK2043" s="5"/>
      <c r="AL2043" s="5"/>
      <c r="AM2043" s="5"/>
      <c r="AN2043" s="5"/>
      <c r="AO2043" s="5"/>
      <c r="AP2043" s="5"/>
      <c r="AQ2043" s="5"/>
      <c r="AR2043" s="5"/>
      <c r="AS2043" s="5"/>
      <c r="AT2043" s="5"/>
      <c r="AU2043" s="5"/>
      <c r="AV2043" s="5"/>
      <c r="AW2043" s="5"/>
      <c r="AX2043" s="5"/>
      <c r="AY2043" s="5"/>
      <c r="AZ2043" s="5"/>
      <c r="BA2043" s="5"/>
      <c r="BB2043" s="5"/>
    </row>
    <row r="2044" spans="1:54" ht="15">
      <c r="A2044" s="231" t="s">
        <v>3368</v>
      </c>
      <c r="B2044" s="231"/>
      <c r="C2044" s="231"/>
      <c r="D2044" s="44">
        <f>SUM(C2040:C2043)</f>
        <v>4</v>
      </c>
      <c r="E2044" s="159">
        <f t="shared" ref="E2044" si="150">SUM(E2040:E2043)</f>
        <v>30651</v>
      </c>
      <c r="F2044" s="4"/>
      <c r="G2044" s="5"/>
      <c r="H2044" s="5"/>
      <c r="I2044" s="5"/>
      <c r="J2044" s="5"/>
      <c r="K2044" s="5"/>
      <c r="L2044" s="5"/>
      <c r="M2044" s="5"/>
      <c r="N2044" s="5"/>
      <c r="O2044" s="5"/>
      <c r="P2044" s="5"/>
      <c r="Q2044" s="5"/>
      <c r="R2044" s="5"/>
      <c r="S2044" s="5"/>
      <c r="T2044" s="5"/>
      <c r="U2044" s="5"/>
      <c r="V2044" s="5"/>
      <c r="W2044" s="5"/>
      <c r="X2044" s="5"/>
      <c r="Y2044" s="5"/>
      <c r="Z2044" s="5"/>
      <c r="AA2044" s="5"/>
      <c r="AB2044" s="5"/>
      <c r="AC2044" s="5"/>
      <c r="AD2044" s="5"/>
      <c r="AE2044" s="5"/>
      <c r="AF2044" s="5"/>
      <c r="AG2044" s="5"/>
      <c r="AH2044" s="5"/>
      <c r="AI2044" s="5"/>
      <c r="AJ2044" s="5"/>
      <c r="AK2044" s="5"/>
      <c r="AL2044" s="5"/>
      <c r="AM2044" s="5"/>
      <c r="AN2044" s="5"/>
      <c r="AO2044" s="5"/>
      <c r="AP2044" s="5"/>
      <c r="AQ2044" s="5"/>
      <c r="AR2044" s="5"/>
      <c r="AS2044" s="5"/>
      <c r="AT2044" s="5"/>
      <c r="AU2044" s="5"/>
      <c r="AV2044" s="5"/>
      <c r="AW2044" s="5"/>
      <c r="AX2044" s="5"/>
      <c r="AY2044" s="5"/>
      <c r="AZ2044" s="5"/>
      <c r="BA2044" s="5"/>
      <c r="BB2044" s="5"/>
    </row>
    <row r="2045" spans="1:54" ht="15.75">
      <c r="A2045" s="28">
        <v>71</v>
      </c>
      <c r="B2045" s="225" t="s">
        <v>105</v>
      </c>
      <c r="C2045" s="225"/>
      <c r="D2045" s="29"/>
      <c r="E2045" s="156"/>
      <c r="F2045" s="4"/>
      <c r="G2045" s="5"/>
      <c r="H2045" s="5"/>
      <c r="I2045" s="5"/>
      <c r="J2045" s="5"/>
      <c r="K2045" s="5"/>
      <c r="L2045" s="5"/>
      <c r="M2045" s="5"/>
      <c r="N2045" s="5"/>
      <c r="O2045" s="5"/>
      <c r="P2045" s="5"/>
      <c r="Q2045" s="5"/>
      <c r="R2045" s="5"/>
      <c r="S2045" s="5"/>
      <c r="T2045" s="5"/>
      <c r="U2045" s="5"/>
      <c r="V2045" s="5"/>
      <c r="W2045" s="5"/>
      <c r="X2045" s="5"/>
      <c r="Y2045" s="5"/>
      <c r="Z2045" s="5"/>
      <c r="AA2045" s="5"/>
      <c r="AB2045" s="5"/>
      <c r="AC2045" s="5"/>
      <c r="AD2045" s="5"/>
      <c r="AE2045" s="5"/>
      <c r="AF2045" s="5"/>
      <c r="AG2045" s="5"/>
      <c r="AH2045" s="5"/>
      <c r="AI2045" s="5"/>
      <c r="AJ2045" s="5"/>
      <c r="AK2045" s="5"/>
      <c r="AL2045" s="5"/>
      <c r="AM2045" s="5"/>
      <c r="AN2045" s="5"/>
      <c r="AO2045" s="5"/>
      <c r="AP2045" s="5"/>
      <c r="AQ2045" s="5"/>
      <c r="AR2045" s="5"/>
      <c r="AS2045" s="5"/>
      <c r="AT2045" s="5"/>
      <c r="AU2045" s="5"/>
      <c r="AV2045" s="5"/>
      <c r="AW2045" s="5"/>
      <c r="AX2045" s="5"/>
      <c r="AY2045" s="5"/>
      <c r="AZ2045" s="5"/>
      <c r="BA2045" s="5"/>
      <c r="BB2045" s="5"/>
    </row>
    <row r="2046" spans="1:54">
      <c r="A2046" s="4"/>
      <c r="B2046" s="25"/>
      <c r="C2046" s="32">
        <f t="shared" ref="C2046:C2060" si="151">IF(D2046="",0,1)</f>
        <v>1</v>
      </c>
      <c r="D2046" s="34" t="s">
        <v>3369</v>
      </c>
      <c r="E2046" s="34">
        <v>13000</v>
      </c>
      <c r="F2046" s="4"/>
      <c r="G2046" s="5"/>
      <c r="H2046" s="5"/>
      <c r="I2046" s="5"/>
      <c r="J2046" s="5"/>
      <c r="K2046" s="5"/>
      <c r="L2046" s="5"/>
      <c r="M2046" s="5"/>
      <c r="N2046" s="5"/>
      <c r="O2046" s="5"/>
      <c r="P2046" s="5"/>
      <c r="Q2046" s="5"/>
      <c r="R2046" s="5"/>
      <c r="S2046" s="5"/>
      <c r="T2046" s="5"/>
      <c r="U2046" s="5"/>
      <c r="V2046" s="5"/>
      <c r="W2046" s="5"/>
      <c r="X2046" s="5"/>
      <c r="Y2046" s="5"/>
      <c r="Z2046" s="5"/>
      <c r="AA2046" s="5"/>
      <c r="AB2046" s="5"/>
      <c r="AC2046" s="5"/>
      <c r="AD2046" s="5"/>
      <c r="AE2046" s="5"/>
      <c r="AF2046" s="5"/>
      <c r="AG2046" s="5"/>
      <c r="AH2046" s="5"/>
      <c r="AI2046" s="5"/>
      <c r="AJ2046" s="5"/>
      <c r="AK2046" s="5"/>
      <c r="AL2046" s="5"/>
      <c r="AM2046" s="5"/>
      <c r="AN2046" s="5"/>
      <c r="AO2046" s="5"/>
      <c r="AP2046" s="5"/>
      <c r="AQ2046" s="5"/>
      <c r="AR2046" s="5"/>
      <c r="AS2046" s="5"/>
      <c r="AT2046" s="5"/>
      <c r="AU2046" s="5"/>
      <c r="AV2046" s="5"/>
      <c r="AW2046" s="5"/>
      <c r="AX2046" s="5"/>
      <c r="AY2046" s="5"/>
      <c r="AZ2046" s="5"/>
      <c r="BA2046" s="5"/>
      <c r="BB2046" s="5"/>
    </row>
    <row r="2047" spans="1:54">
      <c r="A2047" s="4"/>
      <c r="B2047" s="25"/>
      <c r="C2047" s="32">
        <f t="shared" si="151"/>
        <v>1</v>
      </c>
      <c r="D2047" s="34" t="s">
        <v>3377</v>
      </c>
      <c r="E2047" s="34">
        <v>3717</v>
      </c>
      <c r="F2047" s="4"/>
      <c r="G2047" s="5"/>
      <c r="H2047" s="5"/>
      <c r="I2047" s="5"/>
      <c r="J2047" s="5"/>
      <c r="K2047" s="5"/>
      <c r="L2047" s="5"/>
      <c r="M2047" s="5"/>
      <c r="N2047" s="5"/>
      <c r="O2047" s="5"/>
      <c r="P2047" s="5"/>
      <c r="Q2047" s="5"/>
      <c r="R2047" s="5"/>
      <c r="S2047" s="5"/>
      <c r="T2047" s="5"/>
      <c r="U2047" s="5"/>
      <c r="V2047" s="5"/>
      <c r="W2047" s="5"/>
      <c r="X2047" s="5"/>
      <c r="Y2047" s="5"/>
      <c r="Z2047" s="5"/>
      <c r="AA2047" s="5"/>
      <c r="AB2047" s="5"/>
      <c r="AC2047" s="5"/>
      <c r="AD2047" s="5"/>
      <c r="AE2047" s="5"/>
      <c r="AF2047" s="5"/>
      <c r="AG2047" s="5"/>
      <c r="AH2047" s="5"/>
      <c r="AI2047" s="5"/>
      <c r="AJ2047" s="5"/>
      <c r="AK2047" s="5"/>
      <c r="AL2047" s="5"/>
      <c r="AM2047" s="5"/>
      <c r="AN2047" s="5"/>
      <c r="AO2047" s="5"/>
      <c r="AP2047" s="5"/>
      <c r="AQ2047" s="5"/>
      <c r="AR2047" s="5"/>
      <c r="AS2047" s="5"/>
      <c r="AT2047" s="5"/>
      <c r="AU2047" s="5"/>
      <c r="AV2047" s="5"/>
      <c r="AW2047" s="5"/>
      <c r="AX2047" s="5"/>
      <c r="AY2047" s="5"/>
      <c r="AZ2047" s="5"/>
      <c r="BA2047" s="5"/>
      <c r="BB2047" s="5"/>
    </row>
    <row r="2048" spans="1:54">
      <c r="A2048" s="4"/>
      <c r="B2048" s="25"/>
      <c r="C2048" s="32">
        <f t="shared" si="151"/>
        <v>1</v>
      </c>
      <c r="D2048" s="36" t="s">
        <v>3378</v>
      </c>
      <c r="E2048" s="36">
        <v>4850</v>
      </c>
      <c r="F2048" s="4"/>
      <c r="G2048" s="5"/>
      <c r="H2048" s="5"/>
      <c r="I2048" s="5"/>
      <c r="J2048" s="5"/>
      <c r="K2048" s="5"/>
      <c r="L2048" s="5"/>
      <c r="M2048" s="5"/>
      <c r="N2048" s="5"/>
      <c r="O2048" s="5"/>
      <c r="P2048" s="5"/>
      <c r="Q2048" s="5"/>
      <c r="R2048" s="5"/>
      <c r="S2048" s="5"/>
      <c r="T2048" s="5"/>
      <c r="U2048" s="5"/>
      <c r="V2048" s="5"/>
      <c r="W2048" s="5"/>
      <c r="X2048" s="5"/>
      <c r="Y2048" s="5"/>
      <c r="Z2048" s="5"/>
      <c r="AA2048" s="5"/>
      <c r="AB2048" s="5"/>
      <c r="AC2048" s="5"/>
      <c r="AD2048" s="5"/>
      <c r="AE2048" s="5"/>
      <c r="AF2048" s="5"/>
      <c r="AG2048" s="5"/>
      <c r="AH2048" s="5"/>
      <c r="AI2048" s="5"/>
      <c r="AJ2048" s="5"/>
      <c r="AK2048" s="5"/>
      <c r="AL2048" s="5"/>
      <c r="AM2048" s="5"/>
      <c r="AN2048" s="5"/>
      <c r="AO2048" s="5"/>
      <c r="AP2048" s="5"/>
      <c r="AQ2048" s="5"/>
      <c r="AR2048" s="5"/>
      <c r="AS2048" s="5"/>
      <c r="AT2048" s="5"/>
      <c r="AU2048" s="5"/>
      <c r="AV2048" s="5"/>
      <c r="AW2048" s="5"/>
      <c r="AX2048" s="5"/>
      <c r="AY2048" s="5"/>
      <c r="AZ2048" s="5"/>
      <c r="BA2048" s="5"/>
      <c r="BB2048" s="5"/>
    </row>
    <row r="2049" spans="1:54">
      <c r="A2049" s="4"/>
      <c r="B2049" s="25"/>
      <c r="C2049" s="32">
        <f t="shared" si="151"/>
        <v>1</v>
      </c>
      <c r="D2049" s="42" t="s">
        <v>3380</v>
      </c>
      <c r="E2049" s="42">
        <v>1890</v>
      </c>
      <c r="F2049" s="4"/>
      <c r="G2049" s="5"/>
      <c r="H2049" s="5"/>
      <c r="I2049" s="5"/>
      <c r="J2049" s="5"/>
      <c r="K2049" s="5"/>
      <c r="L2049" s="5"/>
      <c r="M2049" s="5"/>
      <c r="N2049" s="5"/>
      <c r="O2049" s="5"/>
      <c r="P2049" s="5"/>
      <c r="Q2049" s="5"/>
      <c r="R2049" s="5"/>
      <c r="S2049" s="5"/>
      <c r="T2049" s="5"/>
      <c r="U2049" s="5"/>
      <c r="V2049" s="5"/>
      <c r="W2049" s="5"/>
      <c r="X2049" s="5"/>
      <c r="Y2049" s="5"/>
      <c r="Z2049" s="5"/>
      <c r="AA2049" s="5"/>
      <c r="AB2049" s="5"/>
      <c r="AC2049" s="5"/>
      <c r="AD2049" s="5"/>
      <c r="AE2049" s="5"/>
      <c r="AF2049" s="5"/>
      <c r="AG2049" s="5"/>
      <c r="AH2049" s="5"/>
      <c r="AI2049" s="5"/>
      <c r="AJ2049" s="5"/>
      <c r="AK2049" s="5"/>
      <c r="AL2049" s="5"/>
      <c r="AM2049" s="5"/>
      <c r="AN2049" s="5"/>
      <c r="AO2049" s="5"/>
      <c r="AP2049" s="5"/>
      <c r="AQ2049" s="5"/>
      <c r="AR2049" s="5"/>
      <c r="AS2049" s="5"/>
      <c r="AT2049" s="5"/>
      <c r="AU2049" s="5"/>
      <c r="AV2049" s="5"/>
      <c r="AW2049" s="5"/>
      <c r="AX2049" s="5"/>
      <c r="AY2049" s="5"/>
      <c r="AZ2049" s="5"/>
      <c r="BA2049" s="5"/>
      <c r="BB2049" s="5"/>
    </row>
    <row r="2050" spans="1:54">
      <c r="A2050" s="4"/>
      <c r="B2050" s="25"/>
      <c r="C2050" s="32">
        <f t="shared" si="151"/>
        <v>1</v>
      </c>
      <c r="D2050" s="42" t="s">
        <v>3384</v>
      </c>
      <c r="E2050" s="42">
        <v>7500</v>
      </c>
      <c r="F2050" s="4"/>
      <c r="G2050" s="5"/>
      <c r="H2050" s="5"/>
      <c r="I2050" s="5"/>
      <c r="J2050" s="5"/>
      <c r="K2050" s="5"/>
      <c r="L2050" s="5"/>
      <c r="M2050" s="5"/>
      <c r="N2050" s="5"/>
      <c r="O2050" s="5"/>
      <c r="P2050" s="5"/>
      <c r="Q2050" s="5"/>
      <c r="R2050" s="5"/>
      <c r="S2050" s="5"/>
      <c r="T2050" s="5"/>
      <c r="U2050" s="5"/>
      <c r="V2050" s="5"/>
      <c r="W2050" s="5"/>
      <c r="X2050" s="5"/>
      <c r="Y2050" s="5"/>
      <c r="Z2050" s="5"/>
      <c r="AA2050" s="5"/>
      <c r="AB2050" s="5"/>
      <c r="AC2050" s="5"/>
      <c r="AD2050" s="5"/>
      <c r="AE2050" s="5"/>
      <c r="AF2050" s="5"/>
      <c r="AG2050" s="5"/>
      <c r="AH2050" s="5"/>
      <c r="AI2050" s="5"/>
      <c r="AJ2050" s="5"/>
      <c r="AK2050" s="5"/>
      <c r="AL2050" s="5"/>
      <c r="AM2050" s="5"/>
      <c r="AN2050" s="5"/>
      <c r="AO2050" s="5"/>
      <c r="AP2050" s="5"/>
      <c r="AQ2050" s="5"/>
      <c r="AR2050" s="5"/>
      <c r="AS2050" s="5"/>
      <c r="AT2050" s="5"/>
      <c r="AU2050" s="5"/>
      <c r="AV2050" s="5"/>
      <c r="AW2050" s="5"/>
      <c r="AX2050" s="5"/>
      <c r="AY2050" s="5"/>
      <c r="AZ2050" s="5"/>
      <c r="BA2050" s="5"/>
      <c r="BB2050" s="5"/>
    </row>
    <row r="2051" spans="1:54">
      <c r="A2051" s="4"/>
      <c r="B2051" s="25"/>
      <c r="C2051" s="32">
        <f t="shared" si="151"/>
        <v>1</v>
      </c>
      <c r="D2051" s="36" t="s">
        <v>3385</v>
      </c>
      <c r="E2051" s="36">
        <v>4300</v>
      </c>
      <c r="F2051" s="4"/>
      <c r="G2051" s="5"/>
      <c r="H2051" s="5"/>
      <c r="I2051" s="5"/>
      <c r="J2051" s="5"/>
      <c r="K2051" s="5"/>
      <c r="L2051" s="5"/>
      <c r="M2051" s="5"/>
      <c r="N2051" s="5"/>
      <c r="O2051" s="5"/>
      <c r="P2051" s="5"/>
      <c r="Q2051" s="5"/>
      <c r="R2051" s="5"/>
      <c r="S2051" s="5"/>
      <c r="T2051" s="5"/>
      <c r="U2051" s="5"/>
      <c r="V2051" s="5"/>
      <c r="W2051" s="5"/>
      <c r="X2051" s="5"/>
      <c r="Y2051" s="5"/>
      <c r="Z2051" s="5"/>
      <c r="AA2051" s="5"/>
      <c r="AB2051" s="5"/>
      <c r="AC2051" s="5"/>
      <c r="AD2051" s="5"/>
      <c r="AE2051" s="5"/>
      <c r="AF2051" s="5"/>
      <c r="AG2051" s="5"/>
      <c r="AH2051" s="5"/>
      <c r="AI2051" s="5"/>
      <c r="AJ2051" s="5"/>
      <c r="AK2051" s="5"/>
      <c r="AL2051" s="5"/>
      <c r="AM2051" s="5"/>
      <c r="AN2051" s="5"/>
      <c r="AO2051" s="5"/>
      <c r="AP2051" s="5"/>
      <c r="AQ2051" s="5"/>
      <c r="AR2051" s="5"/>
      <c r="AS2051" s="5"/>
      <c r="AT2051" s="5"/>
      <c r="AU2051" s="5"/>
      <c r="AV2051" s="5"/>
      <c r="AW2051" s="5"/>
      <c r="AX2051" s="5"/>
      <c r="AY2051" s="5"/>
      <c r="AZ2051" s="5"/>
      <c r="BA2051" s="5"/>
      <c r="BB2051" s="5"/>
    </row>
    <row r="2052" spans="1:54">
      <c r="A2052" s="4"/>
      <c r="B2052" s="25"/>
      <c r="C2052" s="32">
        <f t="shared" si="151"/>
        <v>1</v>
      </c>
      <c r="D2052" s="36" t="s">
        <v>3386</v>
      </c>
      <c r="E2052" s="36">
        <v>1546</v>
      </c>
      <c r="F2052" s="4"/>
      <c r="G2052" s="5"/>
      <c r="H2052" s="5"/>
      <c r="I2052" s="5"/>
      <c r="J2052" s="5"/>
      <c r="K2052" s="5"/>
      <c r="L2052" s="5"/>
      <c r="M2052" s="5"/>
      <c r="N2052" s="5"/>
      <c r="O2052" s="5"/>
      <c r="P2052" s="5"/>
      <c r="Q2052" s="5"/>
      <c r="R2052" s="5"/>
      <c r="S2052" s="5"/>
      <c r="T2052" s="5"/>
      <c r="U2052" s="5"/>
      <c r="V2052" s="5"/>
      <c r="W2052" s="5"/>
      <c r="X2052" s="5"/>
      <c r="Y2052" s="5"/>
      <c r="Z2052" s="5"/>
      <c r="AA2052" s="5"/>
      <c r="AB2052" s="5"/>
      <c r="AC2052" s="5"/>
      <c r="AD2052" s="5"/>
      <c r="AE2052" s="5"/>
      <c r="AF2052" s="5"/>
      <c r="AG2052" s="5"/>
      <c r="AH2052" s="5"/>
      <c r="AI2052" s="5"/>
      <c r="AJ2052" s="5"/>
      <c r="AK2052" s="5"/>
      <c r="AL2052" s="5"/>
      <c r="AM2052" s="5"/>
      <c r="AN2052" s="5"/>
      <c r="AO2052" s="5"/>
      <c r="AP2052" s="5"/>
      <c r="AQ2052" s="5"/>
      <c r="AR2052" s="5"/>
      <c r="AS2052" s="5"/>
      <c r="AT2052" s="5"/>
      <c r="AU2052" s="5"/>
      <c r="AV2052" s="5"/>
      <c r="AW2052" s="5"/>
      <c r="AX2052" s="5"/>
      <c r="AY2052" s="5"/>
      <c r="AZ2052" s="5"/>
      <c r="BA2052" s="5"/>
      <c r="BB2052" s="5"/>
    </row>
    <row r="2053" spans="1:54">
      <c r="A2053" s="4"/>
      <c r="B2053" s="25"/>
      <c r="C2053" s="32">
        <f t="shared" si="151"/>
        <v>1</v>
      </c>
      <c r="D2053" s="36" t="s">
        <v>3387</v>
      </c>
      <c r="E2053" s="36">
        <v>3570</v>
      </c>
      <c r="F2053" s="4"/>
      <c r="G2053" s="5"/>
      <c r="H2053" s="5"/>
      <c r="I2053" s="5"/>
      <c r="J2053" s="5"/>
      <c r="K2053" s="5"/>
      <c r="L2053" s="5"/>
      <c r="M2053" s="5"/>
      <c r="N2053" s="5"/>
      <c r="O2053" s="5"/>
      <c r="P2053" s="5"/>
      <c r="Q2053" s="5"/>
      <c r="R2053" s="5"/>
      <c r="S2053" s="5"/>
      <c r="T2053" s="5"/>
      <c r="U2053" s="5"/>
      <c r="V2053" s="5"/>
      <c r="W2053" s="5"/>
      <c r="X2053" s="5"/>
      <c r="Y2053" s="5"/>
      <c r="Z2053" s="5"/>
      <c r="AA2053" s="5"/>
      <c r="AB2053" s="5"/>
      <c r="AC2053" s="5"/>
      <c r="AD2053" s="5"/>
      <c r="AE2053" s="5"/>
      <c r="AF2053" s="5"/>
      <c r="AG2053" s="5"/>
      <c r="AH2053" s="5"/>
      <c r="AI2053" s="5"/>
      <c r="AJ2053" s="5"/>
      <c r="AK2053" s="5"/>
      <c r="AL2053" s="5"/>
      <c r="AM2053" s="5"/>
      <c r="AN2053" s="5"/>
      <c r="AO2053" s="5"/>
      <c r="AP2053" s="5"/>
      <c r="AQ2053" s="5"/>
      <c r="AR2053" s="5"/>
      <c r="AS2053" s="5"/>
      <c r="AT2053" s="5"/>
      <c r="AU2053" s="5"/>
      <c r="AV2053" s="5"/>
      <c r="AW2053" s="5"/>
      <c r="AX2053" s="5"/>
      <c r="AY2053" s="5"/>
      <c r="AZ2053" s="5"/>
      <c r="BA2053" s="5"/>
      <c r="BB2053" s="5"/>
    </row>
    <row r="2054" spans="1:54">
      <c r="A2054" s="4"/>
      <c r="B2054" s="25"/>
      <c r="C2054" s="32">
        <f t="shared" si="151"/>
        <v>1</v>
      </c>
      <c r="D2054" s="36" t="s">
        <v>3388</v>
      </c>
      <c r="E2054" s="36">
        <v>22000</v>
      </c>
      <c r="F2054" s="4"/>
      <c r="G2054" s="5"/>
      <c r="H2054" s="5"/>
      <c r="I2054" s="5"/>
      <c r="J2054" s="5"/>
      <c r="K2054" s="5"/>
      <c r="L2054" s="5"/>
      <c r="M2054" s="5"/>
      <c r="N2054" s="5"/>
      <c r="O2054" s="5"/>
      <c r="P2054" s="5"/>
      <c r="Q2054" s="5"/>
      <c r="R2054" s="5"/>
      <c r="S2054" s="5"/>
      <c r="T2054" s="5"/>
      <c r="U2054" s="5"/>
      <c r="V2054" s="5"/>
      <c r="W2054" s="5"/>
      <c r="X2054" s="5"/>
      <c r="Y2054" s="5"/>
      <c r="Z2054" s="5"/>
      <c r="AA2054" s="5"/>
      <c r="AB2054" s="5"/>
      <c r="AC2054" s="5"/>
      <c r="AD2054" s="5"/>
      <c r="AE2054" s="5"/>
      <c r="AF2054" s="5"/>
      <c r="AG2054" s="5"/>
      <c r="AH2054" s="5"/>
      <c r="AI2054" s="5"/>
      <c r="AJ2054" s="5"/>
      <c r="AK2054" s="5"/>
      <c r="AL2054" s="5"/>
      <c r="AM2054" s="5"/>
      <c r="AN2054" s="5"/>
      <c r="AO2054" s="5"/>
      <c r="AP2054" s="5"/>
      <c r="AQ2054" s="5"/>
      <c r="AR2054" s="5"/>
      <c r="AS2054" s="5"/>
      <c r="AT2054" s="5"/>
      <c r="AU2054" s="5"/>
      <c r="AV2054" s="5"/>
      <c r="AW2054" s="5"/>
      <c r="AX2054" s="5"/>
      <c r="AY2054" s="5"/>
      <c r="AZ2054" s="5"/>
      <c r="BA2054" s="5"/>
      <c r="BB2054" s="5"/>
    </row>
    <row r="2055" spans="1:54">
      <c r="A2055" s="4"/>
      <c r="B2055" s="25"/>
      <c r="C2055" s="32">
        <f t="shared" si="151"/>
        <v>1</v>
      </c>
      <c r="D2055" s="36" t="s">
        <v>3389</v>
      </c>
      <c r="E2055" s="36">
        <v>6900</v>
      </c>
      <c r="F2055" s="4"/>
      <c r="G2055" s="5"/>
      <c r="H2055" s="5"/>
      <c r="I2055" s="5"/>
      <c r="J2055" s="5"/>
      <c r="K2055" s="5"/>
      <c r="L2055" s="5"/>
      <c r="M2055" s="5"/>
      <c r="N2055" s="5"/>
      <c r="O2055" s="5"/>
      <c r="P2055" s="5"/>
      <c r="Q2055" s="5"/>
      <c r="R2055" s="5"/>
      <c r="S2055" s="5"/>
      <c r="T2055" s="5"/>
      <c r="U2055" s="5"/>
      <c r="V2055" s="5"/>
      <c r="W2055" s="5"/>
      <c r="X2055" s="5"/>
      <c r="Y2055" s="5"/>
      <c r="Z2055" s="5"/>
      <c r="AA2055" s="5"/>
      <c r="AB2055" s="5"/>
      <c r="AC2055" s="5"/>
      <c r="AD2055" s="5"/>
      <c r="AE2055" s="5"/>
      <c r="AF2055" s="5"/>
      <c r="AG2055" s="5"/>
      <c r="AH2055" s="5"/>
      <c r="AI2055" s="5"/>
      <c r="AJ2055" s="5"/>
      <c r="AK2055" s="5"/>
      <c r="AL2055" s="5"/>
      <c r="AM2055" s="5"/>
      <c r="AN2055" s="5"/>
      <c r="AO2055" s="5"/>
      <c r="AP2055" s="5"/>
      <c r="AQ2055" s="5"/>
      <c r="AR2055" s="5"/>
      <c r="AS2055" s="5"/>
      <c r="AT2055" s="5"/>
      <c r="AU2055" s="5"/>
      <c r="AV2055" s="5"/>
      <c r="AW2055" s="5"/>
      <c r="AX2055" s="5"/>
      <c r="AY2055" s="5"/>
      <c r="AZ2055" s="5"/>
      <c r="BA2055" s="5"/>
      <c r="BB2055" s="5"/>
    </row>
    <row r="2056" spans="1:54">
      <c r="A2056" s="4"/>
      <c r="B2056" s="25"/>
      <c r="C2056" s="32">
        <f t="shared" si="151"/>
        <v>1</v>
      </c>
      <c r="D2056" s="36" t="s">
        <v>3390</v>
      </c>
      <c r="E2056" s="36">
        <v>40000</v>
      </c>
      <c r="F2056" s="4"/>
      <c r="G2056" s="5"/>
      <c r="H2056" s="5"/>
      <c r="I2056" s="5"/>
      <c r="J2056" s="5"/>
      <c r="K2056" s="5"/>
      <c r="L2056" s="5"/>
      <c r="M2056" s="5"/>
      <c r="N2056" s="5"/>
      <c r="O2056" s="5"/>
      <c r="P2056" s="5"/>
      <c r="Q2056" s="5"/>
      <c r="R2056" s="5"/>
      <c r="S2056" s="5"/>
      <c r="T2056" s="5"/>
      <c r="U2056" s="5"/>
      <c r="V2056" s="5"/>
      <c r="W2056" s="5"/>
      <c r="X2056" s="5"/>
      <c r="Y2056" s="5"/>
      <c r="Z2056" s="5"/>
      <c r="AA2056" s="5"/>
      <c r="AB2056" s="5"/>
      <c r="AC2056" s="5"/>
      <c r="AD2056" s="5"/>
      <c r="AE2056" s="5"/>
      <c r="AF2056" s="5"/>
      <c r="AG2056" s="5"/>
      <c r="AH2056" s="5"/>
      <c r="AI2056" s="5"/>
      <c r="AJ2056" s="5"/>
      <c r="AK2056" s="5"/>
      <c r="AL2056" s="5"/>
      <c r="AM2056" s="5"/>
      <c r="AN2056" s="5"/>
      <c r="AO2056" s="5"/>
      <c r="AP2056" s="5"/>
      <c r="AQ2056" s="5"/>
      <c r="AR2056" s="5"/>
      <c r="AS2056" s="5"/>
      <c r="AT2056" s="5"/>
      <c r="AU2056" s="5"/>
      <c r="AV2056" s="5"/>
      <c r="AW2056" s="5"/>
      <c r="AX2056" s="5"/>
      <c r="AY2056" s="5"/>
      <c r="AZ2056" s="5"/>
      <c r="BA2056" s="5"/>
      <c r="BB2056" s="5"/>
    </row>
    <row r="2057" spans="1:54">
      <c r="A2057" s="4"/>
      <c r="B2057" s="25"/>
      <c r="C2057" s="32">
        <f t="shared" si="151"/>
        <v>1</v>
      </c>
      <c r="D2057" s="36" t="s">
        <v>3392</v>
      </c>
      <c r="E2057" s="36">
        <v>17694</v>
      </c>
      <c r="F2057" s="4"/>
      <c r="G2057" s="5"/>
      <c r="H2057" s="5"/>
      <c r="I2057" s="5"/>
      <c r="J2057" s="5"/>
      <c r="K2057" s="5"/>
      <c r="L2057" s="5"/>
      <c r="M2057" s="5"/>
      <c r="N2057" s="5"/>
      <c r="O2057" s="5"/>
      <c r="P2057" s="5"/>
      <c r="Q2057" s="5"/>
      <c r="R2057" s="5"/>
      <c r="S2057" s="5"/>
      <c r="T2057" s="5"/>
      <c r="U2057" s="5"/>
      <c r="V2057" s="5"/>
      <c r="W2057" s="5"/>
      <c r="X2057" s="5"/>
      <c r="Y2057" s="5"/>
      <c r="Z2057" s="5"/>
      <c r="AA2057" s="5"/>
      <c r="AB2057" s="5"/>
      <c r="AC2057" s="5"/>
      <c r="AD2057" s="5"/>
      <c r="AE2057" s="5"/>
      <c r="AF2057" s="5"/>
      <c r="AG2057" s="5"/>
      <c r="AH2057" s="5"/>
      <c r="AI2057" s="5"/>
      <c r="AJ2057" s="5"/>
      <c r="AK2057" s="5"/>
      <c r="AL2057" s="5"/>
      <c r="AM2057" s="5"/>
      <c r="AN2057" s="5"/>
      <c r="AO2057" s="5"/>
      <c r="AP2057" s="5"/>
      <c r="AQ2057" s="5"/>
      <c r="AR2057" s="5"/>
      <c r="AS2057" s="5"/>
      <c r="AT2057" s="5"/>
      <c r="AU2057" s="5"/>
      <c r="AV2057" s="5"/>
      <c r="AW2057" s="5"/>
      <c r="AX2057" s="5"/>
      <c r="AY2057" s="5"/>
      <c r="AZ2057" s="5"/>
      <c r="BA2057" s="5"/>
      <c r="BB2057" s="5"/>
    </row>
    <row r="2058" spans="1:54">
      <c r="A2058" s="4"/>
      <c r="B2058" s="25"/>
      <c r="C2058" s="32">
        <f t="shared" si="151"/>
        <v>1</v>
      </c>
      <c r="D2058" s="36" t="s">
        <v>3394</v>
      </c>
      <c r="E2058" s="36">
        <v>9214</v>
      </c>
      <c r="F2058" s="4"/>
      <c r="G2058" s="5"/>
      <c r="H2058" s="5"/>
      <c r="I2058" s="5"/>
      <c r="J2058" s="5"/>
      <c r="K2058" s="5"/>
      <c r="L2058" s="5"/>
      <c r="M2058" s="5"/>
      <c r="N2058" s="5"/>
      <c r="O2058" s="5"/>
      <c r="P2058" s="5"/>
      <c r="Q2058" s="5"/>
      <c r="R2058" s="5"/>
      <c r="S2058" s="5"/>
      <c r="T2058" s="5"/>
      <c r="U2058" s="5"/>
      <c r="V2058" s="5"/>
      <c r="W2058" s="5"/>
      <c r="X2058" s="5"/>
      <c r="Y2058" s="5"/>
      <c r="Z2058" s="5"/>
      <c r="AA2058" s="5"/>
      <c r="AB2058" s="5"/>
      <c r="AC2058" s="5"/>
      <c r="AD2058" s="5"/>
      <c r="AE2058" s="5"/>
      <c r="AF2058" s="5"/>
      <c r="AG2058" s="5"/>
      <c r="AH2058" s="5"/>
      <c r="AI2058" s="5"/>
      <c r="AJ2058" s="5"/>
      <c r="AK2058" s="5"/>
      <c r="AL2058" s="5"/>
      <c r="AM2058" s="5"/>
      <c r="AN2058" s="5"/>
      <c r="AO2058" s="5"/>
      <c r="AP2058" s="5"/>
      <c r="AQ2058" s="5"/>
      <c r="AR2058" s="5"/>
      <c r="AS2058" s="5"/>
      <c r="AT2058" s="5"/>
      <c r="AU2058" s="5"/>
      <c r="AV2058" s="5"/>
      <c r="AW2058" s="5"/>
      <c r="AX2058" s="5"/>
      <c r="AY2058" s="5"/>
      <c r="AZ2058" s="5"/>
      <c r="BA2058" s="5"/>
      <c r="BB2058" s="5"/>
    </row>
    <row r="2059" spans="1:54">
      <c r="A2059" s="4"/>
      <c r="B2059" s="25"/>
      <c r="C2059" s="32">
        <f t="shared" si="151"/>
        <v>1</v>
      </c>
      <c r="D2059" s="36" t="s">
        <v>3395</v>
      </c>
      <c r="E2059" s="36">
        <v>6200</v>
      </c>
      <c r="F2059" s="4"/>
      <c r="G2059" s="5"/>
      <c r="H2059" s="5"/>
      <c r="I2059" s="5"/>
      <c r="J2059" s="5"/>
      <c r="K2059" s="5"/>
      <c r="L2059" s="5"/>
      <c r="M2059" s="5"/>
      <c r="N2059" s="5"/>
      <c r="O2059" s="5"/>
      <c r="P2059" s="5"/>
      <c r="Q2059" s="5"/>
      <c r="R2059" s="5"/>
      <c r="S2059" s="5"/>
      <c r="T2059" s="5"/>
      <c r="U2059" s="5"/>
      <c r="V2059" s="5"/>
      <c r="W2059" s="5"/>
      <c r="X2059" s="5"/>
      <c r="Y2059" s="5"/>
      <c r="Z2059" s="5"/>
      <c r="AA2059" s="5"/>
      <c r="AB2059" s="5"/>
      <c r="AC2059" s="5"/>
      <c r="AD2059" s="5"/>
      <c r="AE2059" s="5"/>
      <c r="AF2059" s="5"/>
      <c r="AG2059" s="5"/>
      <c r="AH2059" s="5"/>
      <c r="AI2059" s="5"/>
      <c r="AJ2059" s="5"/>
      <c r="AK2059" s="5"/>
      <c r="AL2059" s="5"/>
      <c r="AM2059" s="5"/>
      <c r="AN2059" s="5"/>
      <c r="AO2059" s="5"/>
      <c r="AP2059" s="5"/>
      <c r="AQ2059" s="5"/>
      <c r="AR2059" s="5"/>
      <c r="AS2059" s="5"/>
      <c r="AT2059" s="5"/>
      <c r="AU2059" s="5"/>
      <c r="AV2059" s="5"/>
      <c r="AW2059" s="5"/>
      <c r="AX2059" s="5"/>
      <c r="AY2059" s="5"/>
      <c r="AZ2059" s="5"/>
      <c r="BA2059" s="5"/>
      <c r="BB2059" s="5"/>
    </row>
    <row r="2060" spans="1:54">
      <c r="A2060" s="4"/>
      <c r="B2060" s="25"/>
      <c r="C2060" s="32">
        <f t="shared" si="151"/>
        <v>1</v>
      </c>
      <c r="D2060" s="36" t="s">
        <v>3398</v>
      </c>
      <c r="E2060" s="36">
        <v>2839</v>
      </c>
      <c r="F2060" s="4"/>
      <c r="G2060" s="5"/>
      <c r="H2060" s="5"/>
      <c r="I2060" s="5"/>
      <c r="J2060" s="5"/>
      <c r="K2060" s="5"/>
      <c r="L2060" s="5"/>
      <c r="M2060" s="5"/>
      <c r="N2060" s="5"/>
      <c r="O2060" s="5"/>
      <c r="P2060" s="5"/>
      <c r="Q2060" s="5"/>
      <c r="R2060" s="5"/>
      <c r="S2060" s="5"/>
      <c r="T2060" s="5"/>
      <c r="U2060" s="5"/>
      <c r="V2060" s="5"/>
      <c r="W2060" s="5"/>
      <c r="X2060" s="5"/>
      <c r="Y2060" s="5"/>
      <c r="Z2060" s="5"/>
      <c r="AA2060" s="5"/>
      <c r="AB2060" s="5"/>
      <c r="AC2060" s="5"/>
      <c r="AD2060" s="5"/>
      <c r="AE2060" s="5"/>
      <c r="AF2060" s="5"/>
      <c r="AG2060" s="5"/>
      <c r="AH2060" s="5"/>
      <c r="AI2060" s="5"/>
      <c r="AJ2060" s="5"/>
      <c r="AK2060" s="5"/>
      <c r="AL2060" s="5"/>
      <c r="AM2060" s="5"/>
      <c r="AN2060" s="5"/>
      <c r="AO2060" s="5"/>
      <c r="AP2060" s="5"/>
      <c r="AQ2060" s="5"/>
      <c r="AR2060" s="5"/>
      <c r="AS2060" s="5"/>
      <c r="AT2060" s="5"/>
      <c r="AU2060" s="5"/>
      <c r="AV2060" s="5"/>
      <c r="AW2060" s="5"/>
      <c r="AX2060" s="5"/>
      <c r="AY2060" s="5"/>
      <c r="AZ2060" s="5"/>
      <c r="BA2060" s="5"/>
      <c r="BB2060" s="5"/>
    </row>
    <row r="2061" spans="1:54" ht="15">
      <c r="A2061" s="231" t="s">
        <v>3402</v>
      </c>
      <c r="B2061" s="231"/>
      <c r="C2061" s="231"/>
      <c r="D2061" s="44">
        <f>SUM(C2046:C2060)</f>
        <v>15</v>
      </c>
      <c r="E2061" s="159">
        <f t="shared" ref="E2061" si="152">SUM(E2046:E2060)</f>
        <v>145220</v>
      </c>
      <c r="F2061" s="4"/>
      <c r="G2061" s="5"/>
      <c r="H2061" s="5"/>
      <c r="I2061" s="5"/>
      <c r="J2061" s="5"/>
      <c r="K2061" s="5"/>
      <c r="L2061" s="5"/>
      <c r="M2061" s="5"/>
      <c r="N2061" s="5"/>
      <c r="O2061" s="5"/>
      <c r="P2061" s="5"/>
      <c r="Q2061" s="5"/>
      <c r="R2061" s="5"/>
      <c r="S2061" s="5"/>
      <c r="T2061" s="5"/>
      <c r="U2061" s="5"/>
      <c r="V2061" s="5"/>
      <c r="W2061" s="5"/>
      <c r="X2061" s="5"/>
      <c r="Y2061" s="5"/>
      <c r="Z2061" s="5"/>
      <c r="AA2061" s="5"/>
      <c r="AB2061" s="5"/>
      <c r="AC2061" s="5"/>
      <c r="AD2061" s="5"/>
      <c r="AE2061" s="5"/>
      <c r="AF2061" s="5"/>
      <c r="AG2061" s="5"/>
      <c r="AH2061" s="5"/>
      <c r="AI2061" s="5"/>
      <c r="AJ2061" s="5"/>
      <c r="AK2061" s="5"/>
      <c r="AL2061" s="5"/>
      <c r="AM2061" s="5"/>
      <c r="AN2061" s="5"/>
      <c r="AO2061" s="5"/>
      <c r="AP2061" s="5"/>
      <c r="AQ2061" s="5"/>
      <c r="AR2061" s="5"/>
      <c r="AS2061" s="5"/>
      <c r="AT2061" s="5"/>
      <c r="AU2061" s="5"/>
      <c r="AV2061" s="5"/>
      <c r="AW2061" s="5"/>
      <c r="AX2061" s="5"/>
      <c r="AY2061" s="5"/>
      <c r="AZ2061" s="5"/>
      <c r="BA2061" s="5"/>
      <c r="BB2061" s="5"/>
    </row>
    <row r="2062" spans="1:54" ht="15.75">
      <c r="A2062" s="28">
        <v>72</v>
      </c>
      <c r="B2062" s="225" t="s">
        <v>106</v>
      </c>
      <c r="C2062" s="225"/>
      <c r="D2062" s="29"/>
      <c r="E2062" s="156"/>
      <c r="F2062" s="4"/>
      <c r="G2062" s="5"/>
      <c r="H2062" s="5"/>
      <c r="I2062" s="5"/>
      <c r="J2062" s="5"/>
      <c r="K2062" s="5"/>
      <c r="L2062" s="5"/>
      <c r="M2062" s="5"/>
      <c r="N2062" s="5"/>
      <c r="O2062" s="5"/>
      <c r="P2062" s="5"/>
      <c r="Q2062" s="5"/>
      <c r="R2062" s="5"/>
      <c r="S2062" s="5"/>
      <c r="T2062" s="5"/>
      <c r="U2062" s="5"/>
      <c r="V2062" s="5"/>
      <c r="W2062" s="5"/>
      <c r="X2062" s="5"/>
      <c r="Y2062" s="5"/>
      <c r="Z2062" s="5"/>
      <c r="AA2062" s="5"/>
      <c r="AB2062" s="5"/>
      <c r="AC2062" s="5"/>
      <c r="AD2062" s="5"/>
      <c r="AE2062" s="5"/>
      <c r="AF2062" s="5"/>
      <c r="AG2062" s="5"/>
      <c r="AH2062" s="5"/>
      <c r="AI2062" s="5"/>
      <c r="AJ2062" s="5"/>
      <c r="AK2062" s="5"/>
      <c r="AL2062" s="5"/>
      <c r="AM2062" s="5"/>
      <c r="AN2062" s="5"/>
      <c r="AO2062" s="5"/>
      <c r="AP2062" s="5"/>
      <c r="AQ2062" s="5"/>
      <c r="AR2062" s="5"/>
      <c r="AS2062" s="5"/>
      <c r="AT2062" s="5"/>
      <c r="AU2062" s="5"/>
      <c r="AV2062" s="5"/>
      <c r="AW2062" s="5"/>
      <c r="AX2062" s="5"/>
      <c r="AY2062" s="5"/>
      <c r="AZ2062" s="5"/>
      <c r="BA2062" s="5"/>
      <c r="BB2062" s="5"/>
    </row>
    <row r="2063" spans="1:54">
      <c r="A2063" s="4"/>
      <c r="B2063" s="25"/>
      <c r="C2063" s="32">
        <f t="shared" ref="C2063:C2079" si="153">IF(D2063="",0,1)</f>
        <v>1</v>
      </c>
      <c r="D2063" s="49" t="s">
        <v>3405</v>
      </c>
      <c r="E2063" s="49">
        <v>2162</v>
      </c>
      <c r="F2063" s="4"/>
      <c r="G2063" s="5"/>
      <c r="H2063" s="5"/>
      <c r="I2063" s="5"/>
      <c r="J2063" s="5"/>
      <c r="K2063" s="5"/>
      <c r="L2063" s="5"/>
      <c r="M2063" s="5"/>
      <c r="N2063" s="5"/>
      <c r="O2063" s="5"/>
      <c r="P2063" s="5"/>
      <c r="Q2063" s="5"/>
      <c r="R2063" s="5"/>
      <c r="S2063" s="5"/>
      <c r="T2063" s="5"/>
      <c r="U2063" s="5"/>
      <c r="V2063" s="5"/>
      <c r="W2063" s="5"/>
      <c r="X2063" s="5"/>
      <c r="Y2063" s="5"/>
      <c r="Z2063" s="5"/>
      <c r="AA2063" s="5"/>
      <c r="AB2063" s="5"/>
      <c r="AC2063" s="5"/>
      <c r="AD2063" s="5"/>
      <c r="AE2063" s="5"/>
      <c r="AF2063" s="5"/>
      <c r="AG2063" s="5"/>
      <c r="AH2063" s="5"/>
      <c r="AI2063" s="5"/>
      <c r="AJ2063" s="5"/>
      <c r="AK2063" s="5"/>
      <c r="AL2063" s="5"/>
      <c r="AM2063" s="5"/>
      <c r="AN2063" s="5"/>
      <c r="AO2063" s="5"/>
      <c r="AP2063" s="5"/>
      <c r="AQ2063" s="5"/>
      <c r="AR2063" s="5"/>
      <c r="AS2063" s="5"/>
      <c r="AT2063" s="5"/>
      <c r="AU2063" s="5"/>
      <c r="AV2063" s="5"/>
      <c r="AW2063" s="5"/>
      <c r="AX2063" s="5"/>
      <c r="AY2063" s="5"/>
      <c r="AZ2063" s="5"/>
      <c r="BA2063" s="5"/>
      <c r="BB2063" s="5"/>
    </row>
    <row r="2064" spans="1:54">
      <c r="A2064" s="4"/>
      <c r="B2064" s="25"/>
      <c r="C2064" s="32">
        <f t="shared" si="153"/>
        <v>1</v>
      </c>
      <c r="D2064" s="49" t="s">
        <v>3406</v>
      </c>
      <c r="E2064" s="49">
        <v>6749</v>
      </c>
      <c r="F2064" s="4"/>
      <c r="G2064" s="5"/>
      <c r="H2064" s="5"/>
      <c r="I2064" s="5"/>
      <c r="J2064" s="5"/>
      <c r="K2064" s="5"/>
      <c r="L2064" s="5"/>
      <c r="M2064" s="5"/>
      <c r="N2064" s="5"/>
      <c r="O2064" s="5"/>
      <c r="P2064" s="5"/>
      <c r="Q2064" s="5"/>
      <c r="R2064" s="5"/>
      <c r="S2064" s="5"/>
      <c r="T2064" s="5"/>
      <c r="U2064" s="5"/>
      <c r="V2064" s="5"/>
      <c r="W2064" s="5"/>
      <c r="X2064" s="5"/>
      <c r="Y2064" s="5"/>
      <c r="Z2064" s="5"/>
      <c r="AA2064" s="5"/>
      <c r="AB2064" s="5"/>
      <c r="AC2064" s="5"/>
      <c r="AD2064" s="5"/>
      <c r="AE2064" s="5"/>
      <c r="AF2064" s="5"/>
      <c r="AG2064" s="5"/>
      <c r="AH2064" s="5"/>
      <c r="AI2064" s="5"/>
      <c r="AJ2064" s="5"/>
      <c r="AK2064" s="5"/>
      <c r="AL2064" s="5"/>
      <c r="AM2064" s="5"/>
      <c r="AN2064" s="5"/>
      <c r="AO2064" s="5"/>
      <c r="AP2064" s="5"/>
      <c r="AQ2064" s="5"/>
      <c r="AR2064" s="5"/>
      <c r="AS2064" s="5"/>
      <c r="AT2064" s="5"/>
      <c r="AU2064" s="5"/>
      <c r="AV2064" s="5"/>
      <c r="AW2064" s="5"/>
      <c r="AX2064" s="5"/>
      <c r="AY2064" s="5"/>
      <c r="AZ2064" s="5"/>
      <c r="BA2064" s="5"/>
      <c r="BB2064" s="5"/>
    </row>
    <row r="2065" spans="1:54">
      <c r="A2065" s="4"/>
      <c r="B2065" s="25"/>
      <c r="C2065" s="32">
        <f t="shared" si="153"/>
        <v>1</v>
      </c>
      <c r="D2065" s="49" t="s">
        <v>3408</v>
      </c>
      <c r="E2065" s="49">
        <v>3011</v>
      </c>
      <c r="F2065" s="4"/>
      <c r="G2065" s="5"/>
      <c r="H2065" s="5"/>
      <c r="I2065" s="5"/>
      <c r="J2065" s="5"/>
      <c r="K2065" s="5"/>
      <c r="L2065" s="5"/>
      <c r="M2065" s="5"/>
      <c r="N2065" s="5"/>
      <c r="O2065" s="5"/>
      <c r="P2065" s="5"/>
      <c r="Q2065" s="5"/>
      <c r="R2065" s="5"/>
      <c r="S2065" s="5"/>
      <c r="T2065" s="5"/>
      <c r="U2065" s="5"/>
      <c r="V2065" s="5"/>
      <c r="W2065" s="5"/>
      <c r="X2065" s="5"/>
      <c r="Y2065" s="5"/>
      <c r="Z2065" s="5"/>
      <c r="AA2065" s="5"/>
      <c r="AB2065" s="5"/>
      <c r="AC2065" s="5"/>
      <c r="AD2065" s="5"/>
      <c r="AE2065" s="5"/>
      <c r="AF2065" s="5"/>
      <c r="AG2065" s="5"/>
      <c r="AH2065" s="5"/>
      <c r="AI2065" s="5"/>
      <c r="AJ2065" s="5"/>
      <c r="AK2065" s="5"/>
      <c r="AL2065" s="5"/>
      <c r="AM2065" s="5"/>
      <c r="AN2065" s="5"/>
      <c r="AO2065" s="5"/>
      <c r="AP2065" s="5"/>
      <c r="AQ2065" s="5"/>
      <c r="AR2065" s="5"/>
      <c r="AS2065" s="5"/>
      <c r="AT2065" s="5"/>
      <c r="AU2065" s="5"/>
      <c r="AV2065" s="5"/>
      <c r="AW2065" s="5"/>
      <c r="AX2065" s="5"/>
      <c r="AY2065" s="5"/>
      <c r="AZ2065" s="5"/>
      <c r="BA2065" s="5"/>
      <c r="BB2065" s="5"/>
    </row>
    <row r="2066" spans="1:54">
      <c r="A2066" s="4"/>
      <c r="B2066" s="25"/>
      <c r="C2066" s="32">
        <f t="shared" si="153"/>
        <v>1</v>
      </c>
      <c r="D2066" s="49" t="s">
        <v>3411</v>
      </c>
      <c r="E2066" s="39">
        <v>9199</v>
      </c>
      <c r="F2066" s="4"/>
      <c r="G2066" s="5"/>
      <c r="H2066" s="5"/>
      <c r="I2066" s="5"/>
      <c r="J2066" s="5"/>
      <c r="K2066" s="5"/>
      <c r="L2066" s="5"/>
      <c r="M2066" s="5"/>
      <c r="N2066" s="5"/>
      <c r="O2066" s="5"/>
      <c r="P2066" s="5"/>
      <c r="Q2066" s="5"/>
      <c r="R2066" s="5"/>
      <c r="S2066" s="5"/>
      <c r="T2066" s="5"/>
      <c r="U2066" s="5"/>
      <c r="V2066" s="5"/>
      <c r="W2066" s="5"/>
      <c r="X2066" s="5"/>
      <c r="Y2066" s="5"/>
      <c r="Z2066" s="5"/>
      <c r="AA2066" s="5"/>
      <c r="AB2066" s="5"/>
      <c r="AC2066" s="5"/>
      <c r="AD2066" s="5"/>
      <c r="AE2066" s="5"/>
      <c r="AF2066" s="5"/>
      <c r="AG2066" s="5"/>
      <c r="AH2066" s="5"/>
      <c r="AI2066" s="5"/>
      <c r="AJ2066" s="5"/>
      <c r="AK2066" s="5"/>
      <c r="AL2066" s="5"/>
      <c r="AM2066" s="5"/>
      <c r="AN2066" s="5"/>
      <c r="AO2066" s="5"/>
      <c r="AP2066" s="5"/>
      <c r="AQ2066" s="5"/>
      <c r="AR2066" s="5"/>
      <c r="AS2066" s="5"/>
      <c r="AT2066" s="5"/>
      <c r="AU2066" s="5"/>
      <c r="AV2066" s="5"/>
      <c r="AW2066" s="5"/>
      <c r="AX2066" s="5"/>
      <c r="AY2066" s="5"/>
      <c r="AZ2066" s="5"/>
      <c r="BA2066" s="5"/>
      <c r="BB2066" s="5"/>
    </row>
    <row r="2067" spans="1:54">
      <c r="A2067" s="4"/>
      <c r="B2067" s="25"/>
      <c r="C2067" s="32">
        <f t="shared" si="153"/>
        <v>1</v>
      </c>
      <c r="D2067" s="49" t="s">
        <v>3412</v>
      </c>
      <c r="E2067" s="39">
        <v>15929</v>
      </c>
      <c r="F2067" s="4"/>
      <c r="G2067" s="5"/>
      <c r="H2067" s="5"/>
      <c r="I2067" s="5"/>
      <c r="J2067" s="5"/>
      <c r="K2067" s="5"/>
      <c r="L2067" s="5"/>
      <c r="M2067" s="5"/>
      <c r="N2067" s="5"/>
      <c r="O2067" s="5"/>
      <c r="P2067" s="5"/>
      <c r="Q2067" s="5"/>
      <c r="R2067" s="5"/>
      <c r="S2067" s="5"/>
      <c r="T2067" s="5"/>
      <c r="U2067" s="5"/>
      <c r="V2067" s="5"/>
      <c r="W2067" s="5"/>
      <c r="X2067" s="5"/>
      <c r="Y2067" s="5"/>
      <c r="Z2067" s="5"/>
      <c r="AA2067" s="5"/>
      <c r="AB2067" s="5"/>
      <c r="AC2067" s="5"/>
      <c r="AD2067" s="5"/>
      <c r="AE2067" s="5"/>
      <c r="AF2067" s="5"/>
      <c r="AG2067" s="5"/>
      <c r="AH2067" s="5"/>
      <c r="AI2067" s="5"/>
      <c r="AJ2067" s="5"/>
      <c r="AK2067" s="5"/>
      <c r="AL2067" s="5"/>
      <c r="AM2067" s="5"/>
      <c r="AN2067" s="5"/>
      <c r="AO2067" s="5"/>
      <c r="AP2067" s="5"/>
      <c r="AQ2067" s="5"/>
      <c r="AR2067" s="5"/>
      <c r="AS2067" s="5"/>
      <c r="AT2067" s="5"/>
      <c r="AU2067" s="5"/>
      <c r="AV2067" s="5"/>
      <c r="AW2067" s="5"/>
      <c r="AX2067" s="5"/>
      <c r="AY2067" s="5"/>
      <c r="AZ2067" s="5"/>
      <c r="BA2067" s="5"/>
      <c r="BB2067" s="5"/>
    </row>
    <row r="2068" spans="1:54">
      <c r="A2068" s="4"/>
      <c r="B2068" s="25"/>
      <c r="C2068" s="32">
        <f t="shared" si="153"/>
        <v>1</v>
      </c>
      <c r="D2068" s="49" t="s">
        <v>3416</v>
      </c>
      <c r="E2068" s="39">
        <v>20892</v>
      </c>
      <c r="F2068" s="4"/>
      <c r="G2068" s="5"/>
      <c r="H2068" s="5"/>
      <c r="I2068" s="5"/>
      <c r="J2068" s="5"/>
      <c r="K2068" s="5"/>
      <c r="L2068" s="5"/>
      <c r="M2068" s="5"/>
      <c r="N2068" s="5"/>
      <c r="O2068" s="5"/>
      <c r="P2068" s="5"/>
      <c r="Q2068" s="5"/>
      <c r="R2068" s="5"/>
      <c r="S2068" s="5"/>
      <c r="T2068" s="5"/>
      <c r="U2068" s="5"/>
      <c r="V2068" s="5"/>
      <c r="W2068" s="5"/>
      <c r="X2068" s="5"/>
      <c r="Y2068" s="5"/>
      <c r="Z2068" s="5"/>
      <c r="AA2068" s="5"/>
      <c r="AB2068" s="5"/>
      <c r="AC2068" s="5"/>
      <c r="AD2068" s="5"/>
      <c r="AE2068" s="5"/>
      <c r="AF2068" s="5"/>
      <c r="AG2068" s="5"/>
      <c r="AH2068" s="5"/>
      <c r="AI2068" s="5"/>
      <c r="AJ2068" s="5"/>
      <c r="AK2068" s="5"/>
      <c r="AL2068" s="5"/>
      <c r="AM2068" s="5"/>
      <c r="AN2068" s="5"/>
      <c r="AO2068" s="5"/>
      <c r="AP2068" s="5"/>
      <c r="AQ2068" s="5"/>
      <c r="AR2068" s="5"/>
      <c r="AS2068" s="5"/>
      <c r="AT2068" s="5"/>
      <c r="AU2068" s="5"/>
      <c r="AV2068" s="5"/>
      <c r="AW2068" s="5"/>
      <c r="AX2068" s="5"/>
      <c r="AY2068" s="5"/>
      <c r="AZ2068" s="5"/>
      <c r="BA2068" s="5"/>
      <c r="BB2068" s="5"/>
    </row>
    <row r="2069" spans="1:54">
      <c r="A2069" s="4"/>
      <c r="B2069" s="25"/>
      <c r="C2069" s="32">
        <f t="shared" si="153"/>
        <v>1</v>
      </c>
      <c r="D2069" s="49" t="s">
        <v>3413</v>
      </c>
      <c r="E2069" s="39">
        <v>4529</v>
      </c>
      <c r="F2069" s="4"/>
      <c r="G2069" s="5"/>
      <c r="H2069" s="5"/>
      <c r="I2069" s="5"/>
      <c r="J2069" s="5"/>
      <c r="K2069" s="5"/>
      <c r="L2069" s="5"/>
      <c r="M2069" s="5"/>
      <c r="N2069" s="5"/>
      <c r="O2069" s="5"/>
      <c r="P2069" s="5"/>
      <c r="Q2069" s="5"/>
      <c r="R2069" s="5"/>
      <c r="S2069" s="5"/>
      <c r="T2069" s="5"/>
      <c r="U2069" s="5"/>
      <c r="V2069" s="5"/>
      <c r="W2069" s="5"/>
      <c r="X2069" s="5"/>
      <c r="Y2069" s="5"/>
      <c r="Z2069" s="5"/>
      <c r="AA2069" s="5"/>
      <c r="AB2069" s="5"/>
      <c r="AC2069" s="5"/>
      <c r="AD2069" s="5"/>
      <c r="AE2069" s="5"/>
      <c r="AF2069" s="5"/>
      <c r="AG2069" s="5"/>
      <c r="AH2069" s="5"/>
      <c r="AI2069" s="5"/>
      <c r="AJ2069" s="5"/>
      <c r="AK2069" s="5"/>
      <c r="AL2069" s="5"/>
      <c r="AM2069" s="5"/>
      <c r="AN2069" s="5"/>
      <c r="AO2069" s="5"/>
      <c r="AP2069" s="5"/>
      <c r="AQ2069" s="5"/>
      <c r="AR2069" s="5"/>
      <c r="AS2069" s="5"/>
      <c r="AT2069" s="5"/>
      <c r="AU2069" s="5"/>
      <c r="AV2069" s="5"/>
      <c r="AW2069" s="5"/>
      <c r="AX2069" s="5"/>
      <c r="AY2069" s="5"/>
      <c r="AZ2069" s="5"/>
      <c r="BA2069" s="5"/>
      <c r="BB2069" s="5"/>
    </row>
    <row r="2070" spans="1:54">
      <c r="A2070" s="4"/>
      <c r="B2070" s="25"/>
      <c r="C2070" s="32">
        <f t="shared" si="153"/>
        <v>1</v>
      </c>
      <c r="D2070" s="39" t="s">
        <v>3414</v>
      </c>
      <c r="E2070" s="39">
        <v>4197</v>
      </c>
      <c r="F2070" s="4"/>
      <c r="G2070" s="5"/>
      <c r="H2070" s="5"/>
      <c r="I2070" s="5"/>
      <c r="J2070" s="5"/>
      <c r="K2070" s="5"/>
      <c r="L2070" s="5"/>
      <c r="M2070" s="5"/>
      <c r="N2070" s="5"/>
      <c r="O2070" s="5"/>
      <c r="P2070" s="5"/>
      <c r="Q2070" s="5"/>
      <c r="R2070" s="5"/>
      <c r="S2070" s="5"/>
      <c r="T2070" s="5"/>
      <c r="U2070" s="5"/>
      <c r="V2070" s="5"/>
      <c r="W2070" s="5"/>
      <c r="X2070" s="5"/>
      <c r="Y2070" s="5"/>
      <c r="Z2070" s="5"/>
      <c r="AA2070" s="5"/>
      <c r="AB2070" s="5"/>
      <c r="AC2070" s="5"/>
      <c r="AD2070" s="5"/>
      <c r="AE2070" s="5"/>
      <c r="AF2070" s="5"/>
      <c r="AG2070" s="5"/>
      <c r="AH2070" s="5"/>
      <c r="AI2070" s="5"/>
      <c r="AJ2070" s="5"/>
      <c r="AK2070" s="5"/>
      <c r="AL2070" s="5"/>
      <c r="AM2070" s="5"/>
      <c r="AN2070" s="5"/>
      <c r="AO2070" s="5"/>
      <c r="AP2070" s="5"/>
      <c r="AQ2070" s="5"/>
      <c r="AR2070" s="5"/>
      <c r="AS2070" s="5"/>
      <c r="AT2070" s="5"/>
      <c r="AU2070" s="5"/>
      <c r="AV2070" s="5"/>
      <c r="AW2070" s="5"/>
      <c r="AX2070" s="5"/>
      <c r="AY2070" s="5"/>
      <c r="AZ2070" s="5"/>
      <c r="BA2070" s="5"/>
      <c r="BB2070" s="5"/>
    </row>
    <row r="2071" spans="1:54">
      <c r="A2071" s="4"/>
      <c r="B2071" s="25"/>
      <c r="C2071" s="32">
        <f t="shared" si="153"/>
        <v>1</v>
      </c>
      <c r="D2071" s="39" t="s">
        <v>3415</v>
      </c>
      <c r="E2071" s="39">
        <v>146703</v>
      </c>
      <c r="F2071" s="4"/>
      <c r="G2071" s="5"/>
      <c r="H2071" s="5"/>
      <c r="I2071" s="5"/>
      <c r="J2071" s="5"/>
      <c r="K2071" s="5"/>
      <c r="L2071" s="5"/>
      <c r="M2071" s="5"/>
      <c r="N2071" s="5"/>
      <c r="O2071" s="5"/>
      <c r="P2071" s="5"/>
      <c r="Q2071" s="5"/>
      <c r="R2071" s="5"/>
      <c r="S2071" s="5"/>
      <c r="T2071" s="5"/>
      <c r="U2071" s="5"/>
      <c r="V2071" s="5"/>
      <c r="W2071" s="5"/>
      <c r="X2071" s="5"/>
      <c r="Y2071" s="5"/>
      <c r="Z2071" s="5"/>
      <c r="AA2071" s="5"/>
      <c r="AB2071" s="5"/>
      <c r="AC2071" s="5"/>
      <c r="AD2071" s="5"/>
      <c r="AE2071" s="5"/>
      <c r="AF2071" s="5"/>
      <c r="AG2071" s="5"/>
      <c r="AH2071" s="5"/>
      <c r="AI2071" s="5"/>
      <c r="AJ2071" s="5"/>
      <c r="AK2071" s="5"/>
      <c r="AL2071" s="5"/>
      <c r="AM2071" s="5"/>
      <c r="AN2071" s="5"/>
      <c r="AO2071" s="5"/>
      <c r="AP2071" s="5"/>
      <c r="AQ2071" s="5"/>
      <c r="AR2071" s="5"/>
      <c r="AS2071" s="5"/>
      <c r="AT2071" s="5"/>
      <c r="AU2071" s="5"/>
      <c r="AV2071" s="5"/>
      <c r="AW2071" s="5"/>
      <c r="AX2071" s="5"/>
      <c r="AY2071" s="5"/>
      <c r="AZ2071" s="5"/>
      <c r="BA2071" s="5"/>
      <c r="BB2071" s="5"/>
    </row>
    <row r="2072" spans="1:54">
      <c r="A2072" s="4"/>
      <c r="B2072" s="25"/>
      <c r="C2072" s="32">
        <f t="shared" si="153"/>
        <v>1</v>
      </c>
      <c r="D2072" s="39" t="s">
        <v>3418</v>
      </c>
      <c r="E2072" s="39">
        <v>3765</v>
      </c>
      <c r="F2072" s="4"/>
      <c r="G2072" s="5"/>
      <c r="H2072" s="5"/>
      <c r="I2072" s="5"/>
      <c r="J2072" s="5"/>
      <c r="K2072" s="5"/>
      <c r="L2072" s="5"/>
      <c r="M2072" s="5"/>
      <c r="N2072" s="5"/>
      <c r="O2072" s="5"/>
      <c r="P2072" s="5"/>
      <c r="Q2072" s="5"/>
      <c r="R2072" s="5"/>
      <c r="S2072" s="5"/>
      <c r="T2072" s="5"/>
      <c r="U2072" s="5"/>
      <c r="V2072" s="5"/>
      <c r="W2072" s="5"/>
      <c r="X2072" s="5"/>
      <c r="Y2072" s="5"/>
      <c r="Z2072" s="5"/>
      <c r="AA2072" s="5"/>
      <c r="AB2072" s="5"/>
      <c r="AC2072" s="5"/>
      <c r="AD2072" s="5"/>
      <c r="AE2072" s="5"/>
      <c r="AF2072" s="5"/>
      <c r="AG2072" s="5"/>
      <c r="AH2072" s="5"/>
      <c r="AI2072" s="5"/>
      <c r="AJ2072" s="5"/>
      <c r="AK2072" s="5"/>
      <c r="AL2072" s="5"/>
      <c r="AM2072" s="5"/>
      <c r="AN2072" s="5"/>
      <c r="AO2072" s="5"/>
      <c r="AP2072" s="5"/>
      <c r="AQ2072" s="5"/>
      <c r="AR2072" s="5"/>
      <c r="AS2072" s="5"/>
      <c r="AT2072" s="5"/>
      <c r="AU2072" s="5"/>
      <c r="AV2072" s="5"/>
      <c r="AW2072" s="5"/>
      <c r="AX2072" s="5"/>
      <c r="AY2072" s="5"/>
      <c r="AZ2072" s="5"/>
      <c r="BA2072" s="5"/>
      <c r="BB2072" s="5"/>
    </row>
    <row r="2073" spans="1:54">
      <c r="A2073" s="4"/>
      <c r="B2073" s="25"/>
      <c r="C2073" s="32">
        <f t="shared" si="153"/>
        <v>1</v>
      </c>
      <c r="D2073" s="39" t="s">
        <v>3419</v>
      </c>
      <c r="E2073" s="39">
        <v>6283</v>
      </c>
      <c r="F2073" s="4"/>
      <c r="G2073" s="5"/>
      <c r="H2073" s="5"/>
      <c r="I2073" s="5"/>
      <c r="J2073" s="5"/>
      <c r="K2073" s="5"/>
      <c r="L2073" s="5"/>
      <c r="M2073" s="5"/>
      <c r="N2073" s="5"/>
      <c r="O2073" s="5"/>
      <c r="P2073" s="5"/>
      <c r="Q2073" s="5"/>
      <c r="R2073" s="5"/>
      <c r="S2073" s="5"/>
      <c r="T2073" s="5"/>
      <c r="U2073" s="5"/>
      <c r="V2073" s="5"/>
      <c r="W2073" s="5"/>
      <c r="X2073" s="5"/>
      <c r="Y2073" s="5"/>
      <c r="Z2073" s="5"/>
      <c r="AA2073" s="5"/>
      <c r="AB2073" s="5"/>
      <c r="AC2073" s="5"/>
      <c r="AD2073" s="5"/>
      <c r="AE2073" s="5"/>
      <c r="AF2073" s="5"/>
      <c r="AG2073" s="5"/>
      <c r="AH2073" s="5"/>
      <c r="AI2073" s="5"/>
      <c r="AJ2073" s="5"/>
      <c r="AK2073" s="5"/>
      <c r="AL2073" s="5"/>
      <c r="AM2073" s="5"/>
      <c r="AN2073" s="5"/>
      <c r="AO2073" s="5"/>
      <c r="AP2073" s="5"/>
      <c r="AQ2073" s="5"/>
      <c r="AR2073" s="5"/>
      <c r="AS2073" s="5"/>
      <c r="AT2073" s="5"/>
      <c r="AU2073" s="5"/>
      <c r="AV2073" s="5"/>
      <c r="AW2073" s="5"/>
      <c r="AX2073" s="5"/>
      <c r="AY2073" s="5"/>
      <c r="AZ2073" s="5"/>
      <c r="BA2073" s="5"/>
      <c r="BB2073" s="5"/>
    </row>
    <row r="2074" spans="1:54">
      <c r="A2074" s="4"/>
      <c r="B2074" s="25"/>
      <c r="C2074" s="32">
        <f t="shared" si="153"/>
        <v>1</v>
      </c>
      <c r="D2074" s="39" t="s">
        <v>3420</v>
      </c>
      <c r="E2074" s="39">
        <v>5288</v>
      </c>
      <c r="F2074" s="4"/>
      <c r="G2074" s="5"/>
      <c r="H2074" s="5"/>
      <c r="I2074" s="5"/>
      <c r="J2074" s="5"/>
      <c r="K2074" s="5"/>
      <c r="L2074" s="5"/>
      <c r="M2074" s="5"/>
      <c r="N2074" s="5"/>
      <c r="O2074" s="5"/>
      <c r="P2074" s="5"/>
      <c r="Q2074" s="5"/>
      <c r="R2074" s="5"/>
      <c r="S2074" s="5"/>
      <c r="T2074" s="5"/>
      <c r="U2074" s="5"/>
      <c r="V2074" s="5"/>
      <c r="W2074" s="5"/>
      <c r="X2074" s="5"/>
      <c r="Y2074" s="5"/>
      <c r="Z2074" s="5"/>
      <c r="AA2074" s="5"/>
      <c r="AB2074" s="5"/>
      <c r="AC2074" s="5"/>
      <c r="AD2074" s="5"/>
      <c r="AE2074" s="5"/>
      <c r="AF2074" s="5"/>
      <c r="AG2074" s="5"/>
      <c r="AH2074" s="5"/>
      <c r="AI2074" s="5"/>
      <c r="AJ2074" s="5"/>
      <c r="AK2074" s="5"/>
      <c r="AL2074" s="5"/>
      <c r="AM2074" s="5"/>
      <c r="AN2074" s="5"/>
      <c r="AO2074" s="5"/>
      <c r="AP2074" s="5"/>
      <c r="AQ2074" s="5"/>
      <c r="AR2074" s="5"/>
      <c r="AS2074" s="5"/>
      <c r="AT2074" s="5"/>
      <c r="AU2074" s="5"/>
      <c r="AV2074" s="5"/>
      <c r="AW2074" s="5"/>
      <c r="AX2074" s="5"/>
      <c r="AY2074" s="5"/>
      <c r="AZ2074" s="5"/>
      <c r="BA2074" s="5"/>
      <c r="BB2074" s="5"/>
    </row>
    <row r="2075" spans="1:54">
      <c r="A2075" s="4"/>
      <c r="B2075" s="25"/>
      <c r="C2075" s="32">
        <f t="shared" si="153"/>
        <v>1</v>
      </c>
      <c r="D2075" s="56" t="s">
        <v>4893</v>
      </c>
      <c r="E2075" s="56">
        <v>5368</v>
      </c>
      <c r="F2075" s="4"/>
      <c r="G2075" s="5"/>
      <c r="H2075" s="5"/>
      <c r="I2075" s="5"/>
      <c r="J2075" s="5"/>
      <c r="K2075" s="5"/>
      <c r="L2075" s="5"/>
      <c r="M2075" s="5"/>
      <c r="N2075" s="5"/>
      <c r="O2075" s="5"/>
      <c r="P2075" s="5"/>
      <c r="Q2075" s="5"/>
      <c r="R2075" s="5"/>
      <c r="S2075" s="5"/>
      <c r="T2075" s="5"/>
      <c r="U2075" s="5"/>
      <c r="V2075" s="5"/>
      <c r="W2075" s="5"/>
      <c r="X2075" s="5"/>
      <c r="Y2075" s="5"/>
      <c r="Z2075" s="5"/>
      <c r="AA2075" s="5"/>
      <c r="AB2075" s="5"/>
      <c r="AC2075" s="5"/>
      <c r="AD2075" s="5"/>
      <c r="AE2075" s="5"/>
      <c r="AF2075" s="5"/>
      <c r="AG2075" s="5"/>
      <c r="AH2075" s="5"/>
      <c r="AI2075" s="5"/>
      <c r="AJ2075" s="5"/>
      <c r="AK2075" s="5"/>
      <c r="AL2075" s="5"/>
      <c r="AM2075" s="5"/>
      <c r="AN2075" s="5"/>
      <c r="AO2075" s="5"/>
      <c r="AP2075" s="5"/>
      <c r="AQ2075" s="5"/>
      <c r="AR2075" s="5"/>
      <c r="AS2075" s="5"/>
      <c r="AT2075" s="5"/>
      <c r="AU2075" s="5"/>
      <c r="AV2075" s="5"/>
      <c r="AW2075" s="5"/>
      <c r="AX2075" s="5"/>
      <c r="AY2075" s="5"/>
      <c r="AZ2075" s="5"/>
      <c r="BA2075" s="5"/>
      <c r="BB2075" s="5"/>
    </row>
    <row r="2076" spans="1:54">
      <c r="A2076" s="4"/>
      <c r="B2076" s="25"/>
      <c r="C2076" s="32">
        <f t="shared" si="153"/>
        <v>1</v>
      </c>
      <c r="D2076" s="39" t="s">
        <v>3424</v>
      </c>
      <c r="E2076" s="39">
        <v>3021</v>
      </c>
      <c r="F2076" s="4"/>
      <c r="G2076" s="5"/>
      <c r="H2076" s="5"/>
      <c r="I2076" s="5"/>
      <c r="J2076" s="5"/>
      <c r="K2076" s="5"/>
      <c r="L2076" s="5"/>
      <c r="M2076" s="5"/>
      <c r="N2076" s="5"/>
      <c r="O2076" s="5"/>
      <c r="P2076" s="5"/>
      <c r="Q2076" s="5"/>
      <c r="R2076" s="5"/>
      <c r="S2076" s="5"/>
      <c r="T2076" s="5"/>
      <c r="U2076" s="5"/>
      <c r="V2076" s="5"/>
      <c r="W2076" s="5"/>
      <c r="X2076" s="5"/>
      <c r="Y2076" s="5"/>
      <c r="Z2076" s="5"/>
      <c r="AA2076" s="5"/>
      <c r="AB2076" s="5"/>
      <c r="AC2076" s="5"/>
      <c r="AD2076" s="5"/>
      <c r="AE2076" s="5"/>
      <c r="AF2076" s="5"/>
      <c r="AG2076" s="5"/>
      <c r="AH2076" s="5"/>
      <c r="AI2076" s="5"/>
      <c r="AJ2076" s="5"/>
      <c r="AK2076" s="5"/>
      <c r="AL2076" s="5"/>
      <c r="AM2076" s="5"/>
      <c r="AN2076" s="5"/>
      <c r="AO2076" s="5"/>
      <c r="AP2076" s="5"/>
      <c r="AQ2076" s="5"/>
      <c r="AR2076" s="5"/>
      <c r="AS2076" s="5"/>
      <c r="AT2076" s="5"/>
      <c r="AU2076" s="5"/>
      <c r="AV2076" s="5"/>
      <c r="AW2076" s="5"/>
      <c r="AX2076" s="5"/>
      <c r="AY2076" s="5"/>
      <c r="AZ2076" s="5"/>
      <c r="BA2076" s="5"/>
      <c r="BB2076" s="5"/>
    </row>
    <row r="2077" spans="1:54">
      <c r="A2077" s="4"/>
      <c r="B2077" s="25"/>
      <c r="C2077" s="32">
        <f t="shared" si="153"/>
        <v>1</v>
      </c>
      <c r="D2077" s="39" t="s">
        <v>3425</v>
      </c>
      <c r="E2077" s="39">
        <v>3572</v>
      </c>
      <c r="F2077" s="4"/>
      <c r="G2077" s="5"/>
      <c r="H2077" s="5"/>
      <c r="I2077" s="5"/>
      <c r="J2077" s="5"/>
      <c r="K2077" s="5"/>
      <c r="L2077" s="5"/>
      <c r="M2077" s="5"/>
      <c r="N2077" s="5"/>
      <c r="O2077" s="5"/>
      <c r="P2077" s="5"/>
      <c r="Q2077" s="5"/>
      <c r="R2077" s="5"/>
      <c r="S2077" s="5"/>
      <c r="T2077" s="5"/>
      <c r="U2077" s="5"/>
      <c r="V2077" s="5"/>
      <c r="W2077" s="5"/>
      <c r="X2077" s="5"/>
      <c r="Y2077" s="5"/>
      <c r="Z2077" s="5"/>
      <c r="AA2077" s="5"/>
      <c r="AB2077" s="5"/>
      <c r="AC2077" s="5"/>
      <c r="AD2077" s="5"/>
      <c r="AE2077" s="5"/>
      <c r="AF2077" s="5"/>
      <c r="AG2077" s="5"/>
      <c r="AH2077" s="5"/>
      <c r="AI2077" s="5"/>
      <c r="AJ2077" s="5"/>
      <c r="AK2077" s="5"/>
      <c r="AL2077" s="5"/>
      <c r="AM2077" s="5"/>
      <c r="AN2077" s="5"/>
      <c r="AO2077" s="5"/>
      <c r="AP2077" s="5"/>
      <c r="AQ2077" s="5"/>
      <c r="AR2077" s="5"/>
      <c r="AS2077" s="5"/>
      <c r="AT2077" s="5"/>
      <c r="AU2077" s="5"/>
      <c r="AV2077" s="5"/>
      <c r="AW2077" s="5"/>
      <c r="AX2077" s="5"/>
      <c r="AY2077" s="5"/>
      <c r="AZ2077" s="5"/>
      <c r="BA2077" s="5"/>
      <c r="BB2077" s="5"/>
    </row>
    <row r="2078" spans="1:54">
      <c r="A2078" s="4"/>
      <c r="B2078" s="25"/>
      <c r="C2078" s="32">
        <f t="shared" si="153"/>
        <v>1</v>
      </c>
      <c r="D2078" s="39" t="s">
        <v>3426</v>
      </c>
      <c r="E2078" s="39">
        <v>12581</v>
      </c>
      <c r="F2078" s="4"/>
      <c r="G2078" s="5"/>
      <c r="H2078" s="5"/>
      <c r="I2078" s="5"/>
      <c r="J2078" s="5"/>
      <c r="K2078" s="5"/>
      <c r="L2078" s="5"/>
      <c r="M2078" s="5"/>
      <c r="N2078" s="5"/>
      <c r="O2078" s="5"/>
      <c r="P2078" s="5"/>
      <c r="Q2078" s="5"/>
      <c r="R2078" s="5"/>
      <c r="S2078" s="5"/>
      <c r="T2078" s="5"/>
      <c r="U2078" s="5"/>
      <c r="V2078" s="5"/>
      <c r="W2078" s="5"/>
      <c r="X2078" s="5"/>
      <c r="Y2078" s="5"/>
      <c r="Z2078" s="5"/>
      <c r="AA2078" s="5"/>
      <c r="AB2078" s="5"/>
      <c r="AC2078" s="5"/>
      <c r="AD2078" s="5"/>
      <c r="AE2078" s="5"/>
      <c r="AF2078" s="5"/>
      <c r="AG2078" s="5"/>
      <c r="AH2078" s="5"/>
      <c r="AI2078" s="5"/>
      <c r="AJ2078" s="5"/>
      <c r="AK2078" s="5"/>
      <c r="AL2078" s="5"/>
      <c r="AM2078" s="5"/>
      <c r="AN2078" s="5"/>
      <c r="AO2078" s="5"/>
      <c r="AP2078" s="5"/>
      <c r="AQ2078" s="5"/>
      <c r="AR2078" s="5"/>
      <c r="AS2078" s="5"/>
      <c r="AT2078" s="5"/>
      <c r="AU2078" s="5"/>
      <c r="AV2078" s="5"/>
      <c r="AW2078" s="5"/>
      <c r="AX2078" s="5"/>
      <c r="AY2078" s="5"/>
      <c r="AZ2078" s="5"/>
      <c r="BA2078" s="5"/>
      <c r="BB2078" s="5"/>
    </row>
    <row r="2079" spans="1:54">
      <c r="A2079" s="4"/>
      <c r="B2079" s="25"/>
      <c r="C2079" s="32">
        <f t="shared" si="153"/>
        <v>1</v>
      </c>
      <c r="D2079" s="39" t="s">
        <v>4894</v>
      </c>
      <c r="E2079" s="39">
        <v>4394</v>
      </c>
      <c r="F2079" s="4"/>
      <c r="G2079" s="5"/>
      <c r="H2079" s="5"/>
      <c r="I2079" s="5"/>
      <c r="J2079" s="5"/>
      <c r="K2079" s="5"/>
      <c r="L2079" s="5"/>
      <c r="M2079" s="5"/>
      <c r="N2079" s="5"/>
      <c r="O2079" s="5"/>
      <c r="P2079" s="5"/>
      <c r="Q2079" s="5"/>
      <c r="R2079" s="5"/>
      <c r="S2079" s="5"/>
      <c r="T2079" s="5"/>
      <c r="U2079" s="5"/>
      <c r="V2079" s="5"/>
      <c r="W2079" s="5"/>
      <c r="X2079" s="5"/>
      <c r="Y2079" s="5"/>
      <c r="Z2079" s="5"/>
      <c r="AA2079" s="5"/>
      <c r="AB2079" s="5"/>
      <c r="AC2079" s="5"/>
      <c r="AD2079" s="5"/>
      <c r="AE2079" s="5"/>
      <c r="AF2079" s="5"/>
      <c r="AG2079" s="5"/>
      <c r="AH2079" s="5"/>
      <c r="AI2079" s="5"/>
      <c r="AJ2079" s="5"/>
      <c r="AK2079" s="5"/>
      <c r="AL2079" s="5"/>
      <c r="AM2079" s="5"/>
      <c r="AN2079" s="5"/>
      <c r="AO2079" s="5"/>
      <c r="AP2079" s="5"/>
      <c r="AQ2079" s="5"/>
      <c r="AR2079" s="5"/>
      <c r="AS2079" s="5"/>
      <c r="AT2079" s="5"/>
      <c r="AU2079" s="5"/>
      <c r="AV2079" s="5"/>
      <c r="AW2079" s="5"/>
      <c r="AX2079" s="5"/>
      <c r="AY2079" s="5"/>
      <c r="AZ2079" s="5"/>
      <c r="BA2079" s="5"/>
      <c r="BB2079" s="5"/>
    </row>
    <row r="2080" spans="1:54" ht="15">
      <c r="A2080" s="231" t="s">
        <v>3431</v>
      </c>
      <c r="B2080" s="231"/>
      <c r="C2080" s="231"/>
      <c r="D2080" s="44">
        <f>SUM(C2063:C2079)</f>
        <v>17</v>
      </c>
      <c r="E2080" s="159">
        <f t="shared" ref="E2080" si="154">SUM(E2063:E2079)</f>
        <v>257643</v>
      </c>
      <c r="F2080" s="4"/>
      <c r="G2080" s="5"/>
      <c r="H2080" s="5"/>
      <c r="I2080" s="5"/>
      <c r="J2080" s="5"/>
      <c r="K2080" s="5"/>
      <c r="L2080" s="5"/>
      <c r="M2080" s="5"/>
      <c r="N2080" s="5"/>
      <c r="O2080" s="5"/>
      <c r="P2080" s="5"/>
      <c r="Q2080" s="5"/>
      <c r="R2080" s="5"/>
      <c r="S2080" s="5"/>
      <c r="T2080" s="5"/>
      <c r="U2080" s="5"/>
      <c r="V2080" s="5"/>
      <c r="W2080" s="5"/>
      <c r="X2080" s="5"/>
      <c r="Y2080" s="5"/>
      <c r="Z2080" s="5"/>
      <c r="AA2080" s="5"/>
      <c r="AB2080" s="5"/>
      <c r="AC2080" s="5"/>
      <c r="AD2080" s="5"/>
      <c r="AE2080" s="5"/>
      <c r="AF2080" s="5"/>
      <c r="AG2080" s="5"/>
      <c r="AH2080" s="5"/>
      <c r="AI2080" s="5"/>
      <c r="AJ2080" s="5"/>
      <c r="AK2080" s="5"/>
      <c r="AL2080" s="5"/>
      <c r="AM2080" s="5"/>
      <c r="AN2080" s="5"/>
      <c r="AO2080" s="5"/>
      <c r="AP2080" s="5"/>
      <c r="AQ2080" s="5"/>
      <c r="AR2080" s="5"/>
      <c r="AS2080" s="5"/>
      <c r="AT2080" s="5"/>
      <c r="AU2080" s="5"/>
      <c r="AV2080" s="5"/>
      <c r="AW2080" s="5"/>
      <c r="AX2080" s="5"/>
      <c r="AY2080" s="5"/>
      <c r="AZ2080" s="5"/>
      <c r="BA2080" s="5"/>
      <c r="BB2080" s="5"/>
    </row>
    <row r="2081" spans="1:54" ht="15.75">
      <c r="A2081" s="28">
        <v>73</v>
      </c>
      <c r="B2081" s="225" t="s">
        <v>107</v>
      </c>
      <c r="C2081" s="225"/>
      <c r="D2081" s="29"/>
      <c r="E2081" s="156"/>
      <c r="F2081" s="4"/>
      <c r="G2081" s="5"/>
      <c r="H2081" s="5"/>
      <c r="I2081" s="5"/>
      <c r="J2081" s="5"/>
      <c r="K2081" s="5"/>
      <c r="L2081" s="5"/>
      <c r="M2081" s="5"/>
      <c r="N2081" s="5"/>
      <c r="O2081" s="5"/>
      <c r="P2081" s="5"/>
      <c r="Q2081" s="5"/>
      <c r="R2081" s="5"/>
      <c r="S2081" s="5"/>
      <c r="T2081" s="5"/>
      <c r="U2081" s="5"/>
      <c r="V2081" s="5"/>
      <c r="W2081" s="5"/>
      <c r="X2081" s="5"/>
      <c r="Y2081" s="5"/>
      <c r="Z2081" s="5"/>
      <c r="AA2081" s="5"/>
      <c r="AB2081" s="5"/>
      <c r="AC2081" s="5"/>
      <c r="AD2081" s="5"/>
      <c r="AE2081" s="5"/>
      <c r="AF2081" s="5"/>
      <c r="AG2081" s="5"/>
      <c r="AH2081" s="5"/>
      <c r="AI2081" s="5"/>
      <c r="AJ2081" s="5"/>
      <c r="AK2081" s="5"/>
      <c r="AL2081" s="5"/>
      <c r="AM2081" s="5"/>
      <c r="AN2081" s="5"/>
      <c r="AO2081" s="5"/>
      <c r="AP2081" s="5"/>
      <c r="AQ2081" s="5"/>
      <c r="AR2081" s="5"/>
      <c r="AS2081" s="5"/>
      <c r="AT2081" s="5"/>
      <c r="AU2081" s="5"/>
      <c r="AV2081" s="5"/>
      <c r="AW2081" s="5"/>
      <c r="AX2081" s="5"/>
      <c r="AY2081" s="5"/>
      <c r="AZ2081" s="5"/>
      <c r="BA2081" s="5"/>
      <c r="BB2081" s="5"/>
    </row>
    <row r="2082" spans="1:54">
      <c r="A2082" s="4"/>
      <c r="B2082" s="25"/>
      <c r="C2082" s="32">
        <f t="shared" ref="C2082:C2103" si="155">IF(D2082="",0,1)</f>
        <v>1</v>
      </c>
      <c r="D2082" s="34" t="s">
        <v>3432</v>
      </c>
      <c r="E2082" s="34">
        <v>4554</v>
      </c>
      <c r="F2082" s="4"/>
      <c r="G2082" s="5"/>
      <c r="H2082" s="5"/>
      <c r="I2082" s="5"/>
      <c r="J2082" s="5"/>
      <c r="K2082" s="5"/>
      <c r="L2082" s="5"/>
      <c r="M2082" s="5"/>
      <c r="N2082" s="5"/>
      <c r="O2082" s="5"/>
      <c r="P2082" s="5"/>
      <c r="Q2082" s="5"/>
      <c r="R2082" s="5"/>
      <c r="S2082" s="5"/>
      <c r="T2082" s="5"/>
      <c r="U2082" s="5"/>
      <c r="V2082" s="5"/>
      <c r="W2082" s="5"/>
      <c r="X2082" s="5"/>
      <c r="Y2082" s="5"/>
      <c r="Z2082" s="5"/>
      <c r="AA2082" s="5"/>
      <c r="AB2082" s="5"/>
      <c r="AC2082" s="5"/>
      <c r="AD2082" s="5"/>
      <c r="AE2082" s="5"/>
      <c r="AF2082" s="5"/>
      <c r="AG2082" s="5"/>
      <c r="AH2082" s="5"/>
      <c r="AI2082" s="5"/>
      <c r="AJ2082" s="5"/>
      <c r="AK2082" s="5"/>
      <c r="AL2082" s="5"/>
      <c r="AM2082" s="5"/>
      <c r="AN2082" s="5"/>
      <c r="AO2082" s="5"/>
      <c r="AP2082" s="5"/>
      <c r="AQ2082" s="5"/>
      <c r="AR2082" s="5"/>
      <c r="AS2082" s="5"/>
      <c r="AT2082" s="5"/>
      <c r="AU2082" s="5"/>
      <c r="AV2082" s="5"/>
      <c r="AW2082" s="5"/>
      <c r="AX2082" s="5"/>
      <c r="AY2082" s="5"/>
      <c r="AZ2082" s="5"/>
      <c r="BA2082" s="5"/>
      <c r="BB2082" s="5"/>
    </row>
    <row r="2083" spans="1:54">
      <c r="A2083" s="4"/>
      <c r="B2083" s="25"/>
      <c r="C2083" s="32">
        <f t="shared" si="155"/>
        <v>1</v>
      </c>
      <c r="D2083" s="36" t="s">
        <v>4895</v>
      </c>
      <c r="E2083" s="36">
        <v>31000</v>
      </c>
      <c r="F2083" s="4"/>
      <c r="G2083" s="5"/>
      <c r="H2083" s="5"/>
      <c r="I2083" s="5"/>
      <c r="J2083" s="5"/>
      <c r="K2083" s="5"/>
      <c r="L2083" s="5"/>
      <c r="M2083" s="5"/>
      <c r="N2083" s="5"/>
      <c r="O2083" s="5"/>
      <c r="P2083" s="5"/>
      <c r="Q2083" s="5"/>
      <c r="R2083" s="5"/>
      <c r="S2083" s="5"/>
      <c r="T2083" s="5"/>
      <c r="U2083" s="5"/>
      <c r="V2083" s="5"/>
      <c r="W2083" s="5"/>
      <c r="X2083" s="5"/>
      <c r="Y2083" s="5"/>
      <c r="Z2083" s="5"/>
      <c r="AA2083" s="5"/>
      <c r="AB2083" s="5"/>
      <c r="AC2083" s="5"/>
      <c r="AD2083" s="5"/>
      <c r="AE2083" s="5"/>
      <c r="AF2083" s="5"/>
      <c r="AG2083" s="5"/>
      <c r="AH2083" s="5"/>
      <c r="AI2083" s="5"/>
      <c r="AJ2083" s="5"/>
      <c r="AK2083" s="5"/>
      <c r="AL2083" s="5"/>
      <c r="AM2083" s="5"/>
      <c r="AN2083" s="5"/>
      <c r="AO2083" s="5"/>
      <c r="AP2083" s="5"/>
      <c r="AQ2083" s="5"/>
      <c r="AR2083" s="5"/>
      <c r="AS2083" s="5"/>
      <c r="AT2083" s="5"/>
      <c r="AU2083" s="5"/>
      <c r="AV2083" s="5"/>
      <c r="AW2083" s="5"/>
      <c r="AX2083" s="5"/>
      <c r="AY2083" s="5"/>
      <c r="AZ2083" s="5"/>
      <c r="BA2083" s="5"/>
      <c r="BB2083" s="5"/>
    </row>
    <row r="2084" spans="1:54">
      <c r="A2084" s="4"/>
      <c r="B2084" s="25"/>
      <c r="C2084" s="32">
        <f t="shared" si="155"/>
        <v>1</v>
      </c>
      <c r="D2084" s="36" t="s">
        <v>3434</v>
      </c>
      <c r="E2084" s="36">
        <v>19772</v>
      </c>
      <c r="F2084" s="4"/>
      <c r="G2084" s="5"/>
      <c r="H2084" s="5"/>
      <c r="I2084" s="5"/>
      <c r="J2084" s="5"/>
      <c r="K2084" s="5"/>
      <c r="L2084" s="5"/>
      <c r="M2084" s="5"/>
      <c r="N2084" s="5"/>
      <c r="O2084" s="5"/>
      <c r="P2084" s="5"/>
      <c r="Q2084" s="5"/>
      <c r="R2084" s="5"/>
      <c r="S2084" s="5"/>
      <c r="T2084" s="5"/>
      <c r="U2084" s="5"/>
      <c r="V2084" s="5"/>
      <c r="W2084" s="5"/>
      <c r="X2084" s="5"/>
      <c r="Y2084" s="5"/>
      <c r="Z2084" s="5"/>
      <c r="AA2084" s="5"/>
      <c r="AB2084" s="5"/>
      <c r="AC2084" s="5"/>
      <c r="AD2084" s="5"/>
      <c r="AE2084" s="5"/>
      <c r="AF2084" s="5"/>
      <c r="AG2084" s="5"/>
      <c r="AH2084" s="5"/>
      <c r="AI2084" s="5"/>
      <c r="AJ2084" s="5"/>
      <c r="AK2084" s="5"/>
      <c r="AL2084" s="5"/>
      <c r="AM2084" s="5"/>
      <c r="AN2084" s="5"/>
      <c r="AO2084" s="5"/>
      <c r="AP2084" s="5"/>
      <c r="AQ2084" s="5"/>
      <c r="AR2084" s="5"/>
      <c r="AS2084" s="5"/>
      <c r="AT2084" s="5"/>
      <c r="AU2084" s="5"/>
      <c r="AV2084" s="5"/>
      <c r="AW2084" s="5"/>
      <c r="AX2084" s="5"/>
      <c r="AY2084" s="5"/>
      <c r="AZ2084" s="5"/>
      <c r="BA2084" s="5"/>
      <c r="BB2084" s="5"/>
    </row>
    <row r="2085" spans="1:54">
      <c r="A2085" s="4"/>
      <c r="B2085" s="25"/>
      <c r="C2085" s="32">
        <f t="shared" si="155"/>
        <v>1</v>
      </c>
      <c r="D2085" s="36" t="s">
        <v>4896</v>
      </c>
      <c r="E2085" s="36">
        <v>1872</v>
      </c>
      <c r="F2085" s="4"/>
      <c r="G2085" s="5"/>
      <c r="H2085" s="5"/>
      <c r="I2085" s="5"/>
      <c r="J2085" s="5"/>
      <c r="K2085" s="5"/>
      <c r="L2085" s="5"/>
      <c r="M2085" s="5"/>
      <c r="N2085" s="5"/>
      <c r="O2085" s="5"/>
      <c r="P2085" s="5"/>
      <c r="Q2085" s="5"/>
      <c r="R2085" s="5"/>
      <c r="S2085" s="5"/>
      <c r="T2085" s="5"/>
      <c r="U2085" s="5"/>
      <c r="V2085" s="5"/>
      <c r="W2085" s="5"/>
      <c r="X2085" s="5"/>
      <c r="Y2085" s="5"/>
      <c r="Z2085" s="5"/>
      <c r="AA2085" s="5"/>
      <c r="AB2085" s="5"/>
      <c r="AC2085" s="5"/>
      <c r="AD2085" s="5"/>
      <c r="AE2085" s="5"/>
      <c r="AF2085" s="5"/>
      <c r="AG2085" s="5"/>
      <c r="AH2085" s="5"/>
      <c r="AI2085" s="5"/>
      <c r="AJ2085" s="5"/>
      <c r="AK2085" s="5"/>
      <c r="AL2085" s="5"/>
      <c r="AM2085" s="5"/>
      <c r="AN2085" s="5"/>
      <c r="AO2085" s="5"/>
      <c r="AP2085" s="5"/>
      <c r="AQ2085" s="5"/>
      <c r="AR2085" s="5"/>
      <c r="AS2085" s="5"/>
      <c r="AT2085" s="5"/>
      <c r="AU2085" s="5"/>
      <c r="AV2085" s="5"/>
      <c r="AW2085" s="5"/>
      <c r="AX2085" s="5"/>
      <c r="AY2085" s="5"/>
      <c r="AZ2085" s="5"/>
      <c r="BA2085" s="5"/>
      <c r="BB2085" s="5"/>
    </row>
    <row r="2086" spans="1:54">
      <c r="A2086" s="4"/>
      <c r="B2086" s="25"/>
      <c r="C2086" s="32">
        <f t="shared" si="155"/>
        <v>1</v>
      </c>
      <c r="D2086" s="36" t="s">
        <v>3436</v>
      </c>
      <c r="E2086" s="36">
        <v>3611</v>
      </c>
      <c r="F2086" s="4"/>
      <c r="G2086" s="5"/>
      <c r="H2086" s="5"/>
      <c r="I2086" s="5"/>
      <c r="J2086" s="5"/>
      <c r="K2086" s="5"/>
      <c r="L2086" s="5"/>
      <c r="M2086" s="5"/>
      <c r="N2086" s="5"/>
      <c r="O2086" s="5"/>
      <c r="P2086" s="5"/>
      <c r="Q2086" s="5"/>
      <c r="R2086" s="5"/>
      <c r="S2086" s="5"/>
      <c r="T2086" s="5"/>
      <c r="U2086" s="5"/>
      <c r="V2086" s="5"/>
      <c r="W2086" s="5"/>
      <c r="X2086" s="5"/>
      <c r="Y2086" s="5"/>
      <c r="Z2086" s="5"/>
      <c r="AA2086" s="5"/>
      <c r="AB2086" s="5"/>
      <c r="AC2086" s="5"/>
      <c r="AD2086" s="5"/>
      <c r="AE2086" s="5"/>
      <c r="AF2086" s="5"/>
      <c r="AG2086" s="5"/>
      <c r="AH2086" s="5"/>
      <c r="AI2086" s="5"/>
      <c r="AJ2086" s="5"/>
      <c r="AK2086" s="5"/>
      <c r="AL2086" s="5"/>
      <c r="AM2086" s="5"/>
      <c r="AN2086" s="5"/>
      <c r="AO2086" s="5"/>
      <c r="AP2086" s="5"/>
      <c r="AQ2086" s="5"/>
      <c r="AR2086" s="5"/>
      <c r="AS2086" s="5"/>
      <c r="AT2086" s="5"/>
      <c r="AU2086" s="5"/>
      <c r="AV2086" s="5"/>
      <c r="AW2086" s="5"/>
      <c r="AX2086" s="5"/>
      <c r="AY2086" s="5"/>
      <c r="AZ2086" s="5"/>
      <c r="BA2086" s="5"/>
      <c r="BB2086" s="5"/>
    </row>
    <row r="2087" spans="1:54">
      <c r="A2087" s="4"/>
      <c r="B2087" s="25"/>
      <c r="C2087" s="32">
        <f t="shared" si="155"/>
        <v>1</v>
      </c>
      <c r="D2087" s="34" t="s">
        <v>4897</v>
      </c>
      <c r="E2087" s="34">
        <v>8000</v>
      </c>
      <c r="F2087" s="4"/>
      <c r="G2087" s="5"/>
      <c r="H2087" s="5"/>
      <c r="I2087" s="5"/>
      <c r="J2087" s="5"/>
      <c r="K2087" s="5"/>
      <c r="L2087" s="5"/>
      <c r="M2087" s="5"/>
      <c r="N2087" s="5"/>
      <c r="O2087" s="5"/>
      <c r="P2087" s="5"/>
      <c r="Q2087" s="5"/>
      <c r="R2087" s="5"/>
      <c r="S2087" s="5"/>
      <c r="T2087" s="5"/>
      <c r="U2087" s="5"/>
      <c r="V2087" s="5"/>
      <c r="W2087" s="5"/>
      <c r="X2087" s="5"/>
      <c r="Y2087" s="5"/>
      <c r="Z2087" s="5"/>
      <c r="AA2087" s="5"/>
      <c r="AB2087" s="5"/>
      <c r="AC2087" s="5"/>
      <c r="AD2087" s="5"/>
      <c r="AE2087" s="5"/>
      <c r="AF2087" s="5"/>
      <c r="AG2087" s="5"/>
      <c r="AH2087" s="5"/>
      <c r="AI2087" s="5"/>
      <c r="AJ2087" s="5"/>
      <c r="AK2087" s="5"/>
      <c r="AL2087" s="5"/>
      <c r="AM2087" s="5"/>
      <c r="AN2087" s="5"/>
      <c r="AO2087" s="5"/>
      <c r="AP2087" s="5"/>
      <c r="AQ2087" s="5"/>
      <c r="AR2087" s="5"/>
      <c r="AS2087" s="5"/>
      <c r="AT2087" s="5"/>
      <c r="AU2087" s="5"/>
      <c r="AV2087" s="5"/>
      <c r="AW2087" s="5"/>
      <c r="AX2087" s="5"/>
      <c r="AY2087" s="5"/>
      <c r="AZ2087" s="5"/>
      <c r="BA2087" s="5"/>
      <c r="BB2087" s="5"/>
    </row>
    <row r="2088" spans="1:54">
      <c r="A2088" s="4"/>
      <c r="B2088" s="25"/>
      <c r="C2088" s="32">
        <f t="shared" si="155"/>
        <v>1</v>
      </c>
      <c r="D2088" s="34" t="s">
        <v>3438</v>
      </c>
      <c r="E2088" s="34">
        <v>5065</v>
      </c>
      <c r="F2088" s="4"/>
      <c r="G2088" s="5"/>
      <c r="H2088" s="5"/>
      <c r="I2088" s="5"/>
      <c r="J2088" s="5"/>
      <c r="K2088" s="5"/>
      <c r="L2088" s="5"/>
      <c r="M2088" s="5"/>
      <c r="N2088" s="5"/>
      <c r="O2088" s="5"/>
      <c r="P2088" s="5"/>
      <c r="Q2088" s="5"/>
      <c r="R2088" s="5"/>
      <c r="S2088" s="5"/>
      <c r="T2088" s="5"/>
      <c r="U2088" s="5"/>
      <c r="V2088" s="5"/>
      <c r="W2088" s="5"/>
      <c r="X2088" s="5"/>
      <c r="Y2088" s="5"/>
      <c r="Z2088" s="5"/>
      <c r="AA2088" s="5"/>
      <c r="AB2088" s="5"/>
      <c r="AC2088" s="5"/>
      <c r="AD2088" s="5"/>
      <c r="AE2088" s="5"/>
      <c r="AF2088" s="5"/>
      <c r="AG2088" s="5"/>
      <c r="AH2088" s="5"/>
      <c r="AI2088" s="5"/>
      <c r="AJ2088" s="5"/>
      <c r="AK2088" s="5"/>
      <c r="AL2088" s="5"/>
      <c r="AM2088" s="5"/>
      <c r="AN2088" s="5"/>
      <c r="AO2088" s="5"/>
      <c r="AP2088" s="5"/>
      <c r="AQ2088" s="5"/>
      <c r="AR2088" s="5"/>
      <c r="AS2088" s="5"/>
      <c r="AT2088" s="5"/>
      <c r="AU2088" s="5"/>
      <c r="AV2088" s="5"/>
      <c r="AW2088" s="5"/>
      <c r="AX2088" s="5"/>
      <c r="AY2088" s="5"/>
      <c r="AZ2088" s="5"/>
      <c r="BA2088" s="5"/>
      <c r="BB2088" s="5"/>
    </row>
    <row r="2089" spans="1:54">
      <c r="A2089" s="4"/>
      <c r="B2089" s="25"/>
      <c r="C2089" s="32">
        <f t="shared" si="155"/>
        <v>1</v>
      </c>
      <c r="D2089" s="34" t="s">
        <v>3439</v>
      </c>
      <c r="E2089" s="34">
        <v>6000</v>
      </c>
      <c r="F2089" s="4"/>
      <c r="G2089" s="5"/>
      <c r="H2089" s="5"/>
      <c r="I2089" s="5"/>
      <c r="J2089" s="5"/>
      <c r="K2089" s="5"/>
      <c r="L2089" s="5"/>
      <c r="M2089" s="5"/>
      <c r="N2089" s="5"/>
      <c r="O2089" s="5"/>
      <c r="P2089" s="5"/>
      <c r="Q2089" s="5"/>
      <c r="R2089" s="5"/>
      <c r="S2089" s="5"/>
      <c r="T2089" s="5"/>
      <c r="U2089" s="5"/>
      <c r="V2089" s="5"/>
      <c r="W2089" s="5"/>
      <c r="X2089" s="5"/>
      <c r="Y2089" s="5"/>
      <c r="Z2089" s="5"/>
      <c r="AA2089" s="5"/>
      <c r="AB2089" s="5"/>
      <c r="AC2089" s="5"/>
      <c r="AD2089" s="5"/>
      <c r="AE2089" s="5"/>
      <c r="AF2089" s="5"/>
      <c r="AG2089" s="5"/>
      <c r="AH2089" s="5"/>
      <c r="AI2089" s="5"/>
      <c r="AJ2089" s="5"/>
      <c r="AK2089" s="5"/>
      <c r="AL2089" s="5"/>
      <c r="AM2089" s="5"/>
      <c r="AN2089" s="5"/>
      <c r="AO2089" s="5"/>
      <c r="AP2089" s="5"/>
      <c r="AQ2089" s="5"/>
      <c r="AR2089" s="5"/>
      <c r="AS2089" s="5"/>
      <c r="AT2089" s="5"/>
      <c r="AU2089" s="5"/>
      <c r="AV2089" s="5"/>
      <c r="AW2089" s="5"/>
      <c r="AX2089" s="5"/>
      <c r="AY2089" s="5"/>
      <c r="AZ2089" s="5"/>
      <c r="BA2089" s="5"/>
      <c r="BB2089" s="5"/>
    </row>
    <row r="2090" spans="1:54">
      <c r="A2090" s="4"/>
      <c r="B2090" s="25"/>
      <c r="C2090" s="32">
        <f t="shared" si="155"/>
        <v>1</v>
      </c>
      <c r="D2090" s="34" t="s">
        <v>3440</v>
      </c>
      <c r="E2090" s="34">
        <v>59629</v>
      </c>
      <c r="F2090" s="4"/>
      <c r="G2090" s="5"/>
      <c r="H2090" s="5"/>
      <c r="I2090" s="5"/>
      <c r="J2090" s="5"/>
      <c r="K2090" s="5"/>
      <c r="L2090" s="5"/>
      <c r="M2090" s="5"/>
      <c r="N2090" s="5"/>
      <c r="O2090" s="5"/>
      <c r="P2090" s="5"/>
      <c r="Q2090" s="5"/>
      <c r="R2090" s="5"/>
      <c r="S2090" s="5"/>
      <c r="T2090" s="5"/>
      <c r="U2090" s="5"/>
      <c r="V2090" s="5"/>
      <c r="W2090" s="5"/>
      <c r="X2090" s="5"/>
      <c r="Y2090" s="5"/>
      <c r="Z2090" s="5"/>
      <c r="AA2090" s="5"/>
      <c r="AB2090" s="5"/>
      <c r="AC2090" s="5"/>
      <c r="AD2090" s="5"/>
      <c r="AE2090" s="5"/>
      <c r="AF2090" s="5"/>
      <c r="AG2090" s="5"/>
      <c r="AH2090" s="5"/>
      <c r="AI2090" s="5"/>
      <c r="AJ2090" s="5"/>
      <c r="AK2090" s="5"/>
      <c r="AL2090" s="5"/>
      <c r="AM2090" s="5"/>
      <c r="AN2090" s="5"/>
      <c r="AO2090" s="5"/>
      <c r="AP2090" s="5"/>
      <c r="AQ2090" s="5"/>
      <c r="AR2090" s="5"/>
      <c r="AS2090" s="5"/>
      <c r="AT2090" s="5"/>
      <c r="AU2090" s="5"/>
      <c r="AV2090" s="5"/>
      <c r="AW2090" s="5"/>
      <c r="AX2090" s="5"/>
      <c r="AY2090" s="5"/>
      <c r="AZ2090" s="5"/>
      <c r="BA2090" s="5"/>
      <c r="BB2090" s="5"/>
    </row>
    <row r="2091" spans="1:54">
      <c r="A2091" s="4"/>
      <c r="B2091" s="25"/>
      <c r="C2091" s="32">
        <f t="shared" si="155"/>
        <v>1</v>
      </c>
      <c r="D2091" s="36" t="s">
        <v>3442</v>
      </c>
      <c r="E2091" s="36">
        <v>2435</v>
      </c>
      <c r="F2091" s="4"/>
      <c r="G2091" s="5"/>
      <c r="H2091" s="5"/>
      <c r="I2091" s="5"/>
      <c r="J2091" s="5"/>
      <c r="K2091" s="5"/>
      <c r="L2091" s="5"/>
      <c r="M2091" s="5"/>
      <c r="N2091" s="5"/>
      <c r="O2091" s="5"/>
      <c r="P2091" s="5"/>
      <c r="Q2091" s="5"/>
      <c r="R2091" s="5"/>
      <c r="S2091" s="5"/>
      <c r="T2091" s="5"/>
      <c r="U2091" s="5"/>
      <c r="V2091" s="5"/>
      <c r="W2091" s="5"/>
      <c r="X2091" s="5"/>
      <c r="Y2091" s="5"/>
      <c r="Z2091" s="5"/>
      <c r="AA2091" s="5"/>
      <c r="AB2091" s="5"/>
      <c r="AC2091" s="5"/>
      <c r="AD2091" s="5"/>
      <c r="AE2091" s="5"/>
      <c r="AF2091" s="5"/>
      <c r="AG2091" s="5"/>
      <c r="AH2091" s="5"/>
      <c r="AI2091" s="5"/>
      <c r="AJ2091" s="5"/>
      <c r="AK2091" s="5"/>
      <c r="AL2091" s="5"/>
      <c r="AM2091" s="5"/>
      <c r="AN2091" s="5"/>
      <c r="AO2091" s="5"/>
      <c r="AP2091" s="5"/>
      <c r="AQ2091" s="5"/>
      <c r="AR2091" s="5"/>
      <c r="AS2091" s="5"/>
      <c r="AT2091" s="5"/>
      <c r="AU2091" s="5"/>
      <c r="AV2091" s="5"/>
      <c r="AW2091" s="5"/>
      <c r="AX2091" s="5"/>
      <c r="AY2091" s="5"/>
      <c r="AZ2091" s="5"/>
      <c r="BA2091" s="5"/>
      <c r="BB2091" s="5"/>
    </row>
    <row r="2092" spans="1:54">
      <c r="A2092" s="4"/>
      <c r="B2092" s="25"/>
      <c r="C2092" s="32">
        <f t="shared" si="155"/>
        <v>1</v>
      </c>
      <c r="D2092" s="34" t="s">
        <v>3444</v>
      </c>
      <c r="E2092" s="34">
        <v>6500</v>
      </c>
      <c r="F2092" s="4"/>
      <c r="G2092" s="5"/>
      <c r="H2092" s="5"/>
      <c r="I2092" s="5"/>
      <c r="J2092" s="5"/>
      <c r="K2092" s="5"/>
      <c r="L2092" s="5"/>
      <c r="M2092" s="5"/>
      <c r="N2092" s="5"/>
      <c r="O2092" s="5"/>
      <c r="P2092" s="5"/>
      <c r="Q2092" s="5"/>
      <c r="R2092" s="5"/>
      <c r="S2092" s="5"/>
      <c r="T2092" s="5"/>
      <c r="U2092" s="5"/>
      <c r="V2092" s="5"/>
      <c r="W2092" s="5"/>
      <c r="X2092" s="5"/>
      <c r="Y2092" s="5"/>
      <c r="Z2092" s="5"/>
      <c r="AA2092" s="5"/>
      <c r="AB2092" s="5"/>
      <c r="AC2092" s="5"/>
      <c r="AD2092" s="5"/>
      <c r="AE2092" s="5"/>
      <c r="AF2092" s="5"/>
      <c r="AG2092" s="5"/>
      <c r="AH2092" s="5"/>
      <c r="AI2092" s="5"/>
      <c r="AJ2092" s="5"/>
      <c r="AK2092" s="5"/>
      <c r="AL2092" s="5"/>
      <c r="AM2092" s="5"/>
      <c r="AN2092" s="5"/>
      <c r="AO2092" s="5"/>
      <c r="AP2092" s="5"/>
      <c r="AQ2092" s="5"/>
      <c r="AR2092" s="5"/>
      <c r="AS2092" s="5"/>
      <c r="AT2092" s="5"/>
      <c r="AU2092" s="5"/>
      <c r="AV2092" s="5"/>
      <c r="AW2092" s="5"/>
      <c r="AX2092" s="5"/>
      <c r="AY2092" s="5"/>
      <c r="AZ2092" s="5"/>
      <c r="BA2092" s="5"/>
      <c r="BB2092" s="5"/>
    </row>
    <row r="2093" spans="1:54">
      <c r="A2093" s="4"/>
      <c r="B2093" s="25"/>
      <c r="C2093" s="32">
        <f t="shared" si="155"/>
        <v>1</v>
      </c>
      <c r="D2093" s="36" t="s">
        <v>3447</v>
      </c>
      <c r="E2093" s="36">
        <v>4696</v>
      </c>
      <c r="F2093" s="4"/>
      <c r="G2093" s="5"/>
      <c r="H2093" s="5"/>
      <c r="I2093" s="5"/>
      <c r="J2093" s="5"/>
      <c r="K2093" s="5"/>
      <c r="L2093" s="5"/>
      <c r="M2093" s="5"/>
      <c r="N2093" s="5"/>
      <c r="O2093" s="5"/>
      <c r="P2093" s="5"/>
      <c r="Q2093" s="5"/>
      <c r="R2093" s="5"/>
      <c r="S2093" s="5"/>
      <c r="T2093" s="5"/>
      <c r="U2093" s="5"/>
      <c r="V2093" s="5"/>
      <c r="W2093" s="5"/>
      <c r="X2093" s="5"/>
      <c r="Y2093" s="5"/>
      <c r="Z2093" s="5"/>
      <c r="AA2093" s="5"/>
      <c r="AB2093" s="5"/>
      <c r="AC2093" s="5"/>
      <c r="AD2093" s="5"/>
      <c r="AE2093" s="5"/>
      <c r="AF2093" s="5"/>
      <c r="AG2093" s="5"/>
      <c r="AH2093" s="5"/>
      <c r="AI2093" s="5"/>
      <c r="AJ2093" s="5"/>
      <c r="AK2093" s="5"/>
      <c r="AL2093" s="5"/>
      <c r="AM2093" s="5"/>
      <c r="AN2093" s="5"/>
      <c r="AO2093" s="5"/>
      <c r="AP2093" s="5"/>
      <c r="AQ2093" s="5"/>
      <c r="AR2093" s="5"/>
      <c r="AS2093" s="5"/>
      <c r="AT2093" s="5"/>
      <c r="AU2093" s="5"/>
      <c r="AV2093" s="5"/>
      <c r="AW2093" s="5"/>
      <c r="AX2093" s="5"/>
      <c r="AY2093" s="5"/>
      <c r="AZ2093" s="5"/>
      <c r="BA2093" s="5"/>
      <c r="BB2093" s="5"/>
    </row>
    <row r="2094" spans="1:54">
      <c r="A2094" s="4"/>
      <c r="B2094" s="25"/>
      <c r="C2094" s="32">
        <f t="shared" si="155"/>
        <v>1</v>
      </c>
      <c r="D2094" s="36" t="s">
        <v>3448</v>
      </c>
      <c r="E2094" s="36">
        <v>753</v>
      </c>
      <c r="F2094" s="4"/>
      <c r="G2094" s="5"/>
      <c r="H2094" s="5"/>
      <c r="I2094" s="5"/>
      <c r="J2094" s="5"/>
      <c r="K2094" s="5"/>
      <c r="L2094" s="5"/>
      <c r="M2094" s="5"/>
      <c r="N2094" s="5"/>
      <c r="O2094" s="5"/>
      <c r="P2094" s="5"/>
      <c r="Q2094" s="5"/>
      <c r="R2094" s="5"/>
      <c r="S2094" s="5"/>
      <c r="T2094" s="5"/>
      <c r="U2094" s="5"/>
      <c r="V2094" s="5"/>
      <c r="W2094" s="5"/>
      <c r="X2094" s="5"/>
      <c r="Y2094" s="5"/>
      <c r="Z2094" s="5"/>
      <c r="AA2094" s="5"/>
      <c r="AB2094" s="5"/>
      <c r="AC2094" s="5"/>
      <c r="AD2094" s="5"/>
      <c r="AE2094" s="5"/>
      <c r="AF2094" s="5"/>
      <c r="AG2094" s="5"/>
      <c r="AH2094" s="5"/>
      <c r="AI2094" s="5"/>
      <c r="AJ2094" s="5"/>
      <c r="AK2094" s="5"/>
      <c r="AL2094" s="5"/>
      <c r="AM2094" s="5"/>
      <c r="AN2094" s="5"/>
      <c r="AO2094" s="5"/>
      <c r="AP2094" s="5"/>
      <c r="AQ2094" s="5"/>
      <c r="AR2094" s="5"/>
      <c r="AS2094" s="5"/>
      <c r="AT2094" s="5"/>
      <c r="AU2094" s="5"/>
      <c r="AV2094" s="5"/>
      <c r="AW2094" s="5"/>
      <c r="AX2094" s="5"/>
      <c r="AY2094" s="5"/>
      <c r="AZ2094" s="5"/>
      <c r="BA2094" s="5"/>
      <c r="BB2094" s="5"/>
    </row>
    <row r="2095" spans="1:54">
      <c r="A2095" s="4"/>
      <c r="B2095" s="25"/>
      <c r="C2095" s="32">
        <f t="shared" si="155"/>
        <v>1</v>
      </c>
      <c r="D2095" s="36" t="s">
        <v>3450</v>
      </c>
      <c r="E2095" s="36">
        <v>3100</v>
      </c>
      <c r="F2095" s="4"/>
      <c r="G2095" s="5"/>
      <c r="H2095" s="5"/>
      <c r="I2095" s="5"/>
      <c r="J2095" s="5"/>
      <c r="K2095" s="5"/>
      <c r="L2095" s="5"/>
      <c r="M2095" s="5"/>
      <c r="N2095" s="5"/>
      <c r="O2095" s="5"/>
      <c r="P2095" s="5"/>
      <c r="Q2095" s="5"/>
      <c r="R2095" s="5"/>
      <c r="S2095" s="5"/>
      <c r="T2095" s="5"/>
      <c r="U2095" s="5"/>
      <c r="V2095" s="5"/>
      <c r="W2095" s="5"/>
      <c r="X2095" s="5"/>
      <c r="Y2095" s="5"/>
      <c r="Z2095" s="5"/>
      <c r="AA2095" s="5"/>
      <c r="AB2095" s="5"/>
      <c r="AC2095" s="5"/>
      <c r="AD2095" s="5"/>
      <c r="AE2095" s="5"/>
      <c r="AF2095" s="5"/>
      <c r="AG2095" s="5"/>
      <c r="AH2095" s="5"/>
      <c r="AI2095" s="5"/>
      <c r="AJ2095" s="5"/>
      <c r="AK2095" s="5"/>
      <c r="AL2095" s="5"/>
      <c r="AM2095" s="5"/>
      <c r="AN2095" s="5"/>
      <c r="AO2095" s="5"/>
      <c r="AP2095" s="5"/>
      <c r="AQ2095" s="5"/>
      <c r="AR2095" s="5"/>
      <c r="AS2095" s="5"/>
      <c r="AT2095" s="5"/>
      <c r="AU2095" s="5"/>
      <c r="AV2095" s="5"/>
      <c r="AW2095" s="5"/>
      <c r="AX2095" s="5"/>
      <c r="AY2095" s="5"/>
      <c r="AZ2095" s="5"/>
      <c r="BA2095" s="5"/>
      <c r="BB2095" s="5"/>
    </row>
    <row r="2096" spans="1:54">
      <c r="A2096" s="4"/>
      <c r="B2096" s="25"/>
      <c r="C2096" s="32">
        <f t="shared" si="155"/>
        <v>1</v>
      </c>
      <c r="D2096" s="36" t="s">
        <v>3451</v>
      </c>
      <c r="E2096" s="36">
        <v>4100</v>
      </c>
      <c r="F2096" s="4"/>
      <c r="G2096" s="5"/>
      <c r="H2096" s="5"/>
      <c r="I2096" s="5"/>
      <c r="J2096" s="5"/>
      <c r="K2096" s="5"/>
      <c r="L2096" s="5"/>
      <c r="M2096" s="5"/>
      <c r="N2096" s="5"/>
      <c r="O2096" s="5"/>
      <c r="P2096" s="5"/>
      <c r="Q2096" s="5"/>
      <c r="R2096" s="5"/>
      <c r="S2096" s="5"/>
      <c r="T2096" s="5"/>
      <c r="U2096" s="5"/>
      <c r="V2096" s="5"/>
      <c r="W2096" s="5"/>
      <c r="X2096" s="5"/>
      <c r="Y2096" s="5"/>
      <c r="Z2096" s="5"/>
      <c r="AA2096" s="5"/>
      <c r="AB2096" s="5"/>
      <c r="AC2096" s="5"/>
      <c r="AD2096" s="5"/>
      <c r="AE2096" s="5"/>
      <c r="AF2096" s="5"/>
      <c r="AG2096" s="5"/>
      <c r="AH2096" s="5"/>
      <c r="AI2096" s="5"/>
      <c r="AJ2096" s="5"/>
      <c r="AK2096" s="5"/>
      <c r="AL2096" s="5"/>
      <c r="AM2096" s="5"/>
      <c r="AN2096" s="5"/>
      <c r="AO2096" s="5"/>
      <c r="AP2096" s="5"/>
      <c r="AQ2096" s="5"/>
      <c r="AR2096" s="5"/>
      <c r="AS2096" s="5"/>
      <c r="AT2096" s="5"/>
      <c r="AU2096" s="5"/>
      <c r="AV2096" s="5"/>
      <c r="AW2096" s="5"/>
      <c r="AX2096" s="5"/>
      <c r="AY2096" s="5"/>
      <c r="AZ2096" s="5"/>
      <c r="BA2096" s="5"/>
      <c r="BB2096" s="5"/>
    </row>
    <row r="2097" spans="1:54">
      <c r="A2097" s="4"/>
      <c r="B2097" s="25"/>
      <c r="C2097" s="32">
        <f t="shared" si="155"/>
        <v>1</v>
      </c>
      <c r="D2097" s="36" t="s">
        <v>4898</v>
      </c>
      <c r="E2097" s="36">
        <v>12731</v>
      </c>
      <c r="F2097" s="4"/>
      <c r="G2097" s="5"/>
      <c r="H2097" s="5"/>
      <c r="I2097" s="5"/>
      <c r="J2097" s="5"/>
      <c r="K2097" s="5"/>
      <c r="L2097" s="5"/>
      <c r="M2097" s="5"/>
      <c r="N2097" s="5"/>
      <c r="O2097" s="5"/>
      <c r="P2097" s="5"/>
      <c r="Q2097" s="5"/>
      <c r="R2097" s="5"/>
      <c r="S2097" s="5"/>
      <c r="T2097" s="5"/>
      <c r="U2097" s="5"/>
      <c r="V2097" s="5"/>
      <c r="W2097" s="5"/>
      <c r="X2097" s="5"/>
      <c r="Y2097" s="5"/>
      <c r="Z2097" s="5"/>
      <c r="AA2097" s="5"/>
      <c r="AB2097" s="5"/>
      <c r="AC2097" s="5"/>
      <c r="AD2097" s="5"/>
      <c r="AE2097" s="5"/>
      <c r="AF2097" s="5"/>
      <c r="AG2097" s="5"/>
      <c r="AH2097" s="5"/>
      <c r="AI2097" s="5"/>
      <c r="AJ2097" s="5"/>
      <c r="AK2097" s="5"/>
      <c r="AL2097" s="5"/>
      <c r="AM2097" s="5"/>
      <c r="AN2097" s="5"/>
      <c r="AO2097" s="5"/>
      <c r="AP2097" s="5"/>
      <c r="AQ2097" s="5"/>
      <c r="AR2097" s="5"/>
      <c r="AS2097" s="5"/>
      <c r="AT2097" s="5"/>
      <c r="AU2097" s="5"/>
      <c r="AV2097" s="5"/>
      <c r="AW2097" s="5"/>
      <c r="AX2097" s="5"/>
      <c r="AY2097" s="5"/>
      <c r="AZ2097" s="5"/>
      <c r="BA2097" s="5"/>
      <c r="BB2097" s="5"/>
    </row>
    <row r="2098" spans="1:54">
      <c r="A2098" s="4"/>
      <c r="B2098" s="25"/>
      <c r="C2098" s="32">
        <f t="shared" si="155"/>
        <v>1</v>
      </c>
      <c r="D2098" s="36" t="s">
        <v>4899</v>
      </c>
      <c r="E2098" s="36">
        <v>3501</v>
      </c>
      <c r="F2098" s="4"/>
      <c r="G2098" s="5"/>
      <c r="H2098" s="5"/>
      <c r="I2098" s="5"/>
      <c r="J2098" s="5"/>
      <c r="K2098" s="5"/>
      <c r="L2098" s="5"/>
      <c r="M2098" s="5"/>
      <c r="N2098" s="5"/>
      <c r="O2098" s="5"/>
      <c r="P2098" s="5"/>
      <c r="Q2098" s="5"/>
      <c r="R2098" s="5"/>
      <c r="S2098" s="5"/>
      <c r="T2098" s="5"/>
      <c r="U2098" s="5"/>
      <c r="V2098" s="5"/>
      <c r="W2098" s="5"/>
      <c r="X2098" s="5"/>
      <c r="Y2098" s="5"/>
      <c r="Z2098" s="5"/>
      <c r="AA2098" s="5"/>
      <c r="AB2098" s="5"/>
      <c r="AC2098" s="5"/>
      <c r="AD2098" s="5"/>
      <c r="AE2098" s="5"/>
      <c r="AF2098" s="5"/>
      <c r="AG2098" s="5"/>
      <c r="AH2098" s="5"/>
      <c r="AI2098" s="5"/>
      <c r="AJ2098" s="5"/>
      <c r="AK2098" s="5"/>
      <c r="AL2098" s="5"/>
      <c r="AM2098" s="5"/>
      <c r="AN2098" s="5"/>
      <c r="AO2098" s="5"/>
      <c r="AP2098" s="5"/>
      <c r="AQ2098" s="5"/>
      <c r="AR2098" s="5"/>
      <c r="AS2098" s="5"/>
      <c r="AT2098" s="5"/>
      <c r="AU2098" s="5"/>
      <c r="AV2098" s="5"/>
      <c r="AW2098" s="5"/>
      <c r="AX2098" s="5"/>
      <c r="AY2098" s="5"/>
      <c r="AZ2098" s="5"/>
      <c r="BA2098" s="5"/>
      <c r="BB2098" s="5"/>
    </row>
    <row r="2099" spans="1:54">
      <c r="A2099" s="4"/>
      <c r="B2099" s="25"/>
      <c r="C2099" s="32">
        <f t="shared" si="155"/>
        <v>1</v>
      </c>
      <c r="D2099" s="36" t="s">
        <v>4900</v>
      </c>
      <c r="E2099" s="36">
        <v>8870</v>
      </c>
      <c r="F2099" s="4"/>
      <c r="G2099" s="5"/>
      <c r="H2099" s="5"/>
      <c r="I2099" s="5"/>
      <c r="J2099" s="5"/>
      <c r="K2099" s="5"/>
      <c r="L2099" s="5"/>
      <c r="M2099" s="5"/>
      <c r="N2099" s="5"/>
      <c r="O2099" s="5"/>
      <c r="P2099" s="5"/>
      <c r="Q2099" s="5"/>
      <c r="R2099" s="5"/>
      <c r="S2099" s="5"/>
      <c r="T2099" s="5"/>
      <c r="U2099" s="5"/>
      <c r="V2099" s="5"/>
      <c r="W2099" s="5"/>
      <c r="X2099" s="5"/>
      <c r="Y2099" s="5"/>
      <c r="Z2099" s="5"/>
      <c r="AA2099" s="5"/>
      <c r="AB2099" s="5"/>
      <c r="AC2099" s="5"/>
      <c r="AD2099" s="5"/>
      <c r="AE2099" s="5"/>
      <c r="AF2099" s="5"/>
      <c r="AG2099" s="5"/>
      <c r="AH2099" s="5"/>
      <c r="AI2099" s="5"/>
      <c r="AJ2099" s="5"/>
      <c r="AK2099" s="5"/>
      <c r="AL2099" s="5"/>
      <c r="AM2099" s="5"/>
      <c r="AN2099" s="5"/>
      <c r="AO2099" s="5"/>
      <c r="AP2099" s="5"/>
      <c r="AQ2099" s="5"/>
      <c r="AR2099" s="5"/>
      <c r="AS2099" s="5"/>
      <c r="AT2099" s="5"/>
      <c r="AU2099" s="5"/>
      <c r="AV2099" s="5"/>
      <c r="AW2099" s="5"/>
      <c r="AX2099" s="5"/>
      <c r="AY2099" s="5"/>
      <c r="AZ2099" s="5"/>
      <c r="BA2099" s="5"/>
      <c r="BB2099" s="5"/>
    </row>
    <row r="2100" spans="1:54">
      <c r="A2100" s="4"/>
      <c r="B2100" s="25"/>
      <c r="C2100" s="32">
        <f t="shared" si="155"/>
        <v>1</v>
      </c>
      <c r="D2100" s="36" t="s">
        <v>3456</v>
      </c>
      <c r="E2100" s="36">
        <v>8400</v>
      </c>
      <c r="F2100" s="4"/>
      <c r="G2100" s="5"/>
      <c r="H2100" s="5"/>
      <c r="I2100" s="5"/>
      <c r="J2100" s="5"/>
      <c r="K2100" s="5"/>
      <c r="L2100" s="5"/>
      <c r="M2100" s="5"/>
      <c r="N2100" s="5"/>
      <c r="O2100" s="5"/>
      <c r="P2100" s="5"/>
      <c r="Q2100" s="5"/>
      <c r="R2100" s="5"/>
      <c r="S2100" s="5"/>
      <c r="T2100" s="5"/>
      <c r="U2100" s="5"/>
      <c r="V2100" s="5"/>
      <c r="W2100" s="5"/>
      <c r="X2100" s="5"/>
      <c r="Y2100" s="5"/>
      <c r="Z2100" s="5"/>
      <c r="AA2100" s="5"/>
      <c r="AB2100" s="5"/>
      <c r="AC2100" s="5"/>
      <c r="AD2100" s="5"/>
      <c r="AE2100" s="5"/>
      <c r="AF2100" s="5"/>
      <c r="AG2100" s="5"/>
      <c r="AH2100" s="5"/>
      <c r="AI2100" s="5"/>
      <c r="AJ2100" s="5"/>
      <c r="AK2100" s="5"/>
      <c r="AL2100" s="5"/>
      <c r="AM2100" s="5"/>
      <c r="AN2100" s="5"/>
      <c r="AO2100" s="5"/>
      <c r="AP2100" s="5"/>
      <c r="AQ2100" s="5"/>
      <c r="AR2100" s="5"/>
      <c r="AS2100" s="5"/>
      <c r="AT2100" s="5"/>
      <c r="AU2100" s="5"/>
      <c r="AV2100" s="5"/>
      <c r="AW2100" s="5"/>
      <c r="AX2100" s="5"/>
      <c r="AY2100" s="5"/>
      <c r="AZ2100" s="5"/>
      <c r="BA2100" s="5"/>
      <c r="BB2100" s="5"/>
    </row>
    <row r="2101" spans="1:54">
      <c r="A2101" s="4"/>
      <c r="B2101" s="25"/>
      <c r="C2101" s="32">
        <f t="shared" si="155"/>
        <v>1</v>
      </c>
      <c r="D2101" s="36" t="s">
        <v>3460</v>
      </c>
      <c r="E2101" s="36">
        <v>2398</v>
      </c>
      <c r="F2101" s="4"/>
      <c r="G2101" s="5"/>
      <c r="H2101" s="5"/>
      <c r="I2101" s="5"/>
      <c r="J2101" s="5"/>
      <c r="K2101" s="5"/>
      <c r="L2101" s="5"/>
      <c r="M2101" s="5"/>
      <c r="N2101" s="5"/>
      <c r="O2101" s="5"/>
      <c r="P2101" s="5"/>
      <c r="Q2101" s="5"/>
      <c r="R2101" s="5"/>
      <c r="S2101" s="5"/>
      <c r="T2101" s="5"/>
      <c r="U2101" s="5"/>
      <c r="V2101" s="5"/>
      <c r="W2101" s="5"/>
      <c r="X2101" s="5"/>
      <c r="Y2101" s="5"/>
      <c r="Z2101" s="5"/>
      <c r="AA2101" s="5"/>
      <c r="AB2101" s="5"/>
      <c r="AC2101" s="5"/>
      <c r="AD2101" s="5"/>
      <c r="AE2101" s="5"/>
      <c r="AF2101" s="5"/>
      <c r="AG2101" s="5"/>
      <c r="AH2101" s="5"/>
      <c r="AI2101" s="5"/>
      <c r="AJ2101" s="5"/>
      <c r="AK2101" s="5"/>
      <c r="AL2101" s="5"/>
      <c r="AM2101" s="5"/>
      <c r="AN2101" s="5"/>
      <c r="AO2101" s="5"/>
      <c r="AP2101" s="5"/>
      <c r="AQ2101" s="5"/>
      <c r="AR2101" s="5"/>
      <c r="AS2101" s="5"/>
      <c r="AT2101" s="5"/>
      <c r="AU2101" s="5"/>
      <c r="AV2101" s="5"/>
      <c r="AW2101" s="5"/>
      <c r="AX2101" s="5"/>
      <c r="AY2101" s="5"/>
      <c r="AZ2101" s="5"/>
      <c r="BA2101" s="5"/>
      <c r="BB2101" s="5"/>
    </row>
    <row r="2102" spans="1:54">
      <c r="A2102" s="4"/>
      <c r="B2102" s="25"/>
      <c r="C2102" s="32">
        <f t="shared" si="155"/>
        <v>1</v>
      </c>
      <c r="D2102" s="36" t="s">
        <v>3461</v>
      </c>
      <c r="E2102" s="36">
        <v>2200</v>
      </c>
      <c r="F2102" s="4"/>
      <c r="G2102" s="5"/>
      <c r="H2102" s="5"/>
      <c r="I2102" s="5"/>
      <c r="J2102" s="5"/>
      <c r="K2102" s="5"/>
      <c r="L2102" s="5"/>
      <c r="M2102" s="5"/>
      <c r="N2102" s="5"/>
      <c r="O2102" s="5"/>
      <c r="P2102" s="5"/>
      <c r="Q2102" s="5"/>
      <c r="R2102" s="5"/>
      <c r="S2102" s="5"/>
      <c r="T2102" s="5"/>
      <c r="U2102" s="5"/>
      <c r="V2102" s="5"/>
      <c r="W2102" s="5"/>
      <c r="X2102" s="5"/>
      <c r="Y2102" s="5"/>
      <c r="Z2102" s="5"/>
      <c r="AA2102" s="5"/>
      <c r="AB2102" s="5"/>
      <c r="AC2102" s="5"/>
      <c r="AD2102" s="5"/>
      <c r="AE2102" s="5"/>
      <c r="AF2102" s="5"/>
      <c r="AG2102" s="5"/>
      <c r="AH2102" s="5"/>
      <c r="AI2102" s="5"/>
      <c r="AJ2102" s="5"/>
      <c r="AK2102" s="5"/>
      <c r="AL2102" s="5"/>
      <c r="AM2102" s="5"/>
      <c r="AN2102" s="5"/>
      <c r="AO2102" s="5"/>
      <c r="AP2102" s="5"/>
      <c r="AQ2102" s="5"/>
      <c r="AR2102" s="5"/>
      <c r="AS2102" s="5"/>
      <c r="AT2102" s="5"/>
      <c r="AU2102" s="5"/>
      <c r="AV2102" s="5"/>
      <c r="AW2102" s="5"/>
      <c r="AX2102" s="5"/>
      <c r="AY2102" s="5"/>
      <c r="AZ2102" s="5"/>
      <c r="BA2102" s="5"/>
      <c r="BB2102" s="5"/>
    </row>
    <row r="2103" spans="1:54">
      <c r="A2103" s="4"/>
      <c r="B2103" s="25"/>
      <c r="C2103" s="32">
        <f t="shared" si="155"/>
        <v>1</v>
      </c>
      <c r="D2103" s="36" t="s">
        <v>3463</v>
      </c>
      <c r="E2103" s="36">
        <v>1623</v>
      </c>
      <c r="F2103" s="4"/>
      <c r="G2103" s="5"/>
      <c r="H2103" s="5"/>
      <c r="I2103" s="5"/>
      <c r="J2103" s="5"/>
      <c r="K2103" s="5"/>
      <c r="L2103" s="5"/>
      <c r="M2103" s="5"/>
      <c r="N2103" s="5"/>
      <c r="O2103" s="5"/>
      <c r="P2103" s="5"/>
      <c r="Q2103" s="5"/>
      <c r="R2103" s="5"/>
      <c r="S2103" s="5"/>
      <c r="T2103" s="5"/>
      <c r="U2103" s="5"/>
      <c r="V2103" s="5"/>
      <c r="W2103" s="5"/>
      <c r="X2103" s="5"/>
      <c r="Y2103" s="5"/>
      <c r="Z2103" s="5"/>
      <c r="AA2103" s="5"/>
      <c r="AB2103" s="5"/>
      <c r="AC2103" s="5"/>
      <c r="AD2103" s="5"/>
      <c r="AE2103" s="5"/>
      <c r="AF2103" s="5"/>
      <c r="AG2103" s="5"/>
      <c r="AH2103" s="5"/>
      <c r="AI2103" s="5"/>
      <c r="AJ2103" s="5"/>
      <c r="AK2103" s="5"/>
      <c r="AL2103" s="5"/>
      <c r="AM2103" s="5"/>
      <c r="AN2103" s="5"/>
      <c r="AO2103" s="5"/>
      <c r="AP2103" s="5"/>
      <c r="AQ2103" s="5"/>
      <c r="AR2103" s="5"/>
      <c r="AS2103" s="5"/>
      <c r="AT2103" s="5"/>
      <c r="AU2103" s="5"/>
      <c r="AV2103" s="5"/>
      <c r="AW2103" s="5"/>
      <c r="AX2103" s="5"/>
      <c r="AY2103" s="5"/>
      <c r="AZ2103" s="5"/>
      <c r="BA2103" s="5"/>
      <c r="BB2103" s="5"/>
    </row>
    <row r="2104" spans="1:54" ht="15">
      <c r="A2104" s="231" t="s">
        <v>3469</v>
      </c>
      <c r="B2104" s="231"/>
      <c r="C2104" s="231"/>
      <c r="D2104" s="44">
        <f>SUM(C2082:C2103)</f>
        <v>22</v>
      </c>
      <c r="E2104" s="159">
        <f t="shared" ref="E2104" si="156">SUM(E2082:E2103)</f>
        <v>200810</v>
      </c>
      <c r="F2104" s="4"/>
      <c r="G2104" s="5"/>
      <c r="H2104" s="5"/>
      <c r="I2104" s="5"/>
      <c r="J2104" s="5"/>
      <c r="K2104" s="5"/>
      <c r="L2104" s="5"/>
      <c r="M2104" s="5"/>
      <c r="N2104" s="5"/>
      <c r="O2104" s="5"/>
      <c r="P2104" s="5"/>
      <c r="Q2104" s="5"/>
      <c r="R2104" s="5"/>
      <c r="S2104" s="5"/>
      <c r="T2104" s="5"/>
      <c r="U2104" s="5"/>
      <c r="V2104" s="5"/>
      <c r="W2104" s="5"/>
      <c r="X2104" s="5"/>
      <c r="Y2104" s="5"/>
      <c r="Z2104" s="5"/>
      <c r="AA2104" s="5"/>
      <c r="AB2104" s="5"/>
      <c r="AC2104" s="5"/>
      <c r="AD2104" s="5"/>
      <c r="AE2104" s="5"/>
      <c r="AF2104" s="5"/>
      <c r="AG2104" s="5"/>
      <c r="AH2104" s="5"/>
      <c r="AI2104" s="5"/>
      <c r="AJ2104" s="5"/>
      <c r="AK2104" s="5"/>
      <c r="AL2104" s="5"/>
      <c r="AM2104" s="5"/>
      <c r="AN2104" s="5"/>
      <c r="AO2104" s="5"/>
      <c r="AP2104" s="5"/>
      <c r="AQ2104" s="5"/>
      <c r="AR2104" s="5"/>
      <c r="AS2104" s="5"/>
      <c r="AT2104" s="5"/>
      <c r="AU2104" s="5"/>
      <c r="AV2104" s="5"/>
      <c r="AW2104" s="5"/>
      <c r="AX2104" s="5"/>
      <c r="AY2104" s="5"/>
      <c r="AZ2104" s="5"/>
      <c r="BA2104" s="5"/>
      <c r="BB2104" s="5"/>
    </row>
    <row r="2105" spans="1:54" ht="15.75">
      <c r="A2105" s="28">
        <v>74</v>
      </c>
      <c r="B2105" s="225" t="s">
        <v>108</v>
      </c>
      <c r="C2105" s="225"/>
      <c r="D2105" s="29"/>
      <c r="E2105" s="156"/>
      <c r="F2105" s="4"/>
      <c r="G2105" s="5"/>
      <c r="H2105" s="5"/>
      <c r="I2105" s="5"/>
      <c r="J2105" s="5"/>
      <c r="K2105" s="5"/>
      <c r="L2105" s="5"/>
      <c r="M2105" s="5"/>
      <c r="N2105" s="5"/>
      <c r="O2105" s="5"/>
      <c r="P2105" s="5"/>
      <c r="Q2105" s="5"/>
      <c r="R2105" s="5"/>
      <c r="S2105" s="5"/>
      <c r="T2105" s="5"/>
      <c r="U2105" s="5"/>
      <c r="V2105" s="5"/>
      <c r="W2105" s="5"/>
      <c r="X2105" s="5"/>
      <c r="Y2105" s="5"/>
      <c r="Z2105" s="5"/>
      <c r="AA2105" s="5"/>
      <c r="AB2105" s="5"/>
      <c r="AC2105" s="5"/>
      <c r="AD2105" s="5"/>
      <c r="AE2105" s="5"/>
      <c r="AF2105" s="5"/>
      <c r="AG2105" s="5"/>
      <c r="AH2105" s="5"/>
      <c r="AI2105" s="5"/>
      <c r="AJ2105" s="5"/>
      <c r="AK2105" s="5"/>
      <c r="AL2105" s="5"/>
      <c r="AM2105" s="5"/>
      <c r="AN2105" s="5"/>
      <c r="AO2105" s="5"/>
      <c r="AP2105" s="5"/>
      <c r="AQ2105" s="5"/>
      <c r="AR2105" s="5"/>
      <c r="AS2105" s="5"/>
      <c r="AT2105" s="5"/>
      <c r="AU2105" s="5"/>
      <c r="AV2105" s="5"/>
      <c r="AW2105" s="5"/>
      <c r="AX2105" s="5"/>
      <c r="AY2105" s="5"/>
      <c r="AZ2105" s="5"/>
      <c r="BA2105" s="5"/>
      <c r="BB2105" s="5"/>
    </row>
    <row r="2106" spans="1:54">
      <c r="A2106" s="4"/>
      <c r="B2106" s="25"/>
      <c r="C2106" s="32">
        <f t="shared" ref="C2106:C2137" si="157">IF(D2106="",0,1)</f>
        <v>1</v>
      </c>
      <c r="D2106" s="49" t="s">
        <v>3470</v>
      </c>
      <c r="E2106" s="49">
        <v>6500</v>
      </c>
      <c r="F2106" s="4"/>
      <c r="G2106" s="5"/>
      <c r="H2106" s="5"/>
      <c r="I2106" s="5"/>
      <c r="J2106" s="5"/>
      <c r="K2106" s="5"/>
      <c r="L2106" s="5"/>
      <c r="M2106" s="5"/>
      <c r="N2106" s="5"/>
      <c r="O2106" s="5"/>
      <c r="P2106" s="5"/>
      <c r="Q2106" s="5"/>
      <c r="R2106" s="5"/>
      <c r="S2106" s="5"/>
      <c r="T2106" s="5"/>
      <c r="U2106" s="5"/>
      <c r="V2106" s="5"/>
      <c r="W2106" s="5"/>
      <c r="X2106" s="5"/>
      <c r="Y2106" s="5"/>
      <c r="Z2106" s="5"/>
      <c r="AA2106" s="5"/>
      <c r="AB2106" s="5"/>
      <c r="AC2106" s="5"/>
      <c r="AD2106" s="5"/>
      <c r="AE2106" s="5"/>
      <c r="AF2106" s="5"/>
      <c r="AG2106" s="5"/>
      <c r="AH2106" s="5"/>
      <c r="AI2106" s="5"/>
      <c r="AJ2106" s="5"/>
      <c r="AK2106" s="5"/>
      <c r="AL2106" s="5"/>
      <c r="AM2106" s="5"/>
      <c r="AN2106" s="5"/>
      <c r="AO2106" s="5"/>
      <c r="AP2106" s="5"/>
      <c r="AQ2106" s="5"/>
      <c r="AR2106" s="5"/>
      <c r="AS2106" s="5"/>
      <c r="AT2106" s="5"/>
      <c r="AU2106" s="5"/>
      <c r="AV2106" s="5"/>
      <c r="AW2106" s="5"/>
      <c r="AX2106" s="5"/>
      <c r="AY2106" s="5"/>
      <c r="AZ2106" s="5"/>
      <c r="BA2106" s="5"/>
      <c r="BB2106" s="5"/>
    </row>
    <row r="2107" spans="1:54">
      <c r="A2107" s="4"/>
      <c r="B2107" s="25"/>
      <c r="C2107" s="32">
        <f t="shared" si="157"/>
        <v>1</v>
      </c>
      <c r="D2107" s="49" t="s">
        <v>3471</v>
      </c>
      <c r="E2107" s="49">
        <v>132000</v>
      </c>
      <c r="F2107" s="4"/>
      <c r="G2107" s="5"/>
      <c r="H2107" s="5"/>
      <c r="I2107" s="5"/>
      <c r="J2107" s="5"/>
      <c r="K2107" s="5"/>
      <c r="L2107" s="5"/>
      <c r="M2107" s="5"/>
      <c r="N2107" s="5"/>
      <c r="O2107" s="5"/>
      <c r="P2107" s="5"/>
      <c r="Q2107" s="5"/>
      <c r="R2107" s="5"/>
      <c r="S2107" s="5"/>
      <c r="T2107" s="5"/>
      <c r="U2107" s="5"/>
      <c r="V2107" s="5"/>
      <c r="W2107" s="5"/>
      <c r="X2107" s="5"/>
      <c r="Y2107" s="5"/>
      <c r="Z2107" s="5"/>
      <c r="AA2107" s="5"/>
      <c r="AB2107" s="5"/>
      <c r="AC2107" s="5"/>
      <c r="AD2107" s="5"/>
      <c r="AE2107" s="5"/>
      <c r="AF2107" s="5"/>
      <c r="AG2107" s="5"/>
      <c r="AH2107" s="5"/>
      <c r="AI2107" s="5"/>
      <c r="AJ2107" s="5"/>
      <c r="AK2107" s="5"/>
      <c r="AL2107" s="5"/>
      <c r="AM2107" s="5"/>
      <c r="AN2107" s="5"/>
      <c r="AO2107" s="5"/>
      <c r="AP2107" s="5"/>
      <c r="AQ2107" s="5"/>
      <c r="AR2107" s="5"/>
      <c r="AS2107" s="5"/>
      <c r="AT2107" s="5"/>
      <c r="AU2107" s="5"/>
      <c r="AV2107" s="5"/>
      <c r="AW2107" s="5"/>
      <c r="AX2107" s="5"/>
      <c r="AY2107" s="5"/>
      <c r="AZ2107" s="5"/>
      <c r="BA2107" s="5"/>
      <c r="BB2107" s="5"/>
    </row>
    <row r="2108" spans="1:54">
      <c r="A2108" s="4"/>
      <c r="B2108" s="25"/>
      <c r="C2108" s="32">
        <f t="shared" si="157"/>
        <v>1</v>
      </c>
      <c r="D2108" s="49" t="s">
        <v>3472</v>
      </c>
      <c r="E2108" s="49">
        <v>36582</v>
      </c>
      <c r="F2108" s="4"/>
      <c r="G2108" s="5"/>
      <c r="H2108" s="5"/>
      <c r="I2108" s="5"/>
      <c r="J2108" s="5"/>
      <c r="K2108" s="5"/>
      <c r="L2108" s="5"/>
      <c r="M2108" s="5"/>
      <c r="N2108" s="5"/>
      <c r="O2108" s="5"/>
      <c r="P2108" s="5"/>
      <c r="Q2108" s="5"/>
      <c r="R2108" s="5"/>
      <c r="S2108" s="5"/>
      <c r="T2108" s="5"/>
      <c r="U2108" s="5"/>
      <c r="V2108" s="5"/>
      <c r="W2108" s="5"/>
      <c r="X2108" s="5"/>
      <c r="Y2108" s="5"/>
      <c r="Z2108" s="5"/>
      <c r="AA2108" s="5"/>
      <c r="AB2108" s="5"/>
      <c r="AC2108" s="5"/>
      <c r="AD2108" s="5"/>
      <c r="AE2108" s="5"/>
      <c r="AF2108" s="5"/>
      <c r="AG2108" s="5"/>
      <c r="AH2108" s="5"/>
      <c r="AI2108" s="5"/>
      <c r="AJ2108" s="5"/>
      <c r="AK2108" s="5"/>
      <c r="AL2108" s="5"/>
      <c r="AM2108" s="5"/>
      <c r="AN2108" s="5"/>
      <c r="AO2108" s="5"/>
      <c r="AP2108" s="5"/>
      <c r="AQ2108" s="5"/>
      <c r="AR2108" s="5"/>
      <c r="AS2108" s="5"/>
      <c r="AT2108" s="5"/>
      <c r="AU2108" s="5"/>
      <c r="AV2108" s="5"/>
      <c r="AW2108" s="5"/>
      <c r="AX2108" s="5"/>
      <c r="AY2108" s="5"/>
      <c r="AZ2108" s="5"/>
      <c r="BA2108" s="5"/>
      <c r="BB2108" s="5"/>
    </row>
    <row r="2109" spans="1:54">
      <c r="A2109" s="4"/>
      <c r="B2109" s="25"/>
      <c r="C2109" s="32">
        <f t="shared" si="157"/>
        <v>1</v>
      </c>
      <c r="D2109" s="49" t="s">
        <v>3473</v>
      </c>
      <c r="E2109" s="49">
        <v>2289</v>
      </c>
      <c r="F2109" s="4"/>
      <c r="G2109" s="5"/>
      <c r="H2109" s="5"/>
      <c r="I2109" s="5"/>
      <c r="J2109" s="5"/>
      <c r="K2109" s="5"/>
      <c r="L2109" s="5"/>
      <c r="M2109" s="5"/>
      <c r="N2109" s="5"/>
      <c r="O2109" s="5"/>
      <c r="P2109" s="5"/>
      <c r="Q2109" s="5"/>
      <c r="R2109" s="5"/>
      <c r="S2109" s="5"/>
      <c r="T2109" s="5"/>
      <c r="U2109" s="5"/>
      <c r="V2109" s="5"/>
      <c r="W2109" s="5"/>
      <c r="X2109" s="5"/>
      <c r="Y2109" s="5"/>
      <c r="Z2109" s="5"/>
      <c r="AA2109" s="5"/>
      <c r="AB2109" s="5"/>
      <c r="AC2109" s="5"/>
      <c r="AD2109" s="5"/>
      <c r="AE2109" s="5"/>
      <c r="AF2109" s="5"/>
      <c r="AG2109" s="5"/>
      <c r="AH2109" s="5"/>
      <c r="AI2109" s="5"/>
      <c r="AJ2109" s="5"/>
      <c r="AK2109" s="5"/>
      <c r="AL2109" s="5"/>
      <c r="AM2109" s="5"/>
      <c r="AN2109" s="5"/>
      <c r="AO2109" s="5"/>
      <c r="AP2109" s="5"/>
      <c r="AQ2109" s="5"/>
      <c r="AR2109" s="5"/>
      <c r="AS2109" s="5"/>
      <c r="AT2109" s="5"/>
      <c r="AU2109" s="5"/>
      <c r="AV2109" s="5"/>
      <c r="AW2109" s="5"/>
      <c r="AX2109" s="5"/>
      <c r="AY2109" s="5"/>
      <c r="AZ2109" s="5"/>
      <c r="BA2109" s="5"/>
      <c r="BB2109" s="5"/>
    </row>
    <row r="2110" spans="1:54">
      <c r="A2110" s="4"/>
      <c r="B2110" s="25"/>
      <c r="C2110" s="32">
        <f t="shared" si="157"/>
        <v>1</v>
      </c>
      <c r="D2110" s="49" t="s">
        <v>3474</v>
      </c>
      <c r="E2110" s="49">
        <v>1935</v>
      </c>
      <c r="F2110" s="4"/>
      <c r="G2110" s="5"/>
      <c r="H2110" s="5"/>
      <c r="I2110" s="5"/>
      <c r="J2110" s="5"/>
      <c r="K2110" s="5"/>
      <c r="L2110" s="5"/>
      <c r="M2110" s="5"/>
      <c r="N2110" s="5"/>
      <c r="O2110" s="5"/>
      <c r="P2110" s="5"/>
      <c r="Q2110" s="5"/>
      <c r="R2110" s="5"/>
      <c r="S2110" s="5"/>
      <c r="T2110" s="5"/>
      <c r="U2110" s="5"/>
      <c r="V2110" s="5"/>
      <c r="W2110" s="5"/>
      <c r="X2110" s="5"/>
      <c r="Y2110" s="5"/>
      <c r="Z2110" s="5"/>
      <c r="AA2110" s="5"/>
      <c r="AB2110" s="5"/>
      <c r="AC2110" s="5"/>
      <c r="AD2110" s="5"/>
      <c r="AE2110" s="5"/>
      <c r="AF2110" s="5"/>
      <c r="AG2110" s="5"/>
      <c r="AH2110" s="5"/>
      <c r="AI2110" s="5"/>
      <c r="AJ2110" s="5"/>
      <c r="AK2110" s="5"/>
      <c r="AL2110" s="5"/>
      <c r="AM2110" s="5"/>
      <c r="AN2110" s="5"/>
      <c r="AO2110" s="5"/>
      <c r="AP2110" s="5"/>
      <c r="AQ2110" s="5"/>
      <c r="AR2110" s="5"/>
      <c r="AS2110" s="5"/>
      <c r="AT2110" s="5"/>
      <c r="AU2110" s="5"/>
      <c r="AV2110" s="5"/>
      <c r="AW2110" s="5"/>
      <c r="AX2110" s="5"/>
      <c r="AY2110" s="5"/>
      <c r="AZ2110" s="5"/>
      <c r="BA2110" s="5"/>
      <c r="BB2110" s="5"/>
    </row>
    <row r="2111" spans="1:54">
      <c r="A2111" s="4"/>
      <c r="B2111" s="25"/>
      <c r="C2111" s="32">
        <f t="shared" si="157"/>
        <v>1</v>
      </c>
      <c r="D2111" s="49" t="s">
        <v>3475</v>
      </c>
      <c r="E2111" s="49">
        <v>6400</v>
      </c>
      <c r="F2111" s="4"/>
      <c r="G2111" s="5"/>
      <c r="H2111" s="5"/>
      <c r="I2111" s="5"/>
      <c r="J2111" s="5"/>
      <c r="K2111" s="5"/>
      <c r="L2111" s="5"/>
      <c r="M2111" s="5"/>
      <c r="N2111" s="5"/>
      <c r="O2111" s="5"/>
      <c r="P2111" s="5"/>
      <c r="Q2111" s="5"/>
      <c r="R2111" s="5"/>
      <c r="S2111" s="5"/>
      <c r="T2111" s="5"/>
      <c r="U2111" s="5"/>
      <c r="V2111" s="5"/>
      <c r="W2111" s="5"/>
      <c r="X2111" s="5"/>
      <c r="Y2111" s="5"/>
      <c r="Z2111" s="5"/>
      <c r="AA2111" s="5"/>
      <c r="AB2111" s="5"/>
      <c r="AC2111" s="5"/>
      <c r="AD2111" s="5"/>
      <c r="AE2111" s="5"/>
      <c r="AF2111" s="5"/>
      <c r="AG2111" s="5"/>
      <c r="AH2111" s="5"/>
      <c r="AI2111" s="5"/>
      <c r="AJ2111" s="5"/>
      <c r="AK2111" s="5"/>
      <c r="AL2111" s="5"/>
      <c r="AM2111" s="5"/>
      <c r="AN2111" s="5"/>
      <c r="AO2111" s="5"/>
      <c r="AP2111" s="5"/>
      <c r="AQ2111" s="5"/>
      <c r="AR2111" s="5"/>
      <c r="AS2111" s="5"/>
      <c r="AT2111" s="5"/>
      <c r="AU2111" s="5"/>
      <c r="AV2111" s="5"/>
      <c r="AW2111" s="5"/>
      <c r="AX2111" s="5"/>
      <c r="AY2111" s="5"/>
      <c r="AZ2111" s="5"/>
      <c r="BA2111" s="5"/>
      <c r="BB2111" s="5"/>
    </row>
    <row r="2112" spans="1:54">
      <c r="A2112" s="4"/>
      <c r="B2112" s="25"/>
      <c r="C2112" s="32">
        <f t="shared" si="157"/>
        <v>1</v>
      </c>
      <c r="D2112" s="49" t="s">
        <v>3476</v>
      </c>
      <c r="E2112" s="49">
        <v>9026</v>
      </c>
      <c r="F2112" s="4"/>
      <c r="G2112" s="5"/>
      <c r="H2112" s="5"/>
      <c r="I2112" s="5"/>
      <c r="J2112" s="5"/>
      <c r="K2112" s="5"/>
      <c r="L2112" s="5"/>
      <c r="M2112" s="5"/>
      <c r="N2112" s="5"/>
      <c r="O2112" s="5"/>
      <c r="P2112" s="5"/>
      <c r="Q2112" s="5"/>
      <c r="R2112" s="5"/>
      <c r="S2112" s="5"/>
      <c r="T2112" s="5"/>
      <c r="U2112" s="5"/>
      <c r="V2112" s="5"/>
      <c r="W2112" s="5"/>
      <c r="X2112" s="5"/>
      <c r="Y2112" s="5"/>
      <c r="Z2112" s="5"/>
      <c r="AA2112" s="5"/>
      <c r="AB2112" s="5"/>
      <c r="AC2112" s="5"/>
      <c r="AD2112" s="5"/>
      <c r="AE2112" s="5"/>
      <c r="AF2112" s="5"/>
      <c r="AG2112" s="5"/>
      <c r="AH2112" s="5"/>
      <c r="AI2112" s="5"/>
      <c r="AJ2112" s="5"/>
      <c r="AK2112" s="5"/>
      <c r="AL2112" s="5"/>
      <c r="AM2112" s="5"/>
      <c r="AN2112" s="5"/>
      <c r="AO2112" s="5"/>
      <c r="AP2112" s="5"/>
      <c r="AQ2112" s="5"/>
      <c r="AR2112" s="5"/>
      <c r="AS2112" s="5"/>
      <c r="AT2112" s="5"/>
      <c r="AU2112" s="5"/>
      <c r="AV2112" s="5"/>
      <c r="AW2112" s="5"/>
      <c r="AX2112" s="5"/>
      <c r="AY2112" s="5"/>
      <c r="AZ2112" s="5"/>
      <c r="BA2112" s="5"/>
      <c r="BB2112" s="5"/>
    </row>
    <row r="2113" spans="1:54">
      <c r="A2113" s="4"/>
      <c r="B2113" s="25"/>
      <c r="C2113" s="32">
        <f t="shared" si="157"/>
        <v>1</v>
      </c>
      <c r="D2113" s="39" t="s">
        <v>3478</v>
      </c>
      <c r="E2113" s="39">
        <v>2750</v>
      </c>
      <c r="F2113" s="4"/>
      <c r="G2113" s="5"/>
      <c r="H2113" s="5"/>
      <c r="I2113" s="5"/>
      <c r="J2113" s="5"/>
      <c r="K2113" s="5"/>
      <c r="L2113" s="5"/>
      <c r="M2113" s="5"/>
      <c r="N2113" s="5"/>
      <c r="O2113" s="5"/>
      <c r="P2113" s="5"/>
      <c r="Q2113" s="5"/>
      <c r="R2113" s="5"/>
      <c r="S2113" s="5"/>
      <c r="T2113" s="5"/>
      <c r="U2113" s="5"/>
      <c r="V2113" s="5"/>
      <c r="W2113" s="5"/>
      <c r="X2113" s="5"/>
      <c r="Y2113" s="5"/>
      <c r="Z2113" s="5"/>
      <c r="AA2113" s="5"/>
      <c r="AB2113" s="5"/>
      <c r="AC2113" s="5"/>
      <c r="AD2113" s="5"/>
      <c r="AE2113" s="5"/>
      <c r="AF2113" s="5"/>
      <c r="AG2113" s="5"/>
      <c r="AH2113" s="5"/>
      <c r="AI2113" s="5"/>
      <c r="AJ2113" s="5"/>
      <c r="AK2113" s="5"/>
      <c r="AL2113" s="5"/>
      <c r="AM2113" s="5"/>
      <c r="AN2113" s="5"/>
      <c r="AO2113" s="5"/>
      <c r="AP2113" s="5"/>
      <c r="AQ2113" s="5"/>
      <c r="AR2113" s="5"/>
      <c r="AS2113" s="5"/>
      <c r="AT2113" s="5"/>
      <c r="AU2113" s="5"/>
      <c r="AV2113" s="5"/>
      <c r="AW2113" s="5"/>
      <c r="AX2113" s="5"/>
      <c r="AY2113" s="5"/>
      <c r="AZ2113" s="5"/>
      <c r="BA2113" s="5"/>
      <c r="BB2113" s="5"/>
    </row>
    <row r="2114" spans="1:54">
      <c r="A2114" s="4"/>
      <c r="B2114" s="25"/>
      <c r="C2114" s="32">
        <f t="shared" si="157"/>
        <v>1</v>
      </c>
      <c r="D2114" s="39" t="s">
        <v>3479</v>
      </c>
      <c r="E2114" s="39">
        <v>17323</v>
      </c>
      <c r="F2114" s="4"/>
      <c r="G2114" s="5"/>
      <c r="H2114" s="5"/>
      <c r="I2114" s="5"/>
      <c r="J2114" s="5"/>
      <c r="K2114" s="5"/>
      <c r="L2114" s="5"/>
      <c r="M2114" s="5"/>
      <c r="N2114" s="5"/>
      <c r="O2114" s="5"/>
      <c r="P2114" s="5"/>
      <c r="Q2114" s="5"/>
      <c r="R2114" s="5"/>
      <c r="S2114" s="5"/>
      <c r="T2114" s="5"/>
      <c r="U2114" s="5"/>
      <c r="V2114" s="5"/>
      <c r="W2114" s="5"/>
      <c r="X2114" s="5"/>
      <c r="Y2114" s="5"/>
      <c r="Z2114" s="5"/>
      <c r="AA2114" s="5"/>
      <c r="AB2114" s="5"/>
      <c r="AC2114" s="5"/>
      <c r="AD2114" s="5"/>
      <c r="AE2114" s="5"/>
      <c r="AF2114" s="5"/>
      <c r="AG2114" s="5"/>
      <c r="AH2114" s="5"/>
      <c r="AI2114" s="5"/>
      <c r="AJ2114" s="5"/>
      <c r="AK2114" s="5"/>
      <c r="AL2114" s="5"/>
      <c r="AM2114" s="5"/>
      <c r="AN2114" s="5"/>
      <c r="AO2114" s="5"/>
      <c r="AP2114" s="5"/>
      <c r="AQ2114" s="5"/>
      <c r="AR2114" s="5"/>
      <c r="AS2114" s="5"/>
      <c r="AT2114" s="5"/>
      <c r="AU2114" s="5"/>
      <c r="AV2114" s="5"/>
      <c r="AW2114" s="5"/>
      <c r="AX2114" s="5"/>
      <c r="AY2114" s="5"/>
      <c r="AZ2114" s="5"/>
      <c r="BA2114" s="5"/>
      <c r="BB2114" s="5"/>
    </row>
    <row r="2115" spans="1:54">
      <c r="A2115" s="4"/>
      <c r="B2115" s="25"/>
      <c r="C2115" s="32">
        <f t="shared" si="157"/>
        <v>1</v>
      </c>
      <c r="D2115" s="39" t="s">
        <v>3480</v>
      </c>
      <c r="E2115" s="39">
        <v>4200</v>
      </c>
      <c r="F2115" s="4"/>
      <c r="G2115" s="5"/>
      <c r="H2115" s="5"/>
      <c r="I2115" s="5"/>
      <c r="J2115" s="5"/>
      <c r="K2115" s="5"/>
      <c r="L2115" s="5"/>
      <c r="M2115" s="5"/>
      <c r="N2115" s="5"/>
      <c r="O2115" s="5"/>
      <c r="P2115" s="5"/>
      <c r="Q2115" s="5"/>
      <c r="R2115" s="5"/>
      <c r="S2115" s="5"/>
      <c r="T2115" s="5"/>
      <c r="U2115" s="5"/>
      <c r="V2115" s="5"/>
      <c r="W2115" s="5"/>
      <c r="X2115" s="5"/>
      <c r="Y2115" s="5"/>
      <c r="Z2115" s="5"/>
      <c r="AA2115" s="5"/>
      <c r="AB2115" s="5"/>
      <c r="AC2115" s="5"/>
      <c r="AD2115" s="5"/>
      <c r="AE2115" s="5"/>
      <c r="AF2115" s="5"/>
      <c r="AG2115" s="5"/>
      <c r="AH2115" s="5"/>
      <c r="AI2115" s="5"/>
      <c r="AJ2115" s="5"/>
      <c r="AK2115" s="5"/>
      <c r="AL2115" s="5"/>
      <c r="AM2115" s="5"/>
      <c r="AN2115" s="5"/>
      <c r="AO2115" s="5"/>
      <c r="AP2115" s="5"/>
      <c r="AQ2115" s="5"/>
      <c r="AR2115" s="5"/>
      <c r="AS2115" s="5"/>
      <c r="AT2115" s="5"/>
      <c r="AU2115" s="5"/>
      <c r="AV2115" s="5"/>
      <c r="AW2115" s="5"/>
      <c r="AX2115" s="5"/>
      <c r="AY2115" s="5"/>
      <c r="AZ2115" s="5"/>
      <c r="BA2115" s="5"/>
      <c r="BB2115" s="5"/>
    </row>
    <row r="2116" spans="1:54">
      <c r="A2116" s="4"/>
      <c r="B2116" s="25"/>
      <c r="C2116" s="32">
        <f t="shared" si="157"/>
        <v>1</v>
      </c>
      <c r="D2116" s="39" t="s">
        <v>3483</v>
      </c>
      <c r="E2116" s="39">
        <v>3650</v>
      </c>
      <c r="F2116" s="4"/>
      <c r="G2116" s="5"/>
      <c r="H2116" s="5"/>
      <c r="I2116" s="5"/>
      <c r="J2116" s="5"/>
      <c r="K2116" s="5"/>
      <c r="L2116" s="5"/>
      <c r="M2116" s="5"/>
      <c r="N2116" s="5"/>
      <c r="O2116" s="5"/>
      <c r="P2116" s="5"/>
      <c r="Q2116" s="5"/>
      <c r="R2116" s="5"/>
      <c r="S2116" s="5"/>
      <c r="T2116" s="5"/>
      <c r="U2116" s="5"/>
      <c r="V2116" s="5"/>
      <c r="W2116" s="5"/>
      <c r="X2116" s="5"/>
      <c r="Y2116" s="5"/>
      <c r="Z2116" s="5"/>
      <c r="AA2116" s="5"/>
      <c r="AB2116" s="5"/>
      <c r="AC2116" s="5"/>
      <c r="AD2116" s="5"/>
      <c r="AE2116" s="5"/>
      <c r="AF2116" s="5"/>
      <c r="AG2116" s="5"/>
      <c r="AH2116" s="5"/>
      <c r="AI2116" s="5"/>
      <c r="AJ2116" s="5"/>
      <c r="AK2116" s="5"/>
      <c r="AL2116" s="5"/>
      <c r="AM2116" s="5"/>
      <c r="AN2116" s="5"/>
      <c r="AO2116" s="5"/>
      <c r="AP2116" s="5"/>
      <c r="AQ2116" s="5"/>
      <c r="AR2116" s="5"/>
      <c r="AS2116" s="5"/>
      <c r="AT2116" s="5"/>
      <c r="AU2116" s="5"/>
      <c r="AV2116" s="5"/>
      <c r="AW2116" s="5"/>
      <c r="AX2116" s="5"/>
      <c r="AY2116" s="5"/>
      <c r="AZ2116" s="5"/>
      <c r="BA2116" s="5"/>
      <c r="BB2116" s="5"/>
    </row>
    <row r="2117" spans="1:54">
      <c r="A2117" s="4"/>
      <c r="B2117" s="25"/>
      <c r="C2117" s="32">
        <f t="shared" si="157"/>
        <v>1</v>
      </c>
      <c r="D2117" s="39" t="s">
        <v>3484</v>
      </c>
      <c r="E2117" s="39">
        <v>6747</v>
      </c>
      <c r="F2117" s="4"/>
      <c r="G2117" s="5"/>
      <c r="H2117" s="5"/>
      <c r="I2117" s="5"/>
      <c r="J2117" s="5"/>
      <c r="K2117" s="5"/>
      <c r="L2117" s="5"/>
      <c r="M2117" s="5"/>
      <c r="N2117" s="5"/>
      <c r="O2117" s="5"/>
      <c r="P2117" s="5"/>
      <c r="Q2117" s="5"/>
      <c r="R2117" s="5"/>
      <c r="S2117" s="5"/>
      <c r="T2117" s="5"/>
      <c r="U2117" s="5"/>
      <c r="V2117" s="5"/>
      <c r="W2117" s="5"/>
      <c r="X2117" s="5"/>
      <c r="Y2117" s="5"/>
      <c r="Z2117" s="5"/>
      <c r="AA2117" s="5"/>
      <c r="AB2117" s="5"/>
      <c r="AC2117" s="5"/>
      <c r="AD2117" s="5"/>
      <c r="AE2117" s="5"/>
      <c r="AF2117" s="5"/>
      <c r="AG2117" s="5"/>
      <c r="AH2117" s="5"/>
      <c r="AI2117" s="5"/>
      <c r="AJ2117" s="5"/>
      <c r="AK2117" s="5"/>
      <c r="AL2117" s="5"/>
      <c r="AM2117" s="5"/>
      <c r="AN2117" s="5"/>
      <c r="AO2117" s="5"/>
      <c r="AP2117" s="5"/>
      <c r="AQ2117" s="5"/>
      <c r="AR2117" s="5"/>
      <c r="AS2117" s="5"/>
      <c r="AT2117" s="5"/>
      <c r="AU2117" s="5"/>
      <c r="AV2117" s="5"/>
      <c r="AW2117" s="5"/>
      <c r="AX2117" s="5"/>
      <c r="AY2117" s="5"/>
      <c r="AZ2117" s="5"/>
      <c r="BA2117" s="5"/>
      <c r="BB2117" s="5"/>
    </row>
    <row r="2118" spans="1:54">
      <c r="A2118" s="4"/>
      <c r="B2118" s="25"/>
      <c r="C2118" s="32">
        <f t="shared" si="157"/>
        <v>1</v>
      </c>
      <c r="D2118" s="39" t="s">
        <v>3485</v>
      </c>
      <c r="E2118" s="39">
        <v>2500</v>
      </c>
      <c r="F2118" s="4"/>
      <c r="G2118" s="5"/>
      <c r="H2118" s="5"/>
      <c r="I2118" s="5"/>
      <c r="J2118" s="5"/>
      <c r="K2118" s="5"/>
      <c r="L2118" s="5"/>
      <c r="M2118" s="5"/>
      <c r="N2118" s="5"/>
      <c r="O2118" s="5"/>
      <c r="P2118" s="5"/>
      <c r="Q2118" s="5"/>
      <c r="R2118" s="5"/>
      <c r="S2118" s="5"/>
      <c r="T2118" s="5"/>
      <c r="U2118" s="5"/>
      <c r="V2118" s="5"/>
      <c r="W2118" s="5"/>
      <c r="X2118" s="5"/>
      <c r="Y2118" s="5"/>
      <c r="Z2118" s="5"/>
      <c r="AA2118" s="5"/>
      <c r="AB2118" s="5"/>
      <c r="AC2118" s="5"/>
      <c r="AD2118" s="5"/>
      <c r="AE2118" s="5"/>
      <c r="AF2118" s="5"/>
      <c r="AG2118" s="5"/>
      <c r="AH2118" s="5"/>
      <c r="AI2118" s="5"/>
      <c r="AJ2118" s="5"/>
      <c r="AK2118" s="5"/>
      <c r="AL2118" s="5"/>
      <c r="AM2118" s="5"/>
      <c r="AN2118" s="5"/>
      <c r="AO2118" s="5"/>
      <c r="AP2118" s="5"/>
      <c r="AQ2118" s="5"/>
      <c r="AR2118" s="5"/>
      <c r="AS2118" s="5"/>
      <c r="AT2118" s="5"/>
      <c r="AU2118" s="5"/>
      <c r="AV2118" s="5"/>
      <c r="AW2118" s="5"/>
      <c r="AX2118" s="5"/>
      <c r="AY2118" s="5"/>
      <c r="AZ2118" s="5"/>
      <c r="BA2118" s="5"/>
      <c r="BB2118" s="5"/>
    </row>
    <row r="2119" spans="1:54">
      <c r="A2119" s="4"/>
      <c r="B2119" s="25"/>
      <c r="C2119" s="32">
        <f t="shared" si="157"/>
        <v>1</v>
      </c>
      <c r="D2119" s="39" t="s">
        <v>3486</v>
      </c>
      <c r="E2119" s="39">
        <v>9108</v>
      </c>
      <c r="F2119" s="4"/>
      <c r="G2119" s="5"/>
      <c r="H2119" s="5"/>
      <c r="I2119" s="5"/>
      <c r="J2119" s="5"/>
      <c r="K2119" s="5"/>
      <c r="L2119" s="5"/>
      <c r="M2119" s="5"/>
      <c r="N2119" s="5"/>
      <c r="O2119" s="5"/>
      <c r="P2119" s="5"/>
      <c r="Q2119" s="5"/>
      <c r="R2119" s="5"/>
      <c r="S2119" s="5"/>
      <c r="T2119" s="5"/>
      <c r="U2119" s="5"/>
      <c r="V2119" s="5"/>
      <c r="W2119" s="5"/>
      <c r="X2119" s="5"/>
      <c r="Y2119" s="5"/>
      <c r="Z2119" s="5"/>
      <c r="AA2119" s="5"/>
      <c r="AB2119" s="5"/>
      <c r="AC2119" s="5"/>
      <c r="AD2119" s="5"/>
      <c r="AE2119" s="5"/>
      <c r="AF2119" s="5"/>
      <c r="AG2119" s="5"/>
      <c r="AH2119" s="5"/>
      <c r="AI2119" s="5"/>
      <c r="AJ2119" s="5"/>
      <c r="AK2119" s="5"/>
      <c r="AL2119" s="5"/>
      <c r="AM2119" s="5"/>
      <c r="AN2119" s="5"/>
      <c r="AO2119" s="5"/>
      <c r="AP2119" s="5"/>
      <c r="AQ2119" s="5"/>
      <c r="AR2119" s="5"/>
      <c r="AS2119" s="5"/>
      <c r="AT2119" s="5"/>
      <c r="AU2119" s="5"/>
      <c r="AV2119" s="5"/>
      <c r="AW2119" s="5"/>
      <c r="AX2119" s="5"/>
      <c r="AY2119" s="5"/>
      <c r="AZ2119" s="5"/>
      <c r="BA2119" s="5"/>
      <c r="BB2119" s="5"/>
    </row>
    <row r="2120" spans="1:54">
      <c r="A2120" s="4"/>
      <c r="B2120" s="25"/>
      <c r="C2120" s="32">
        <f t="shared" si="157"/>
        <v>1</v>
      </c>
      <c r="D2120" s="39" t="s">
        <v>3488</v>
      </c>
      <c r="E2120" s="39">
        <v>8000</v>
      </c>
      <c r="F2120" s="4"/>
      <c r="G2120" s="5"/>
      <c r="H2120" s="5"/>
      <c r="I2120" s="5"/>
      <c r="J2120" s="5"/>
      <c r="K2120" s="5"/>
      <c r="L2120" s="5"/>
      <c r="M2120" s="5"/>
      <c r="N2120" s="5"/>
      <c r="O2120" s="5"/>
      <c r="P2120" s="5"/>
      <c r="Q2120" s="5"/>
      <c r="R2120" s="5"/>
      <c r="S2120" s="5"/>
      <c r="T2120" s="5"/>
      <c r="U2120" s="5"/>
      <c r="V2120" s="5"/>
      <c r="W2120" s="5"/>
      <c r="X2120" s="5"/>
      <c r="Y2120" s="5"/>
      <c r="Z2120" s="5"/>
      <c r="AA2120" s="5"/>
      <c r="AB2120" s="5"/>
      <c r="AC2120" s="5"/>
      <c r="AD2120" s="5"/>
      <c r="AE2120" s="5"/>
      <c r="AF2120" s="5"/>
      <c r="AG2120" s="5"/>
      <c r="AH2120" s="5"/>
      <c r="AI2120" s="5"/>
      <c r="AJ2120" s="5"/>
      <c r="AK2120" s="5"/>
      <c r="AL2120" s="5"/>
      <c r="AM2120" s="5"/>
      <c r="AN2120" s="5"/>
      <c r="AO2120" s="5"/>
      <c r="AP2120" s="5"/>
      <c r="AQ2120" s="5"/>
      <c r="AR2120" s="5"/>
      <c r="AS2120" s="5"/>
      <c r="AT2120" s="5"/>
      <c r="AU2120" s="5"/>
      <c r="AV2120" s="5"/>
      <c r="AW2120" s="5"/>
      <c r="AX2120" s="5"/>
      <c r="AY2120" s="5"/>
      <c r="AZ2120" s="5"/>
      <c r="BA2120" s="5"/>
      <c r="BB2120" s="5"/>
    </row>
    <row r="2121" spans="1:54">
      <c r="A2121" s="4"/>
      <c r="B2121" s="25"/>
      <c r="C2121" s="32">
        <f t="shared" si="157"/>
        <v>1</v>
      </c>
      <c r="D2121" s="39" t="s">
        <v>3491</v>
      </c>
      <c r="E2121" s="39">
        <v>10159</v>
      </c>
      <c r="F2121" s="4"/>
      <c r="G2121" s="5"/>
      <c r="H2121" s="5"/>
      <c r="I2121" s="5"/>
      <c r="J2121" s="5"/>
      <c r="K2121" s="5"/>
      <c r="L2121" s="5"/>
      <c r="M2121" s="5"/>
      <c r="N2121" s="5"/>
      <c r="O2121" s="5"/>
      <c r="P2121" s="5"/>
      <c r="Q2121" s="5"/>
      <c r="R2121" s="5"/>
      <c r="S2121" s="5"/>
      <c r="T2121" s="5"/>
      <c r="U2121" s="5"/>
      <c r="V2121" s="5"/>
      <c r="W2121" s="5"/>
      <c r="X2121" s="5"/>
      <c r="Y2121" s="5"/>
      <c r="Z2121" s="5"/>
      <c r="AA2121" s="5"/>
      <c r="AB2121" s="5"/>
      <c r="AC2121" s="5"/>
      <c r="AD2121" s="5"/>
      <c r="AE2121" s="5"/>
      <c r="AF2121" s="5"/>
      <c r="AG2121" s="5"/>
      <c r="AH2121" s="5"/>
      <c r="AI2121" s="5"/>
      <c r="AJ2121" s="5"/>
      <c r="AK2121" s="5"/>
      <c r="AL2121" s="5"/>
      <c r="AM2121" s="5"/>
      <c r="AN2121" s="5"/>
      <c r="AO2121" s="5"/>
      <c r="AP2121" s="5"/>
      <c r="AQ2121" s="5"/>
      <c r="AR2121" s="5"/>
      <c r="AS2121" s="5"/>
      <c r="AT2121" s="5"/>
      <c r="AU2121" s="5"/>
      <c r="AV2121" s="5"/>
      <c r="AW2121" s="5"/>
      <c r="AX2121" s="5"/>
      <c r="AY2121" s="5"/>
      <c r="AZ2121" s="5"/>
      <c r="BA2121" s="5"/>
      <c r="BB2121" s="5"/>
    </row>
    <row r="2122" spans="1:54">
      <c r="A2122" s="4"/>
      <c r="B2122" s="25"/>
      <c r="C2122" s="32">
        <f t="shared" si="157"/>
        <v>1</v>
      </c>
      <c r="D2122" s="39" t="s">
        <v>3492</v>
      </c>
      <c r="E2122" s="39">
        <v>1709</v>
      </c>
      <c r="F2122" s="4"/>
      <c r="G2122" s="5"/>
      <c r="H2122" s="5"/>
      <c r="I2122" s="5"/>
      <c r="J2122" s="5"/>
      <c r="K2122" s="5"/>
      <c r="L2122" s="5"/>
      <c r="M2122" s="5"/>
      <c r="N2122" s="5"/>
      <c r="O2122" s="5"/>
      <c r="P2122" s="5"/>
      <c r="Q2122" s="5"/>
      <c r="R2122" s="5"/>
      <c r="S2122" s="5"/>
      <c r="T2122" s="5"/>
      <c r="U2122" s="5"/>
      <c r="V2122" s="5"/>
      <c r="W2122" s="5"/>
      <c r="X2122" s="5"/>
      <c r="Y2122" s="5"/>
      <c r="Z2122" s="5"/>
      <c r="AA2122" s="5"/>
      <c r="AB2122" s="5"/>
      <c r="AC2122" s="5"/>
      <c r="AD2122" s="5"/>
      <c r="AE2122" s="5"/>
      <c r="AF2122" s="5"/>
      <c r="AG2122" s="5"/>
      <c r="AH2122" s="5"/>
      <c r="AI2122" s="5"/>
      <c r="AJ2122" s="5"/>
      <c r="AK2122" s="5"/>
      <c r="AL2122" s="5"/>
      <c r="AM2122" s="5"/>
      <c r="AN2122" s="5"/>
      <c r="AO2122" s="5"/>
      <c r="AP2122" s="5"/>
      <c r="AQ2122" s="5"/>
      <c r="AR2122" s="5"/>
      <c r="AS2122" s="5"/>
      <c r="AT2122" s="5"/>
      <c r="AU2122" s="5"/>
      <c r="AV2122" s="5"/>
      <c r="AW2122" s="5"/>
      <c r="AX2122" s="5"/>
      <c r="AY2122" s="5"/>
      <c r="AZ2122" s="5"/>
      <c r="BA2122" s="5"/>
      <c r="BB2122" s="5"/>
    </row>
    <row r="2123" spans="1:54">
      <c r="A2123" s="4"/>
      <c r="B2123" s="25"/>
      <c r="C2123" s="32">
        <f t="shared" si="157"/>
        <v>1</v>
      </c>
      <c r="D2123" s="39" t="s">
        <v>3493</v>
      </c>
      <c r="E2123" s="39">
        <v>12419</v>
      </c>
      <c r="F2123" s="4"/>
      <c r="G2123" s="5"/>
      <c r="H2123" s="5"/>
      <c r="I2123" s="5"/>
      <c r="J2123" s="5"/>
      <c r="K2123" s="5"/>
      <c r="L2123" s="5"/>
      <c r="M2123" s="5"/>
      <c r="N2123" s="5"/>
      <c r="O2123" s="5"/>
      <c r="P2123" s="5"/>
      <c r="Q2123" s="5"/>
      <c r="R2123" s="5"/>
      <c r="S2123" s="5"/>
      <c r="T2123" s="5"/>
      <c r="U2123" s="5"/>
      <c r="V2123" s="5"/>
      <c r="W2123" s="5"/>
      <c r="X2123" s="5"/>
      <c r="Y2123" s="5"/>
      <c r="Z2123" s="5"/>
      <c r="AA2123" s="5"/>
      <c r="AB2123" s="5"/>
      <c r="AC2123" s="5"/>
      <c r="AD2123" s="5"/>
      <c r="AE2123" s="5"/>
      <c r="AF2123" s="5"/>
      <c r="AG2123" s="5"/>
      <c r="AH2123" s="5"/>
      <c r="AI2123" s="5"/>
      <c r="AJ2123" s="5"/>
      <c r="AK2123" s="5"/>
      <c r="AL2123" s="5"/>
      <c r="AM2123" s="5"/>
      <c r="AN2123" s="5"/>
      <c r="AO2123" s="5"/>
      <c r="AP2123" s="5"/>
      <c r="AQ2123" s="5"/>
      <c r="AR2123" s="5"/>
      <c r="AS2123" s="5"/>
      <c r="AT2123" s="5"/>
      <c r="AU2123" s="5"/>
      <c r="AV2123" s="5"/>
      <c r="AW2123" s="5"/>
      <c r="AX2123" s="5"/>
      <c r="AY2123" s="5"/>
      <c r="AZ2123" s="5"/>
      <c r="BA2123" s="5"/>
      <c r="BB2123" s="5"/>
    </row>
    <row r="2124" spans="1:54">
      <c r="A2124" s="4"/>
      <c r="B2124" s="25"/>
      <c r="C2124" s="32">
        <f t="shared" si="157"/>
        <v>1</v>
      </c>
      <c r="D2124" s="39" t="s">
        <v>3498</v>
      </c>
      <c r="E2124" s="39">
        <v>5758</v>
      </c>
      <c r="F2124" s="4"/>
      <c r="G2124" s="5"/>
      <c r="H2124" s="5"/>
      <c r="I2124" s="5"/>
      <c r="J2124" s="5"/>
      <c r="K2124" s="5"/>
      <c r="L2124" s="5"/>
      <c r="M2124" s="5"/>
      <c r="N2124" s="5"/>
      <c r="O2124" s="5"/>
      <c r="P2124" s="5"/>
      <c r="Q2124" s="5"/>
      <c r="R2124" s="5"/>
      <c r="S2124" s="5"/>
      <c r="T2124" s="5"/>
      <c r="U2124" s="5"/>
      <c r="V2124" s="5"/>
      <c r="W2124" s="5"/>
      <c r="X2124" s="5"/>
      <c r="Y2124" s="5"/>
      <c r="Z2124" s="5"/>
      <c r="AA2124" s="5"/>
      <c r="AB2124" s="5"/>
      <c r="AC2124" s="5"/>
      <c r="AD2124" s="5"/>
      <c r="AE2124" s="5"/>
      <c r="AF2124" s="5"/>
      <c r="AG2124" s="5"/>
      <c r="AH2124" s="5"/>
      <c r="AI2124" s="5"/>
      <c r="AJ2124" s="5"/>
      <c r="AK2124" s="5"/>
      <c r="AL2124" s="5"/>
      <c r="AM2124" s="5"/>
      <c r="AN2124" s="5"/>
      <c r="AO2124" s="5"/>
      <c r="AP2124" s="5"/>
      <c r="AQ2124" s="5"/>
      <c r="AR2124" s="5"/>
      <c r="AS2124" s="5"/>
      <c r="AT2124" s="5"/>
      <c r="AU2124" s="5"/>
      <c r="AV2124" s="5"/>
      <c r="AW2124" s="5"/>
      <c r="AX2124" s="5"/>
      <c r="AY2124" s="5"/>
      <c r="AZ2124" s="5"/>
      <c r="BA2124" s="5"/>
      <c r="BB2124" s="5"/>
    </row>
    <row r="2125" spans="1:54">
      <c r="A2125" s="4"/>
      <c r="B2125" s="25"/>
      <c r="C2125" s="32">
        <f t="shared" si="157"/>
        <v>1</v>
      </c>
      <c r="D2125" s="39" t="s">
        <v>3499</v>
      </c>
      <c r="E2125" s="39">
        <v>3210</v>
      </c>
      <c r="F2125" s="4"/>
      <c r="G2125" s="5"/>
      <c r="H2125" s="5"/>
      <c r="I2125" s="5"/>
      <c r="J2125" s="5"/>
      <c r="K2125" s="5"/>
      <c r="L2125" s="5"/>
      <c r="M2125" s="5"/>
      <c r="N2125" s="5"/>
      <c r="O2125" s="5"/>
      <c r="P2125" s="5"/>
      <c r="Q2125" s="5"/>
      <c r="R2125" s="5"/>
      <c r="S2125" s="5"/>
      <c r="T2125" s="5"/>
      <c r="U2125" s="5"/>
      <c r="V2125" s="5"/>
      <c r="W2125" s="5"/>
      <c r="X2125" s="5"/>
      <c r="Y2125" s="5"/>
      <c r="Z2125" s="5"/>
      <c r="AA2125" s="5"/>
      <c r="AB2125" s="5"/>
      <c r="AC2125" s="5"/>
      <c r="AD2125" s="5"/>
      <c r="AE2125" s="5"/>
      <c r="AF2125" s="5"/>
      <c r="AG2125" s="5"/>
      <c r="AH2125" s="5"/>
      <c r="AI2125" s="5"/>
      <c r="AJ2125" s="5"/>
      <c r="AK2125" s="5"/>
      <c r="AL2125" s="5"/>
      <c r="AM2125" s="5"/>
      <c r="AN2125" s="5"/>
      <c r="AO2125" s="5"/>
      <c r="AP2125" s="5"/>
      <c r="AQ2125" s="5"/>
      <c r="AR2125" s="5"/>
      <c r="AS2125" s="5"/>
      <c r="AT2125" s="5"/>
      <c r="AU2125" s="5"/>
      <c r="AV2125" s="5"/>
      <c r="AW2125" s="5"/>
      <c r="AX2125" s="5"/>
      <c r="AY2125" s="5"/>
      <c r="AZ2125" s="5"/>
      <c r="BA2125" s="5"/>
      <c r="BB2125" s="5"/>
    </row>
    <row r="2126" spans="1:54">
      <c r="A2126" s="4"/>
      <c r="B2126" s="25"/>
      <c r="C2126" s="32">
        <f t="shared" si="157"/>
        <v>1</v>
      </c>
      <c r="D2126" s="39" t="s">
        <v>3500</v>
      </c>
      <c r="E2126" s="39">
        <v>1954</v>
      </c>
      <c r="F2126" s="4"/>
      <c r="G2126" s="5"/>
      <c r="H2126" s="5"/>
      <c r="I2126" s="5"/>
      <c r="J2126" s="5"/>
      <c r="K2126" s="5"/>
      <c r="L2126" s="5"/>
      <c r="M2126" s="5"/>
      <c r="N2126" s="5"/>
      <c r="O2126" s="5"/>
      <c r="P2126" s="5"/>
      <c r="Q2126" s="5"/>
      <c r="R2126" s="5"/>
      <c r="S2126" s="5"/>
      <c r="T2126" s="5"/>
      <c r="U2126" s="5"/>
      <c r="V2126" s="5"/>
      <c r="W2126" s="5"/>
      <c r="X2126" s="5"/>
      <c r="Y2126" s="5"/>
      <c r="Z2126" s="5"/>
      <c r="AA2126" s="5"/>
      <c r="AB2126" s="5"/>
      <c r="AC2126" s="5"/>
      <c r="AD2126" s="5"/>
      <c r="AE2126" s="5"/>
      <c r="AF2126" s="5"/>
      <c r="AG2126" s="5"/>
      <c r="AH2126" s="5"/>
      <c r="AI2126" s="5"/>
      <c r="AJ2126" s="5"/>
      <c r="AK2126" s="5"/>
      <c r="AL2126" s="5"/>
      <c r="AM2126" s="5"/>
      <c r="AN2126" s="5"/>
      <c r="AO2126" s="5"/>
      <c r="AP2126" s="5"/>
      <c r="AQ2126" s="5"/>
      <c r="AR2126" s="5"/>
      <c r="AS2126" s="5"/>
      <c r="AT2126" s="5"/>
      <c r="AU2126" s="5"/>
      <c r="AV2126" s="5"/>
      <c r="AW2126" s="5"/>
      <c r="AX2126" s="5"/>
      <c r="AY2126" s="5"/>
      <c r="AZ2126" s="5"/>
      <c r="BA2126" s="5"/>
      <c r="BB2126" s="5"/>
    </row>
    <row r="2127" spans="1:54">
      <c r="A2127" s="4"/>
      <c r="B2127" s="25"/>
      <c r="C2127" s="32">
        <f t="shared" si="157"/>
        <v>1</v>
      </c>
      <c r="D2127" s="39" t="s">
        <v>3502</v>
      </c>
      <c r="E2127" s="39">
        <v>2410</v>
      </c>
      <c r="F2127" s="4"/>
      <c r="G2127" s="5"/>
      <c r="H2127" s="5"/>
      <c r="I2127" s="5"/>
      <c r="J2127" s="5"/>
      <c r="K2127" s="5"/>
      <c r="L2127" s="5"/>
      <c r="M2127" s="5"/>
      <c r="N2127" s="5"/>
      <c r="O2127" s="5"/>
      <c r="P2127" s="5"/>
      <c r="Q2127" s="5"/>
      <c r="R2127" s="5"/>
      <c r="S2127" s="5"/>
      <c r="T2127" s="5"/>
      <c r="U2127" s="5"/>
      <c r="V2127" s="5"/>
      <c r="W2127" s="5"/>
      <c r="X2127" s="5"/>
      <c r="Y2127" s="5"/>
      <c r="Z2127" s="5"/>
      <c r="AA2127" s="5"/>
      <c r="AB2127" s="5"/>
      <c r="AC2127" s="5"/>
      <c r="AD2127" s="5"/>
      <c r="AE2127" s="5"/>
      <c r="AF2127" s="5"/>
      <c r="AG2127" s="5"/>
      <c r="AH2127" s="5"/>
      <c r="AI2127" s="5"/>
      <c r="AJ2127" s="5"/>
      <c r="AK2127" s="5"/>
      <c r="AL2127" s="5"/>
      <c r="AM2127" s="5"/>
      <c r="AN2127" s="5"/>
      <c r="AO2127" s="5"/>
      <c r="AP2127" s="5"/>
      <c r="AQ2127" s="5"/>
      <c r="AR2127" s="5"/>
      <c r="AS2127" s="5"/>
      <c r="AT2127" s="5"/>
      <c r="AU2127" s="5"/>
      <c r="AV2127" s="5"/>
      <c r="AW2127" s="5"/>
      <c r="AX2127" s="5"/>
      <c r="AY2127" s="5"/>
      <c r="AZ2127" s="5"/>
      <c r="BA2127" s="5"/>
      <c r="BB2127" s="5"/>
    </row>
    <row r="2128" spans="1:54">
      <c r="A2128" s="4"/>
      <c r="B2128" s="25"/>
      <c r="C2128" s="32">
        <f t="shared" si="157"/>
        <v>1</v>
      </c>
      <c r="D2128" s="39" t="s">
        <v>3504</v>
      </c>
      <c r="E2128" s="39">
        <v>2800</v>
      </c>
      <c r="F2128" s="4"/>
      <c r="G2128" s="5"/>
      <c r="H2128" s="5"/>
      <c r="I2128" s="5"/>
      <c r="J2128" s="5"/>
      <c r="K2128" s="5"/>
      <c r="L2128" s="5"/>
      <c r="M2128" s="5"/>
      <c r="N2128" s="5"/>
      <c r="O2128" s="5"/>
      <c r="P2128" s="5"/>
      <c r="Q2128" s="5"/>
      <c r="R2128" s="5"/>
      <c r="S2128" s="5"/>
      <c r="T2128" s="5"/>
      <c r="U2128" s="5"/>
      <c r="V2128" s="5"/>
      <c r="W2128" s="5"/>
      <c r="X2128" s="5"/>
      <c r="Y2128" s="5"/>
      <c r="Z2128" s="5"/>
      <c r="AA2128" s="5"/>
      <c r="AB2128" s="5"/>
      <c r="AC2128" s="5"/>
      <c r="AD2128" s="5"/>
      <c r="AE2128" s="5"/>
      <c r="AF2128" s="5"/>
      <c r="AG2128" s="5"/>
      <c r="AH2128" s="5"/>
      <c r="AI2128" s="5"/>
      <c r="AJ2128" s="5"/>
      <c r="AK2128" s="5"/>
      <c r="AL2128" s="5"/>
      <c r="AM2128" s="5"/>
      <c r="AN2128" s="5"/>
      <c r="AO2128" s="5"/>
      <c r="AP2128" s="5"/>
      <c r="AQ2128" s="5"/>
      <c r="AR2128" s="5"/>
      <c r="AS2128" s="5"/>
      <c r="AT2128" s="5"/>
      <c r="AU2128" s="5"/>
      <c r="AV2128" s="5"/>
      <c r="AW2128" s="5"/>
      <c r="AX2128" s="5"/>
      <c r="AY2128" s="5"/>
      <c r="AZ2128" s="5"/>
      <c r="BA2128" s="5"/>
      <c r="BB2128" s="5"/>
    </row>
    <row r="2129" spans="1:54">
      <c r="A2129" s="4"/>
      <c r="B2129" s="25"/>
      <c r="C2129" s="32">
        <f t="shared" si="157"/>
        <v>1</v>
      </c>
      <c r="D2129" s="39" t="s">
        <v>3505</v>
      </c>
      <c r="E2129" s="39">
        <v>11600</v>
      </c>
      <c r="F2129" s="4"/>
      <c r="G2129" s="5"/>
      <c r="H2129" s="5"/>
      <c r="I2129" s="5"/>
      <c r="J2129" s="5"/>
      <c r="K2129" s="5"/>
      <c r="L2129" s="5"/>
      <c r="M2129" s="5"/>
      <c r="N2129" s="5"/>
      <c r="O2129" s="5"/>
      <c r="P2129" s="5"/>
      <c r="Q2129" s="5"/>
      <c r="R2129" s="5"/>
      <c r="S2129" s="5"/>
      <c r="T2129" s="5"/>
      <c r="U2129" s="5"/>
      <c r="V2129" s="5"/>
      <c r="W2129" s="5"/>
      <c r="X2129" s="5"/>
      <c r="Y2129" s="5"/>
      <c r="Z2129" s="5"/>
      <c r="AA2129" s="5"/>
      <c r="AB2129" s="5"/>
      <c r="AC2129" s="5"/>
      <c r="AD2129" s="5"/>
      <c r="AE2129" s="5"/>
      <c r="AF2129" s="5"/>
      <c r="AG2129" s="5"/>
      <c r="AH2129" s="5"/>
      <c r="AI2129" s="5"/>
      <c r="AJ2129" s="5"/>
      <c r="AK2129" s="5"/>
      <c r="AL2129" s="5"/>
      <c r="AM2129" s="5"/>
      <c r="AN2129" s="5"/>
      <c r="AO2129" s="5"/>
      <c r="AP2129" s="5"/>
      <c r="AQ2129" s="5"/>
      <c r="AR2129" s="5"/>
      <c r="AS2129" s="5"/>
      <c r="AT2129" s="5"/>
      <c r="AU2129" s="5"/>
      <c r="AV2129" s="5"/>
      <c r="AW2129" s="5"/>
      <c r="AX2129" s="5"/>
      <c r="AY2129" s="5"/>
      <c r="AZ2129" s="5"/>
      <c r="BA2129" s="5"/>
      <c r="BB2129" s="5"/>
    </row>
    <row r="2130" spans="1:54">
      <c r="A2130" s="4"/>
      <c r="B2130" s="25"/>
      <c r="C2130" s="32">
        <f t="shared" si="157"/>
        <v>1</v>
      </c>
      <c r="D2130" s="39" t="s">
        <v>3506</v>
      </c>
      <c r="E2130" s="39">
        <v>8109</v>
      </c>
      <c r="F2130" s="4"/>
      <c r="G2130" s="5"/>
      <c r="H2130" s="5"/>
      <c r="I2130" s="5"/>
      <c r="J2130" s="5"/>
      <c r="K2130" s="5"/>
      <c r="L2130" s="5"/>
      <c r="M2130" s="5"/>
      <c r="N2130" s="5"/>
      <c r="O2130" s="5"/>
      <c r="P2130" s="5"/>
      <c r="Q2130" s="5"/>
      <c r="R2130" s="5"/>
      <c r="S2130" s="5"/>
      <c r="T2130" s="5"/>
      <c r="U2130" s="5"/>
      <c r="V2130" s="5"/>
      <c r="W2130" s="5"/>
      <c r="X2130" s="5"/>
      <c r="Y2130" s="5"/>
      <c r="Z2130" s="5"/>
      <c r="AA2130" s="5"/>
      <c r="AB2130" s="5"/>
      <c r="AC2130" s="5"/>
      <c r="AD2130" s="5"/>
      <c r="AE2130" s="5"/>
      <c r="AF2130" s="5"/>
      <c r="AG2130" s="5"/>
      <c r="AH2130" s="5"/>
      <c r="AI2130" s="5"/>
      <c r="AJ2130" s="5"/>
      <c r="AK2130" s="5"/>
      <c r="AL2130" s="5"/>
      <c r="AM2130" s="5"/>
      <c r="AN2130" s="5"/>
      <c r="AO2130" s="5"/>
      <c r="AP2130" s="5"/>
      <c r="AQ2130" s="5"/>
      <c r="AR2130" s="5"/>
      <c r="AS2130" s="5"/>
      <c r="AT2130" s="5"/>
      <c r="AU2130" s="5"/>
      <c r="AV2130" s="5"/>
      <c r="AW2130" s="5"/>
      <c r="AX2130" s="5"/>
      <c r="AY2130" s="5"/>
      <c r="AZ2130" s="5"/>
      <c r="BA2130" s="5"/>
      <c r="BB2130" s="5"/>
    </row>
    <row r="2131" spans="1:54">
      <c r="A2131" s="4"/>
      <c r="B2131" s="25"/>
      <c r="C2131" s="32">
        <f t="shared" si="157"/>
        <v>1</v>
      </c>
      <c r="D2131" s="39" t="s">
        <v>3507</v>
      </c>
      <c r="E2131" s="39">
        <v>7200</v>
      </c>
      <c r="F2131" s="4"/>
      <c r="G2131" s="5"/>
      <c r="H2131" s="5"/>
      <c r="I2131" s="5"/>
      <c r="J2131" s="5"/>
      <c r="K2131" s="5"/>
      <c r="L2131" s="5"/>
      <c r="M2131" s="5"/>
      <c r="N2131" s="5"/>
      <c r="O2131" s="5"/>
      <c r="P2131" s="5"/>
      <c r="Q2131" s="5"/>
      <c r="R2131" s="5"/>
      <c r="S2131" s="5"/>
      <c r="T2131" s="5"/>
      <c r="U2131" s="5"/>
      <c r="V2131" s="5"/>
      <c r="W2131" s="5"/>
      <c r="X2131" s="5"/>
      <c r="Y2131" s="5"/>
      <c r="Z2131" s="5"/>
      <c r="AA2131" s="5"/>
      <c r="AB2131" s="5"/>
      <c r="AC2131" s="5"/>
      <c r="AD2131" s="5"/>
      <c r="AE2131" s="5"/>
      <c r="AF2131" s="5"/>
      <c r="AG2131" s="5"/>
      <c r="AH2131" s="5"/>
      <c r="AI2131" s="5"/>
      <c r="AJ2131" s="5"/>
      <c r="AK2131" s="5"/>
      <c r="AL2131" s="5"/>
      <c r="AM2131" s="5"/>
      <c r="AN2131" s="5"/>
      <c r="AO2131" s="5"/>
      <c r="AP2131" s="5"/>
      <c r="AQ2131" s="5"/>
      <c r="AR2131" s="5"/>
      <c r="AS2131" s="5"/>
      <c r="AT2131" s="5"/>
      <c r="AU2131" s="5"/>
      <c r="AV2131" s="5"/>
      <c r="AW2131" s="5"/>
      <c r="AX2131" s="5"/>
      <c r="AY2131" s="5"/>
      <c r="AZ2131" s="5"/>
      <c r="BA2131" s="5"/>
      <c r="BB2131" s="5"/>
    </row>
    <row r="2132" spans="1:54">
      <c r="A2132" s="4"/>
      <c r="B2132" s="25"/>
      <c r="C2132" s="32">
        <f t="shared" si="157"/>
        <v>1</v>
      </c>
      <c r="D2132" s="39" t="s">
        <v>3508</v>
      </c>
      <c r="E2132" s="39">
        <v>8500</v>
      </c>
      <c r="F2132" s="4"/>
      <c r="G2132" s="5"/>
      <c r="H2132" s="5"/>
      <c r="I2132" s="5"/>
      <c r="J2132" s="5"/>
      <c r="K2132" s="5"/>
      <c r="L2132" s="5"/>
      <c r="M2132" s="5"/>
      <c r="N2132" s="5"/>
      <c r="O2132" s="5"/>
      <c r="P2132" s="5"/>
      <c r="Q2132" s="5"/>
      <c r="R2132" s="5"/>
      <c r="S2132" s="5"/>
      <c r="T2132" s="5"/>
      <c r="U2132" s="5"/>
      <c r="V2132" s="5"/>
      <c r="W2132" s="5"/>
      <c r="X2132" s="5"/>
      <c r="Y2132" s="5"/>
      <c r="Z2132" s="5"/>
      <c r="AA2132" s="5"/>
      <c r="AB2132" s="5"/>
      <c r="AC2132" s="5"/>
      <c r="AD2132" s="5"/>
      <c r="AE2132" s="5"/>
      <c r="AF2132" s="5"/>
      <c r="AG2132" s="5"/>
      <c r="AH2132" s="5"/>
      <c r="AI2132" s="5"/>
      <c r="AJ2132" s="5"/>
      <c r="AK2132" s="5"/>
      <c r="AL2132" s="5"/>
      <c r="AM2132" s="5"/>
      <c r="AN2132" s="5"/>
      <c r="AO2132" s="5"/>
      <c r="AP2132" s="5"/>
      <c r="AQ2132" s="5"/>
      <c r="AR2132" s="5"/>
      <c r="AS2132" s="5"/>
      <c r="AT2132" s="5"/>
      <c r="AU2132" s="5"/>
      <c r="AV2132" s="5"/>
      <c r="AW2132" s="5"/>
      <c r="AX2132" s="5"/>
      <c r="AY2132" s="5"/>
      <c r="AZ2132" s="5"/>
      <c r="BA2132" s="5"/>
      <c r="BB2132" s="5"/>
    </row>
    <row r="2133" spans="1:54">
      <c r="A2133" s="4"/>
      <c r="B2133" s="25"/>
      <c r="C2133" s="32">
        <f t="shared" si="157"/>
        <v>1</v>
      </c>
      <c r="D2133" s="39" t="s">
        <v>3509</v>
      </c>
      <c r="E2133" s="39">
        <v>16145</v>
      </c>
      <c r="F2133" s="4"/>
      <c r="G2133" s="5"/>
      <c r="H2133" s="5"/>
      <c r="I2133" s="5"/>
      <c r="J2133" s="5"/>
      <c r="K2133" s="5"/>
      <c r="L2133" s="5"/>
      <c r="M2133" s="5"/>
      <c r="N2133" s="5"/>
      <c r="O2133" s="5"/>
      <c r="P2133" s="5"/>
      <c r="Q2133" s="5"/>
      <c r="R2133" s="5"/>
      <c r="S2133" s="5"/>
      <c r="T2133" s="5"/>
      <c r="U2133" s="5"/>
      <c r="V2133" s="5"/>
      <c r="W2133" s="5"/>
      <c r="X2133" s="5"/>
      <c r="Y2133" s="5"/>
      <c r="Z2133" s="5"/>
      <c r="AA2133" s="5"/>
      <c r="AB2133" s="5"/>
      <c r="AC2133" s="5"/>
      <c r="AD2133" s="5"/>
      <c r="AE2133" s="5"/>
      <c r="AF2133" s="5"/>
      <c r="AG2133" s="5"/>
      <c r="AH2133" s="5"/>
      <c r="AI2133" s="5"/>
      <c r="AJ2133" s="5"/>
      <c r="AK2133" s="5"/>
      <c r="AL2133" s="5"/>
      <c r="AM2133" s="5"/>
      <c r="AN2133" s="5"/>
      <c r="AO2133" s="5"/>
      <c r="AP2133" s="5"/>
      <c r="AQ2133" s="5"/>
      <c r="AR2133" s="5"/>
      <c r="AS2133" s="5"/>
      <c r="AT2133" s="5"/>
      <c r="AU2133" s="5"/>
      <c r="AV2133" s="5"/>
      <c r="AW2133" s="5"/>
      <c r="AX2133" s="5"/>
      <c r="AY2133" s="5"/>
      <c r="AZ2133" s="5"/>
      <c r="BA2133" s="5"/>
      <c r="BB2133" s="5"/>
    </row>
    <row r="2134" spans="1:54">
      <c r="A2134" s="4"/>
      <c r="B2134" s="25"/>
      <c r="C2134" s="32">
        <f t="shared" si="157"/>
        <v>1</v>
      </c>
      <c r="D2134" s="39" t="s">
        <v>3511</v>
      </c>
      <c r="E2134" s="39">
        <v>3400</v>
      </c>
      <c r="F2134" s="4"/>
      <c r="G2134" s="5"/>
      <c r="H2134" s="5"/>
      <c r="I2134" s="5"/>
      <c r="J2134" s="5"/>
      <c r="K2134" s="5"/>
      <c r="L2134" s="5"/>
      <c r="M2134" s="5"/>
      <c r="N2134" s="5"/>
      <c r="O2134" s="5"/>
      <c r="P2134" s="5"/>
      <c r="Q2134" s="5"/>
      <c r="R2134" s="5"/>
      <c r="S2134" s="5"/>
      <c r="T2134" s="5"/>
      <c r="U2134" s="5"/>
      <c r="V2134" s="5"/>
      <c r="W2134" s="5"/>
      <c r="X2134" s="5"/>
      <c r="Y2134" s="5"/>
      <c r="Z2134" s="5"/>
      <c r="AA2134" s="5"/>
      <c r="AB2134" s="5"/>
      <c r="AC2134" s="5"/>
      <c r="AD2134" s="5"/>
      <c r="AE2134" s="5"/>
      <c r="AF2134" s="5"/>
      <c r="AG2134" s="5"/>
      <c r="AH2134" s="5"/>
      <c r="AI2134" s="5"/>
      <c r="AJ2134" s="5"/>
      <c r="AK2134" s="5"/>
      <c r="AL2134" s="5"/>
      <c r="AM2134" s="5"/>
      <c r="AN2134" s="5"/>
      <c r="AO2134" s="5"/>
      <c r="AP2134" s="5"/>
      <c r="AQ2134" s="5"/>
      <c r="AR2134" s="5"/>
      <c r="AS2134" s="5"/>
      <c r="AT2134" s="5"/>
      <c r="AU2134" s="5"/>
      <c r="AV2134" s="5"/>
      <c r="AW2134" s="5"/>
      <c r="AX2134" s="5"/>
      <c r="AY2134" s="5"/>
      <c r="AZ2134" s="5"/>
      <c r="BA2134" s="5"/>
      <c r="BB2134" s="5"/>
    </row>
    <row r="2135" spans="1:54">
      <c r="A2135" s="4"/>
      <c r="B2135" s="25"/>
      <c r="C2135" s="32">
        <f t="shared" si="157"/>
        <v>1</v>
      </c>
      <c r="D2135" s="39" t="s">
        <v>3512</v>
      </c>
      <c r="E2135" s="39">
        <v>6000</v>
      </c>
      <c r="F2135" s="4"/>
      <c r="G2135" s="5"/>
      <c r="H2135" s="5"/>
      <c r="I2135" s="5"/>
      <c r="J2135" s="5"/>
      <c r="K2135" s="5"/>
      <c r="L2135" s="5"/>
      <c r="M2135" s="5"/>
      <c r="N2135" s="5"/>
      <c r="O2135" s="5"/>
      <c r="P2135" s="5"/>
      <c r="Q2135" s="5"/>
      <c r="R2135" s="5"/>
      <c r="S2135" s="5"/>
      <c r="T2135" s="5"/>
      <c r="U2135" s="5"/>
      <c r="V2135" s="5"/>
      <c r="W2135" s="5"/>
      <c r="X2135" s="5"/>
      <c r="Y2135" s="5"/>
      <c r="Z2135" s="5"/>
      <c r="AA2135" s="5"/>
      <c r="AB2135" s="5"/>
      <c r="AC2135" s="5"/>
      <c r="AD2135" s="5"/>
      <c r="AE2135" s="5"/>
      <c r="AF2135" s="5"/>
      <c r="AG2135" s="5"/>
      <c r="AH2135" s="5"/>
      <c r="AI2135" s="5"/>
      <c r="AJ2135" s="5"/>
      <c r="AK2135" s="5"/>
      <c r="AL2135" s="5"/>
      <c r="AM2135" s="5"/>
      <c r="AN2135" s="5"/>
      <c r="AO2135" s="5"/>
      <c r="AP2135" s="5"/>
      <c r="AQ2135" s="5"/>
      <c r="AR2135" s="5"/>
      <c r="AS2135" s="5"/>
      <c r="AT2135" s="5"/>
      <c r="AU2135" s="5"/>
      <c r="AV2135" s="5"/>
      <c r="AW2135" s="5"/>
      <c r="AX2135" s="5"/>
      <c r="AY2135" s="5"/>
      <c r="AZ2135" s="5"/>
      <c r="BA2135" s="5"/>
      <c r="BB2135" s="5"/>
    </row>
    <row r="2136" spans="1:54">
      <c r="A2136" s="4"/>
      <c r="B2136" s="25"/>
      <c r="C2136" s="32">
        <f t="shared" si="157"/>
        <v>1</v>
      </c>
      <c r="D2136" s="39" t="s">
        <v>3513</v>
      </c>
      <c r="E2136" s="39">
        <v>7026</v>
      </c>
      <c r="F2136" s="4"/>
      <c r="G2136" s="5"/>
      <c r="H2136" s="5"/>
      <c r="I2136" s="5"/>
      <c r="J2136" s="5"/>
      <c r="K2136" s="5"/>
      <c r="L2136" s="5"/>
      <c r="M2136" s="5"/>
      <c r="N2136" s="5"/>
      <c r="O2136" s="5"/>
      <c r="P2136" s="5"/>
      <c r="Q2136" s="5"/>
      <c r="R2136" s="5"/>
      <c r="S2136" s="5"/>
      <c r="T2136" s="5"/>
      <c r="U2136" s="5"/>
      <c r="V2136" s="5"/>
      <c r="W2136" s="5"/>
      <c r="X2136" s="5"/>
      <c r="Y2136" s="5"/>
      <c r="Z2136" s="5"/>
      <c r="AA2136" s="5"/>
      <c r="AB2136" s="5"/>
      <c r="AC2136" s="5"/>
      <c r="AD2136" s="5"/>
      <c r="AE2136" s="5"/>
      <c r="AF2136" s="5"/>
      <c r="AG2136" s="5"/>
      <c r="AH2136" s="5"/>
      <c r="AI2136" s="5"/>
      <c r="AJ2136" s="5"/>
      <c r="AK2136" s="5"/>
      <c r="AL2136" s="5"/>
      <c r="AM2136" s="5"/>
      <c r="AN2136" s="5"/>
      <c r="AO2136" s="5"/>
      <c r="AP2136" s="5"/>
      <c r="AQ2136" s="5"/>
      <c r="AR2136" s="5"/>
      <c r="AS2136" s="5"/>
      <c r="AT2136" s="5"/>
      <c r="AU2136" s="5"/>
      <c r="AV2136" s="5"/>
      <c r="AW2136" s="5"/>
      <c r="AX2136" s="5"/>
      <c r="AY2136" s="5"/>
      <c r="AZ2136" s="5"/>
      <c r="BA2136" s="5"/>
      <c r="BB2136" s="5"/>
    </row>
    <row r="2137" spans="1:54">
      <c r="A2137" s="4"/>
      <c r="B2137" s="25"/>
      <c r="C2137" s="32">
        <f t="shared" si="157"/>
        <v>1</v>
      </c>
      <c r="D2137" s="39" t="s">
        <v>3514</v>
      </c>
      <c r="E2137" s="39">
        <v>16700</v>
      </c>
      <c r="F2137" s="4"/>
      <c r="G2137" s="5"/>
      <c r="H2137" s="5"/>
      <c r="I2137" s="5"/>
      <c r="J2137" s="5"/>
      <c r="K2137" s="5"/>
      <c r="L2137" s="5"/>
      <c r="M2137" s="5"/>
      <c r="N2137" s="5"/>
      <c r="O2137" s="5"/>
      <c r="P2137" s="5"/>
      <c r="Q2137" s="5"/>
      <c r="R2137" s="5"/>
      <c r="S2137" s="5"/>
      <c r="T2137" s="5"/>
      <c r="U2137" s="5"/>
      <c r="V2137" s="5"/>
      <c r="W2137" s="5"/>
      <c r="X2137" s="5"/>
      <c r="Y2137" s="5"/>
      <c r="Z2137" s="5"/>
      <c r="AA2137" s="5"/>
      <c r="AB2137" s="5"/>
      <c r="AC2137" s="5"/>
      <c r="AD2137" s="5"/>
      <c r="AE2137" s="5"/>
      <c r="AF2137" s="5"/>
      <c r="AG2137" s="5"/>
      <c r="AH2137" s="5"/>
      <c r="AI2137" s="5"/>
      <c r="AJ2137" s="5"/>
      <c r="AK2137" s="5"/>
      <c r="AL2137" s="5"/>
      <c r="AM2137" s="5"/>
      <c r="AN2137" s="5"/>
      <c r="AO2137" s="5"/>
      <c r="AP2137" s="5"/>
      <c r="AQ2137" s="5"/>
      <c r="AR2137" s="5"/>
      <c r="AS2137" s="5"/>
      <c r="AT2137" s="5"/>
      <c r="AU2137" s="5"/>
      <c r="AV2137" s="5"/>
      <c r="AW2137" s="5"/>
      <c r="AX2137" s="5"/>
      <c r="AY2137" s="5"/>
      <c r="AZ2137" s="5"/>
      <c r="BA2137" s="5"/>
      <c r="BB2137" s="5"/>
    </row>
    <row r="2138" spans="1:54">
      <c r="A2138" s="4"/>
      <c r="B2138" s="25"/>
      <c r="C2138" s="32">
        <f t="shared" ref="C2138:C2155" si="158">IF(D2138="",0,1)</f>
        <v>1</v>
      </c>
      <c r="D2138" s="39" t="s">
        <v>3515</v>
      </c>
      <c r="E2138" s="39">
        <v>2396</v>
      </c>
      <c r="F2138" s="4"/>
      <c r="G2138" s="5"/>
      <c r="H2138" s="5"/>
      <c r="I2138" s="5"/>
      <c r="J2138" s="5"/>
      <c r="K2138" s="5"/>
      <c r="L2138" s="5"/>
      <c r="M2138" s="5"/>
      <c r="N2138" s="5"/>
      <c r="O2138" s="5"/>
      <c r="P2138" s="5"/>
      <c r="Q2138" s="5"/>
      <c r="R2138" s="5"/>
      <c r="S2138" s="5"/>
      <c r="T2138" s="5"/>
      <c r="U2138" s="5"/>
      <c r="V2138" s="5"/>
      <c r="W2138" s="5"/>
      <c r="X2138" s="5"/>
      <c r="Y2138" s="5"/>
      <c r="Z2138" s="5"/>
      <c r="AA2138" s="5"/>
      <c r="AB2138" s="5"/>
      <c r="AC2138" s="5"/>
      <c r="AD2138" s="5"/>
      <c r="AE2138" s="5"/>
      <c r="AF2138" s="5"/>
      <c r="AG2138" s="5"/>
      <c r="AH2138" s="5"/>
      <c r="AI2138" s="5"/>
      <c r="AJ2138" s="5"/>
      <c r="AK2138" s="5"/>
      <c r="AL2138" s="5"/>
      <c r="AM2138" s="5"/>
      <c r="AN2138" s="5"/>
      <c r="AO2138" s="5"/>
      <c r="AP2138" s="5"/>
      <c r="AQ2138" s="5"/>
      <c r="AR2138" s="5"/>
      <c r="AS2138" s="5"/>
      <c r="AT2138" s="5"/>
      <c r="AU2138" s="5"/>
      <c r="AV2138" s="5"/>
      <c r="AW2138" s="5"/>
      <c r="AX2138" s="5"/>
      <c r="AY2138" s="5"/>
      <c r="AZ2138" s="5"/>
      <c r="BA2138" s="5"/>
      <c r="BB2138" s="5"/>
    </row>
    <row r="2139" spans="1:54">
      <c r="A2139" s="4"/>
      <c r="B2139" s="25"/>
      <c r="C2139" s="32">
        <f t="shared" si="158"/>
        <v>1</v>
      </c>
      <c r="D2139" s="39" t="s">
        <v>3516</v>
      </c>
      <c r="E2139" s="39">
        <v>6200</v>
      </c>
      <c r="F2139" s="4"/>
      <c r="G2139" s="5"/>
      <c r="H2139" s="5"/>
      <c r="I2139" s="5"/>
      <c r="J2139" s="5"/>
      <c r="K2139" s="5"/>
      <c r="L2139" s="5"/>
      <c r="M2139" s="5"/>
      <c r="N2139" s="5"/>
      <c r="O2139" s="5"/>
      <c r="P2139" s="5"/>
      <c r="Q2139" s="5"/>
      <c r="R2139" s="5"/>
      <c r="S2139" s="5"/>
      <c r="T2139" s="5"/>
      <c r="U2139" s="5"/>
      <c r="V2139" s="5"/>
      <c r="W2139" s="5"/>
      <c r="X2139" s="5"/>
      <c r="Y2139" s="5"/>
      <c r="Z2139" s="5"/>
      <c r="AA2139" s="5"/>
      <c r="AB2139" s="5"/>
      <c r="AC2139" s="5"/>
      <c r="AD2139" s="5"/>
      <c r="AE2139" s="5"/>
      <c r="AF2139" s="5"/>
      <c r="AG2139" s="5"/>
      <c r="AH2139" s="5"/>
      <c r="AI2139" s="5"/>
      <c r="AJ2139" s="5"/>
      <c r="AK2139" s="5"/>
      <c r="AL2139" s="5"/>
      <c r="AM2139" s="5"/>
      <c r="AN2139" s="5"/>
      <c r="AO2139" s="5"/>
      <c r="AP2139" s="5"/>
      <c r="AQ2139" s="5"/>
      <c r="AR2139" s="5"/>
      <c r="AS2139" s="5"/>
      <c r="AT2139" s="5"/>
      <c r="AU2139" s="5"/>
      <c r="AV2139" s="5"/>
      <c r="AW2139" s="5"/>
      <c r="AX2139" s="5"/>
      <c r="AY2139" s="5"/>
      <c r="AZ2139" s="5"/>
      <c r="BA2139" s="5"/>
      <c r="BB2139" s="5"/>
    </row>
    <row r="2140" spans="1:54">
      <c r="A2140" s="4"/>
      <c r="B2140" s="25"/>
      <c r="C2140" s="32">
        <f t="shared" si="158"/>
        <v>1</v>
      </c>
      <c r="D2140" s="39" t="s">
        <v>3517</v>
      </c>
      <c r="E2140" s="39">
        <v>8500</v>
      </c>
      <c r="F2140" s="4"/>
      <c r="G2140" s="5"/>
      <c r="H2140" s="5"/>
      <c r="I2140" s="5"/>
      <c r="J2140" s="5"/>
      <c r="K2140" s="5"/>
      <c r="L2140" s="5"/>
      <c r="M2140" s="5"/>
      <c r="N2140" s="5"/>
      <c r="O2140" s="5"/>
      <c r="P2140" s="5"/>
      <c r="Q2140" s="5"/>
      <c r="R2140" s="5"/>
      <c r="S2140" s="5"/>
      <c r="T2140" s="5"/>
      <c r="U2140" s="5"/>
      <c r="V2140" s="5"/>
      <c r="W2140" s="5"/>
      <c r="X2140" s="5"/>
      <c r="Y2140" s="5"/>
      <c r="Z2140" s="5"/>
      <c r="AA2140" s="5"/>
      <c r="AB2140" s="5"/>
      <c r="AC2140" s="5"/>
      <c r="AD2140" s="5"/>
      <c r="AE2140" s="5"/>
      <c r="AF2140" s="5"/>
      <c r="AG2140" s="5"/>
      <c r="AH2140" s="5"/>
      <c r="AI2140" s="5"/>
      <c r="AJ2140" s="5"/>
      <c r="AK2140" s="5"/>
      <c r="AL2140" s="5"/>
      <c r="AM2140" s="5"/>
      <c r="AN2140" s="5"/>
      <c r="AO2140" s="5"/>
      <c r="AP2140" s="5"/>
      <c r="AQ2140" s="5"/>
      <c r="AR2140" s="5"/>
      <c r="AS2140" s="5"/>
      <c r="AT2140" s="5"/>
      <c r="AU2140" s="5"/>
      <c r="AV2140" s="5"/>
      <c r="AW2140" s="5"/>
      <c r="AX2140" s="5"/>
      <c r="AY2140" s="5"/>
      <c r="AZ2140" s="5"/>
      <c r="BA2140" s="5"/>
      <c r="BB2140" s="5"/>
    </row>
    <row r="2141" spans="1:54">
      <c r="A2141" s="4"/>
      <c r="B2141" s="25"/>
      <c r="C2141" s="32">
        <f t="shared" si="158"/>
        <v>1</v>
      </c>
      <c r="D2141" s="39" t="s">
        <v>3518</v>
      </c>
      <c r="E2141" s="39">
        <v>4321</v>
      </c>
      <c r="F2141" s="4"/>
      <c r="G2141" s="5"/>
      <c r="H2141" s="5"/>
      <c r="I2141" s="5"/>
      <c r="J2141" s="5"/>
      <c r="K2141" s="5"/>
      <c r="L2141" s="5"/>
      <c r="M2141" s="5"/>
      <c r="N2141" s="5"/>
      <c r="O2141" s="5"/>
      <c r="P2141" s="5"/>
      <c r="Q2141" s="5"/>
      <c r="R2141" s="5"/>
      <c r="S2141" s="5"/>
      <c r="T2141" s="5"/>
      <c r="U2141" s="5"/>
      <c r="V2141" s="5"/>
      <c r="W2141" s="5"/>
      <c r="X2141" s="5"/>
      <c r="Y2141" s="5"/>
      <c r="Z2141" s="5"/>
      <c r="AA2141" s="5"/>
      <c r="AB2141" s="5"/>
      <c r="AC2141" s="5"/>
      <c r="AD2141" s="5"/>
      <c r="AE2141" s="5"/>
      <c r="AF2141" s="5"/>
      <c r="AG2141" s="5"/>
      <c r="AH2141" s="5"/>
      <c r="AI2141" s="5"/>
      <c r="AJ2141" s="5"/>
      <c r="AK2141" s="5"/>
      <c r="AL2141" s="5"/>
      <c r="AM2141" s="5"/>
      <c r="AN2141" s="5"/>
      <c r="AO2141" s="5"/>
      <c r="AP2141" s="5"/>
      <c r="AQ2141" s="5"/>
      <c r="AR2141" s="5"/>
      <c r="AS2141" s="5"/>
      <c r="AT2141" s="5"/>
      <c r="AU2141" s="5"/>
      <c r="AV2141" s="5"/>
      <c r="AW2141" s="5"/>
      <c r="AX2141" s="5"/>
      <c r="AY2141" s="5"/>
      <c r="AZ2141" s="5"/>
      <c r="BA2141" s="5"/>
      <c r="BB2141" s="5"/>
    </row>
    <row r="2142" spans="1:54">
      <c r="A2142" s="4"/>
      <c r="B2142" s="25"/>
      <c r="C2142" s="32">
        <f t="shared" si="158"/>
        <v>1</v>
      </c>
      <c r="D2142" s="39" t="s">
        <v>3519</v>
      </c>
      <c r="E2142" s="39">
        <v>2230</v>
      </c>
      <c r="F2142" s="4"/>
      <c r="G2142" s="5"/>
      <c r="H2142" s="5"/>
      <c r="I2142" s="5"/>
      <c r="J2142" s="5"/>
      <c r="K2142" s="5"/>
      <c r="L2142" s="5"/>
      <c r="M2142" s="5"/>
      <c r="N2142" s="5"/>
      <c r="O2142" s="5"/>
      <c r="P2142" s="5"/>
      <c r="Q2142" s="5"/>
      <c r="R2142" s="5"/>
      <c r="S2142" s="5"/>
      <c r="T2142" s="5"/>
      <c r="U2142" s="5"/>
      <c r="V2142" s="5"/>
      <c r="W2142" s="5"/>
      <c r="X2142" s="5"/>
      <c r="Y2142" s="5"/>
      <c r="Z2142" s="5"/>
      <c r="AA2142" s="5"/>
      <c r="AB2142" s="5"/>
      <c r="AC2142" s="5"/>
      <c r="AD2142" s="5"/>
      <c r="AE2142" s="5"/>
      <c r="AF2142" s="5"/>
      <c r="AG2142" s="5"/>
      <c r="AH2142" s="5"/>
      <c r="AI2142" s="5"/>
      <c r="AJ2142" s="5"/>
      <c r="AK2142" s="5"/>
      <c r="AL2142" s="5"/>
      <c r="AM2142" s="5"/>
      <c r="AN2142" s="5"/>
      <c r="AO2142" s="5"/>
      <c r="AP2142" s="5"/>
      <c r="AQ2142" s="5"/>
      <c r="AR2142" s="5"/>
      <c r="AS2142" s="5"/>
      <c r="AT2142" s="5"/>
      <c r="AU2142" s="5"/>
      <c r="AV2142" s="5"/>
      <c r="AW2142" s="5"/>
      <c r="AX2142" s="5"/>
      <c r="AY2142" s="5"/>
      <c r="AZ2142" s="5"/>
      <c r="BA2142" s="5"/>
      <c r="BB2142" s="5"/>
    </row>
    <row r="2143" spans="1:54">
      <c r="A2143" s="4"/>
      <c r="B2143" s="25"/>
      <c r="C2143" s="32">
        <f t="shared" si="158"/>
        <v>1</v>
      </c>
      <c r="D2143" s="39" t="s">
        <v>3521</v>
      </c>
      <c r="E2143" s="39">
        <v>6729</v>
      </c>
      <c r="F2143" s="4"/>
      <c r="G2143" s="5"/>
      <c r="H2143" s="5"/>
      <c r="I2143" s="5"/>
      <c r="J2143" s="5"/>
      <c r="K2143" s="5"/>
      <c r="L2143" s="5"/>
      <c r="M2143" s="5"/>
      <c r="N2143" s="5"/>
      <c r="O2143" s="5"/>
      <c r="P2143" s="5"/>
      <c r="Q2143" s="5"/>
      <c r="R2143" s="5"/>
      <c r="S2143" s="5"/>
      <c r="T2143" s="5"/>
      <c r="U2143" s="5"/>
      <c r="V2143" s="5"/>
      <c r="W2143" s="5"/>
      <c r="X2143" s="5"/>
      <c r="Y2143" s="5"/>
      <c r="Z2143" s="5"/>
      <c r="AA2143" s="5"/>
      <c r="AB2143" s="5"/>
      <c r="AC2143" s="5"/>
      <c r="AD2143" s="5"/>
      <c r="AE2143" s="5"/>
      <c r="AF2143" s="5"/>
      <c r="AG2143" s="5"/>
      <c r="AH2143" s="5"/>
      <c r="AI2143" s="5"/>
      <c r="AJ2143" s="5"/>
      <c r="AK2143" s="5"/>
      <c r="AL2143" s="5"/>
      <c r="AM2143" s="5"/>
      <c r="AN2143" s="5"/>
      <c r="AO2143" s="5"/>
      <c r="AP2143" s="5"/>
      <c r="AQ2143" s="5"/>
      <c r="AR2143" s="5"/>
      <c r="AS2143" s="5"/>
      <c r="AT2143" s="5"/>
      <c r="AU2143" s="5"/>
      <c r="AV2143" s="5"/>
      <c r="AW2143" s="5"/>
      <c r="AX2143" s="5"/>
      <c r="AY2143" s="5"/>
      <c r="AZ2143" s="5"/>
      <c r="BA2143" s="5"/>
      <c r="BB2143" s="5"/>
    </row>
    <row r="2144" spans="1:54">
      <c r="A2144" s="4"/>
      <c r="B2144" s="25"/>
      <c r="C2144" s="32">
        <f t="shared" si="158"/>
        <v>1</v>
      </c>
      <c r="D2144" s="39" t="s">
        <v>3522</v>
      </c>
      <c r="E2144" s="39">
        <v>37000</v>
      </c>
      <c r="F2144" s="4"/>
      <c r="G2144" s="5"/>
      <c r="H2144" s="5"/>
      <c r="I2144" s="5"/>
      <c r="J2144" s="5"/>
      <c r="K2144" s="5"/>
      <c r="L2144" s="5"/>
      <c r="M2144" s="5"/>
      <c r="N2144" s="5"/>
      <c r="O2144" s="5"/>
      <c r="P2144" s="5"/>
      <c r="Q2144" s="5"/>
      <c r="R2144" s="5"/>
      <c r="S2144" s="5"/>
      <c r="T2144" s="5"/>
      <c r="U2144" s="5"/>
      <c r="V2144" s="5"/>
      <c r="W2144" s="5"/>
      <c r="X2144" s="5"/>
      <c r="Y2144" s="5"/>
      <c r="Z2144" s="5"/>
      <c r="AA2144" s="5"/>
      <c r="AB2144" s="5"/>
      <c r="AC2144" s="5"/>
      <c r="AD2144" s="5"/>
      <c r="AE2144" s="5"/>
      <c r="AF2144" s="5"/>
      <c r="AG2144" s="5"/>
      <c r="AH2144" s="5"/>
      <c r="AI2144" s="5"/>
      <c r="AJ2144" s="5"/>
      <c r="AK2144" s="5"/>
      <c r="AL2144" s="5"/>
      <c r="AM2144" s="5"/>
      <c r="AN2144" s="5"/>
      <c r="AO2144" s="5"/>
      <c r="AP2144" s="5"/>
      <c r="AQ2144" s="5"/>
      <c r="AR2144" s="5"/>
      <c r="AS2144" s="5"/>
      <c r="AT2144" s="5"/>
      <c r="AU2144" s="5"/>
      <c r="AV2144" s="5"/>
      <c r="AW2144" s="5"/>
      <c r="AX2144" s="5"/>
      <c r="AY2144" s="5"/>
      <c r="AZ2144" s="5"/>
      <c r="BA2144" s="5"/>
      <c r="BB2144" s="5"/>
    </row>
    <row r="2145" spans="1:54">
      <c r="A2145" s="4"/>
      <c r="B2145" s="25"/>
      <c r="C2145" s="32">
        <f t="shared" si="158"/>
        <v>1</v>
      </c>
      <c r="D2145" s="39" t="s">
        <v>3523</v>
      </c>
      <c r="E2145" s="39">
        <v>6350</v>
      </c>
      <c r="F2145" s="4"/>
      <c r="G2145" s="5"/>
      <c r="H2145" s="5"/>
      <c r="I2145" s="5"/>
      <c r="J2145" s="5"/>
      <c r="K2145" s="5"/>
      <c r="L2145" s="5"/>
      <c r="M2145" s="5"/>
      <c r="N2145" s="5"/>
      <c r="O2145" s="5"/>
      <c r="P2145" s="5"/>
      <c r="Q2145" s="5"/>
      <c r="R2145" s="5"/>
      <c r="S2145" s="5"/>
      <c r="T2145" s="5"/>
      <c r="U2145" s="5"/>
      <c r="V2145" s="5"/>
      <c r="W2145" s="5"/>
      <c r="X2145" s="5"/>
      <c r="Y2145" s="5"/>
      <c r="Z2145" s="5"/>
      <c r="AA2145" s="5"/>
      <c r="AB2145" s="5"/>
      <c r="AC2145" s="5"/>
      <c r="AD2145" s="5"/>
      <c r="AE2145" s="5"/>
      <c r="AF2145" s="5"/>
      <c r="AG2145" s="5"/>
      <c r="AH2145" s="5"/>
      <c r="AI2145" s="5"/>
      <c r="AJ2145" s="5"/>
      <c r="AK2145" s="5"/>
      <c r="AL2145" s="5"/>
      <c r="AM2145" s="5"/>
      <c r="AN2145" s="5"/>
      <c r="AO2145" s="5"/>
      <c r="AP2145" s="5"/>
      <c r="AQ2145" s="5"/>
      <c r="AR2145" s="5"/>
      <c r="AS2145" s="5"/>
      <c r="AT2145" s="5"/>
      <c r="AU2145" s="5"/>
      <c r="AV2145" s="5"/>
      <c r="AW2145" s="5"/>
      <c r="AX2145" s="5"/>
      <c r="AY2145" s="5"/>
      <c r="AZ2145" s="5"/>
      <c r="BA2145" s="5"/>
      <c r="BB2145" s="5"/>
    </row>
    <row r="2146" spans="1:54">
      <c r="A2146" s="4"/>
      <c r="B2146" s="25"/>
      <c r="C2146" s="32">
        <f t="shared" si="158"/>
        <v>1</v>
      </c>
      <c r="D2146" s="39" t="s">
        <v>3525</v>
      </c>
      <c r="E2146" s="39">
        <v>9167</v>
      </c>
      <c r="F2146" s="4"/>
      <c r="G2146" s="5"/>
      <c r="H2146" s="5"/>
      <c r="I2146" s="5"/>
      <c r="J2146" s="5"/>
      <c r="K2146" s="5"/>
      <c r="L2146" s="5"/>
      <c r="M2146" s="5"/>
      <c r="N2146" s="5"/>
      <c r="O2146" s="5"/>
      <c r="P2146" s="5"/>
      <c r="Q2146" s="5"/>
      <c r="R2146" s="5"/>
      <c r="S2146" s="5"/>
      <c r="T2146" s="5"/>
      <c r="U2146" s="5"/>
      <c r="V2146" s="5"/>
      <c r="W2146" s="5"/>
      <c r="X2146" s="5"/>
      <c r="Y2146" s="5"/>
      <c r="Z2146" s="5"/>
      <c r="AA2146" s="5"/>
      <c r="AB2146" s="5"/>
      <c r="AC2146" s="5"/>
      <c r="AD2146" s="5"/>
      <c r="AE2146" s="5"/>
      <c r="AF2146" s="5"/>
      <c r="AG2146" s="5"/>
      <c r="AH2146" s="5"/>
      <c r="AI2146" s="5"/>
      <c r="AJ2146" s="5"/>
      <c r="AK2146" s="5"/>
      <c r="AL2146" s="5"/>
      <c r="AM2146" s="5"/>
      <c r="AN2146" s="5"/>
      <c r="AO2146" s="5"/>
      <c r="AP2146" s="5"/>
      <c r="AQ2146" s="5"/>
      <c r="AR2146" s="5"/>
      <c r="AS2146" s="5"/>
      <c r="AT2146" s="5"/>
      <c r="AU2146" s="5"/>
      <c r="AV2146" s="5"/>
      <c r="AW2146" s="5"/>
      <c r="AX2146" s="5"/>
      <c r="AY2146" s="5"/>
      <c r="AZ2146" s="5"/>
      <c r="BA2146" s="5"/>
      <c r="BB2146" s="5"/>
    </row>
    <row r="2147" spans="1:54">
      <c r="A2147" s="4"/>
      <c r="B2147" s="25"/>
      <c r="C2147" s="32">
        <f t="shared" si="158"/>
        <v>1</v>
      </c>
      <c r="D2147" s="39" t="s">
        <v>3526</v>
      </c>
      <c r="E2147" s="39">
        <v>2300</v>
      </c>
      <c r="F2147" s="4"/>
      <c r="G2147" s="5"/>
      <c r="H2147" s="5"/>
      <c r="I2147" s="5"/>
      <c r="J2147" s="5"/>
      <c r="K2147" s="5"/>
      <c r="L2147" s="5"/>
      <c r="M2147" s="5"/>
      <c r="N2147" s="5"/>
      <c r="O2147" s="5"/>
      <c r="P2147" s="5"/>
      <c r="Q2147" s="5"/>
      <c r="R2147" s="5"/>
      <c r="S2147" s="5"/>
      <c r="T2147" s="5"/>
      <c r="U2147" s="5"/>
      <c r="V2147" s="5"/>
      <c r="W2147" s="5"/>
      <c r="X2147" s="5"/>
      <c r="Y2147" s="5"/>
      <c r="Z2147" s="5"/>
      <c r="AA2147" s="5"/>
      <c r="AB2147" s="5"/>
      <c r="AC2147" s="5"/>
      <c r="AD2147" s="5"/>
      <c r="AE2147" s="5"/>
      <c r="AF2147" s="5"/>
      <c r="AG2147" s="5"/>
      <c r="AH2147" s="5"/>
      <c r="AI2147" s="5"/>
      <c r="AJ2147" s="5"/>
      <c r="AK2147" s="5"/>
      <c r="AL2147" s="5"/>
      <c r="AM2147" s="5"/>
      <c r="AN2147" s="5"/>
      <c r="AO2147" s="5"/>
      <c r="AP2147" s="5"/>
      <c r="AQ2147" s="5"/>
      <c r="AR2147" s="5"/>
      <c r="AS2147" s="5"/>
      <c r="AT2147" s="5"/>
      <c r="AU2147" s="5"/>
      <c r="AV2147" s="5"/>
      <c r="AW2147" s="5"/>
      <c r="AX2147" s="5"/>
      <c r="AY2147" s="5"/>
      <c r="AZ2147" s="5"/>
      <c r="BA2147" s="5"/>
      <c r="BB2147" s="5"/>
    </row>
    <row r="2148" spans="1:54">
      <c r="A2148" s="4"/>
      <c r="B2148" s="25"/>
      <c r="C2148" s="32">
        <f t="shared" si="158"/>
        <v>1</v>
      </c>
      <c r="D2148" s="39" t="s">
        <v>3527</v>
      </c>
      <c r="E2148" s="39">
        <v>9169</v>
      </c>
      <c r="F2148" s="4"/>
      <c r="G2148" s="5"/>
      <c r="H2148" s="5"/>
      <c r="I2148" s="5"/>
      <c r="J2148" s="5"/>
      <c r="K2148" s="5"/>
      <c r="L2148" s="5"/>
      <c r="M2148" s="5"/>
      <c r="N2148" s="5"/>
      <c r="O2148" s="5"/>
      <c r="P2148" s="5"/>
      <c r="Q2148" s="5"/>
      <c r="R2148" s="5"/>
      <c r="S2148" s="5"/>
      <c r="T2148" s="5"/>
      <c r="U2148" s="5"/>
      <c r="V2148" s="5"/>
      <c r="W2148" s="5"/>
      <c r="X2148" s="5"/>
      <c r="Y2148" s="5"/>
      <c r="Z2148" s="5"/>
      <c r="AA2148" s="5"/>
      <c r="AB2148" s="5"/>
      <c r="AC2148" s="5"/>
      <c r="AD2148" s="5"/>
      <c r="AE2148" s="5"/>
      <c r="AF2148" s="5"/>
      <c r="AG2148" s="5"/>
      <c r="AH2148" s="5"/>
      <c r="AI2148" s="5"/>
      <c r="AJ2148" s="5"/>
      <c r="AK2148" s="5"/>
      <c r="AL2148" s="5"/>
      <c r="AM2148" s="5"/>
      <c r="AN2148" s="5"/>
      <c r="AO2148" s="5"/>
      <c r="AP2148" s="5"/>
      <c r="AQ2148" s="5"/>
      <c r="AR2148" s="5"/>
      <c r="AS2148" s="5"/>
      <c r="AT2148" s="5"/>
      <c r="AU2148" s="5"/>
      <c r="AV2148" s="5"/>
      <c r="AW2148" s="5"/>
      <c r="AX2148" s="5"/>
      <c r="AY2148" s="5"/>
      <c r="AZ2148" s="5"/>
      <c r="BA2148" s="5"/>
      <c r="BB2148" s="5"/>
    </row>
    <row r="2149" spans="1:54">
      <c r="A2149" s="4"/>
      <c r="B2149" s="25"/>
      <c r="C2149" s="32">
        <f t="shared" si="158"/>
        <v>1</v>
      </c>
      <c r="D2149" s="39" t="s">
        <v>3528</v>
      </c>
      <c r="E2149" s="39">
        <v>4500</v>
      </c>
      <c r="F2149" s="4"/>
      <c r="G2149" s="5"/>
      <c r="H2149" s="5"/>
      <c r="I2149" s="5"/>
      <c r="J2149" s="5"/>
      <c r="K2149" s="5"/>
      <c r="L2149" s="5"/>
      <c r="M2149" s="5"/>
      <c r="N2149" s="5"/>
      <c r="O2149" s="5"/>
      <c r="P2149" s="5"/>
      <c r="Q2149" s="5"/>
      <c r="R2149" s="5"/>
      <c r="S2149" s="5"/>
      <c r="T2149" s="5"/>
      <c r="U2149" s="5"/>
      <c r="V2149" s="5"/>
      <c r="W2149" s="5"/>
      <c r="X2149" s="5"/>
      <c r="Y2149" s="5"/>
      <c r="Z2149" s="5"/>
      <c r="AA2149" s="5"/>
      <c r="AB2149" s="5"/>
      <c r="AC2149" s="5"/>
      <c r="AD2149" s="5"/>
      <c r="AE2149" s="5"/>
      <c r="AF2149" s="5"/>
      <c r="AG2149" s="5"/>
      <c r="AH2149" s="5"/>
      <c r="AI2149" s="5"/>
      <c r="AJ2149" s="5"/>
      <c r="AK2149" s="5"/>
      <c r="AL2149" s="5"/>
      <c r="AM2149" s="5"/>
      <c r="AN2149" s="5"/>
      <c r="AO2149" s="5"/>
      <c r="AP2149" s="5"/>
      <c r="AQ2149" s="5"/>
      <c r="AR2149" s="5"/>
      <c r="AS2149" s="5"/>
      <c r="AT2149" s="5"/>
      <c r="AU2149" s="5"/>
      <c r="AV2149" s="5"/>
      <c r="AW2149" s="5"/>
      <c r="AX2149" s="5"/>
      <c r="AY2149" s="5"/>
      <c r="AZ2149" s="5"/>
      <c r="BA2149" s="5"/>
      <c r="BB2149" s="5"/>
    </row>
    <row r="2150" spans="1:54" ht="38.25">
      <c r="A2150" s="4"/>
      <c r="B2150" s="25"/>
      <c r="C2150" s="32">
        <f t="shared" si="158"/>
        <v>1</v>
      </c>
      <c r="D2150" s="39" t="s">
        <v>3529</v>
      </c>
      <c r="E2150" s="39">
        <v>27000</v>
      </c>
      <c r="F2150" s="4"/>
      <c r="G2150" s="5"/>
      <c r="H2150" s="5"/>
      <c r="I2150" s="5"/>
      <c r="J2150" s="5"/>
      <c r="K2150" s="5"/>
      <c r="L2150" s="5"/>
      <c r="M2150" s="5"/>
      <c r="N2150" s="5"/>
      <c r="O2150" s="5"/>
      <c r="P2150" s="5"/>
      <c r="Q2150" s="5"/>
      <c r="R2150" s="5"/>
      <c r="S2150" s="5"/>
      <c r="T2150" s="5"/>
      <c r="U2150" s="5"/>
      <c r="V2150" s="5"/>
      <c r="W2150" s="5"/>
      <c r="X2150" s="5"/>
      <c r="Y2150" s="5"/>
      <c r="Z2150" s="5"/>
      <c r="AA2150" s="5"/>
      <c r="AB2150" s="5"/>
      <c r="AC2150" s="5"/>
      <c r="AD2150" s="5"/>
      <c r="AE2150" s="5"/>
      <c r="AF2150" s="5"/>
      <c r="AG2150" s="5"/>
      <c r="AH2150" s="5"/>
      <c r="AI2150" s="5"/>
      <c r="AJ2150" s="5"/>
      <c r="AK2150" s="5"/>
      <c r="AL2150" s="5"/>
      <c r="AM2150" s="5"/>
      <c r="AN2150" s="5"/>
      <c r="AO2150" s="5"/>
      <c r="AP2150" s="5"/>
      <c r="AQ2150" s="5"/>
      <c r="AR2150" s="5"/>
      <c r="AS2150" s="5"/>
      <c r="AT2150" s="5"/>
      <c r="AU2150" s="5"/>
      <c r="AV2150" s="5"/>
      <c r="AW2150" s="5"/>
      <c r="AX2150" s="5"/>
      <c r="AY2150" s="5"/>
      <c r="AZ2150" s="5"/>
      <c r="BA2150" s="5"/>
      <c r="BB2150" s="5"/>
    </row>
    <row r="2151" spans="1:54" ht="38.25">
      <c r="A2151" s="4"/>
      <c r="B2151" s="25"/>
      <c r="C2151" s="32">
        <f t="shared" si="158"/>
        <v>1</v>
      </c>
      <c r="D2151" s="39" t="s">
        <v>3530</v>
      </c>
      <c r="E2151" s="39">
        <v>18000</v>
      </c>
      <c r="F2151" s="4"/>
      <c r="G2151" s="5"/>
      <c r="H2151" s="5"/>
      <c r="I2151" s="5"/>
      <c r="J2151" s="5"/>
      <c r="K2151" s="5"/>
      <c r="L2151" s="5"/>
      <c r="M2151" s="5"/>
      <c r="N2151" s="5"/>
      <c r="O2151" s="5"/>
      <c r="P2151" s="5"/>
      <c r="Q2151" s="5"/>
      <c r="R2151" s="5"/>
      <c r="S2151" s="5"/>
      <c r="T2151" s="5"/>
      <c r="U2151" s="5"/>
      <c r="V2151" s="5"/>
      <c r="W2151" s="5"/>
      <c r="X2151" s="5"/>
      <c r="Y2151" s="5"/>
      <c r="Z2151" s="5"/>
      <c r="AA2151" s="5"/>
      <c r="AB2151" s="5"/>
      <c r="AC2151" s="5"/>
      <c r="AD2151" s="5"/>
      <c r="AE2151" s="5"/>
      <c r="AF2151" s="5"/>
      <c r="AG2151" s="5"/>
      <c r="AH2151" s="5"/>
      <c r="AI2151" s="5"/>
      <c r="AJ2151" s="5"/>
      <c r="AK2151" s="5"/>
      <c r="AL2151" s="5"/>
      <c r="AM2151" s="5"/>
      <c r="AN2151" s="5"/>
      <c r="AO2151" s="5"/>
      <c r="AP2151" s="5"/>
      <c r="AQ2151" s="5"/>
      <c r="AR2151" s="5"/>
      <c r="AS2151" s="5"/>
      <c r="AT2151" s="5"/>
      <c r="AU2151" s="5"/>
      <c r="AV2151" s="5"/>
      <c r="AW2151" s="5"/>
      <c r="AX2151" s="5"/>
      <c r="AY2151" s="5"/>
      <c r="AZ2151" s="5"/>
      <c r="BA2151" s="5"/>
      <c r="BB2151" s="5"/>
    </row>
    <row r="2152" spans="1:54" ht="25.5">
      <c r="A2152" s="4"/>
      <c r="B2152" s="25"/>
      <c r="C2152" s="32">
        <f t="shared" si="158"/>
        <v>1</v>
      </c>
      <c r="D2152" s="39" t="s">
        <v>3531</v>
      </c>
      <c r="E2152" s="39">
        <v>11500</v>
      </c>
      <c r="F2152" s="4"/>
      <c r="G2152" s="5"/>
      <c r="H2152" s="5"/>
      <c r="I2152" s="5"/>
      <c r="J2152" s="5"/>
      <c r="K2152" s="5"/>
      <c r="L2152" s="5"/>
      <c r="M2152" s="5"/>
      <c r="N2152" s="5"/>
      <c r="O2152" s="5"/>
      <c r="P2152" s="5"/>
      <c r="Q2152" s="5"/>
      <c r="R2152" s="5"/>
      <c r="S2152" s="5"/>
      <c r="T2152" s="5"/>
      <c r="U2152" s="5"/>
      <c r="V2152" s="5"/>
      <c r="W2152" s="5"/>
      <c r="X2152" s="5"/>
      <c r="Y2152" s="5"/>
      <c r="Z2152" s="5"/>
      <c r="AA2152" s="5"/>
      <c r="AB2152" s="5"/>
      <c r="AC2152" s="5"/>
      <c r="AD2152" s="5"/>
      <c r="AE2152" s="5"/>
      <c r="AF2152" s="5"/>
      <c r="AG2152" s="5"/>
      <c r="AH2152" s="5"/>
      <c r="AI2152" s="5"/>
      <c r="AJ2152" s="5"/>
      <c r="AK2152" s="5"/>
      <c r="AL2152" s="5"/>
      <c r="AM2152" s="5"/>
      <c r="AN2152" s="5"/>
      <c r="AO2152" s="5"/>
      <c r="AP2152" s="5"/>
      <c r="AQ2152" s="5"/>
      <c r="AR2152" s="5"/>
      <c r="AS2152" s="5"/>
      <c r="AT2152" s="5"/>
      <c r="AU2152" s="5"/>
      <c r="AV2152" s="5"/>
      <c r="AW2152" s="5"/>
      <c r="AX2152" s="5"/>
      <c r="AY2152" s="5"/>
      <c r="AZ2152" s="5"/>
      <c r="BA2152" s="5"/>
      <c r="BB2152" s="5"/>
    </row>
    <row r="2153" spans="1:54" ht="42.75">
      <c r="A2153" s="4"/>
      <c r="B2153" s="25"/>
      <c r="C2153" s="32">
        <f t="shared" si="158"/>
        <v>1</v>
      </c>
      <c r="D2153" s="114" t="s">
        <v>3532</v>
      </c>
      <c r="E2153" s="39">
        <v>5500</v>
      </c>
      <c r="F2153" s="4"/>
      <c r="G2153" s="5"/>
      <c r="H2153" s="5"/>
      <c r="I2153" s="5"/>
      <c r="J2153" s="5"/>
      <c r="K2153" s="5"/>
      <c r="L2153" s="5"/>
      <c r="M2153" s="5"/>
      <c r="N2153" s="5"/>
      <c r="O2153" s="5"/>
      <c r="P2153" s="5"/>
      <c r="Q2153" s="5"/>
      <c r="R2153" s="5"/>
      <c r="S2153" s="5"/>
      <c r="T2153" s="5"/>
      <c r="U2153" s="5"/>
      <c r="V2153" s="5"/>
      <c r="W2153" s="5"/>
      <c r="X2153" s="5"/>
      <c r="Y2153" s="5"/>
      <c r="Z2153" s="5"/>
      <c r="AA2153" s="5"/>
      <c r="AB2153" s="5"/>
      <c r="AC2153" s="5"/>
      <c r="AD2153" s="5"/>
      <c r="AE2153" s="5"/>
      <c r="AF2153" s="5"/>
      <c r="AG2153" s="5"/>
      <c r="AH2153" s="5"/>
      <c r="AI2153" s="5"/>
      <c r="AJ2153" s="5"/>
      <c r="AK2153" s="5"/>
      <c r="AL2153" s="5"/>
      <c r="AM2153" s="5"/>
      <c r="AN2153" s="5"/>
      <c r="AO2153" s="5"/>
      <c r="AP2153" s="5"/>
      <c r="AQ2153" s="5"/>
      <c r="AR2153" s="5"/>
      <c r="AS2153" s="5"/>
      <c r="AT2153" s="5"/>
      <c r="AU2153" s="5"/>
      <c r="AV2153" s="5"/>
      <c r="AW2153" s="5"/>
      <c r="AX2153" s="5"/>
      <c r="AY2153" s="5"/>
      <c r="AZ2153" s="5"/>
      <c r="BA2153" s="5"/>
      <c r="BB2153" s="5"/>
    </row>
    <row r="2154" spans="1:54" ht="38.25">
      <c r="A2154" s="4"/>
      <c r="B2154" s="25"/>
      <c r="C2154" s="32">
        <f t="shared" si="158"/>
        <v>1</v>
      </c>
      <c r="D2154" s="39" t="s">
        <v>4901</v>
      </c>
      <c r="E2154" s="39">
        <v>26903</v>
      </c>
      <c r="F2154" s="4"/>
      <c r="G2154" s="5"/>
      <c r="H2154" s="5"/>
      <c r="I2154" s="5"/>
      <c r="J2154" s="5"/>
      <c r="K2154" s="5"/>
      <c r="L2154" s="5"/>
      <c r="M2154" s="5"/>
      <c r="N2154" s="5"/>
      <c r="O2154" s="5"/>
      <c r="P2154" s="5"/>
      <c r="Q2154" s="5"/>
      <c r="R2154" s="5"/>
      <c r="S2154" s="5"/>
      <c r="T2154" s="5"/>
      <c r="U2154" s="5"/>
      <c r="V2154" s="5"/>
      <c r="W2154" s="5"/>
      <c r="X2154" s="5"/>
      <c r="Y2154" s="5"/>
      <c r="Z2154" s="5"/>
      <c r="AA2154" s="5"/>
      <c r="AB2154" s="5"/>
      <c r="AC2154" s="5"/>
      <c r="AD2154" s="5"/>
      <c r="AE2154" s="5"/>
      <c r="AF2154" s="5"/>
      <c r="AG2154" s="5"/>
      <c r="AH2154" s="5"/>
      <c r="AI2154" s="5"/>
      <c r="AJ2154" s="5"/>
      <c r="AK2154" s="5"/>
      <c r="AL2154" s="5"/>
      <c r="AM2154" s="5"/>
      <c r="AN2154" s="5"/>
      <c r="AO2154" s="5"/>
      <c r="AP2154" s="5"/>
      <c r="AQ2154" s="5"/>
      <c r="AR2154" s="5"/>
      <c r="AS2154" s="5"/>
      <c r="AT2154" s="5"/>
      <c r="AU2154" s="5"/>
      <c r="AV2154" s="5"/>
      <c r="AW2154" s="5"/>
      <c r="AX2154" s="5"/>
      <c r="AY2154" s="5"/>
      <c r="AZ2154" s="5"/>
      <c r="BA2154" s="5"/>
      <c r="BB2154" s="5"/>
    </row>
    <row r="2155" spans="1:54" ht="25.5">
      <c r="A2155" s="4"/>
      <c r="B2155" s="25"/>
      <c r="C2155" s="32">
        <f t="shared" si="158"/>
        <v>1</v>
      </c>
      <c r="D2155" s="39" t="s">
        <v>3536</v>
      </c>
      <c r="E2155" s="39">
        <v>13634</v>
      </c>
      <c r="F2155" s="4"/>
      <c r="G2155" s="5"/>
      <c r="H2155" s="5"/>
      <c r="I2155" s="5"/>
      <c r="J2155" s="5"/>
      <c r="K2155" s="5"/>
      <c r="L2155" s="5"/>
      <c r="M2155" s="5"/>
      <c r="N2155" s="5"/>
      <c r="O2155" s="5"/>
      <c r="P2155" s="5"/>
      <c r="Q2155" s="5"/>
      <c r="R2155" s="5"/>
      <c r="S2155" s="5"/>
      <c r="T2155" s="5"/>
      <c r="U2155" s="5"/>
      <c r="V2155" s="5"/>
      <c r="W2155" s="5"/>
      <c r="X2155" s="5"/>
      <c r="Y2155" s="5"/>
      <c r="Z2155" s="5"/>
      <c r="AA2155" s="5"/>
      <c r="AB2155" s="5"/>
      <c r="AC2155" s="5"/>
      <c r="AD2155" s="5"/>
      <c r="AE2155" s="5"/>
      <c r="AF2155" s="5"/>
      <c r="AG2155" s="5"/>
      <c r="AH2155" s="5"/>
      <c r="AI2155" s="5"/>
      <c r="AJ2155" s="5"/>
      <c r="AK2155" s="5"/>
      <c r="AL2155" s="5"/>
      <c r="AM2155" s="5"/>
      <c r="AN2155" s="5"/>
      <c r="AO2155" s="5"/>
      <c r="AP2155" s="5"/>
      <c r="AQ2155" s="5"/>
      <c r="AR2155" s="5"/>
      <c r="AS2155" s="5"/>
      <c r="AT2155" s="5"/>
      <c r="AU2155" s="5"/>
      <c r="AV2155" s="5"/>
      <c r="AW2155" s="5"/>
      <c r="AX2155" s="5"/>
      <c r="AY2155" s="5"/>
      <c r="AZ2155" s="5"/>
      <c r="BA2155" s="5"/>
      <c r="BB2155" s="5"/>
    </row>
    <row r="2156" spans="1:54" ht="15">
      <c r="A2156" s="231" t="s">
        <v>3537</v>
      </c>
      <c r="B2156" s="231"/>
      <c r="C2156" s="231"/>
      <c r="D2156" s="44">
        <f>SUM(C2106:C2155)</f>
        <v>50</v>
      </c>
      <c r="E2156" s="159">
        <f t="shared" ref="E2156" si="159">SUM(E2106:E2155)</f>
        <v>575508</v>
      </c>
      <c r="F2156" s="4"/>
      <c r="G2156" s="5"/>
      <c r="H2156" s="5"/>
      <c r="I2156" s="5"/>
      <c r="J2156" s="5"/>
      <c r="K2156" s="5"/>
      <c r="L2156" s="5"/>
      <c r="M2156" s="5"/>
      <c r="N2156" s="5"/>
      <c r="O2156" s="5"/>
      <c r="P2156" s="5"/>
      <c r="Q2156" s="5"/>
      <c r="R2156" s="5"/>
      <c r="S2156" s="5"/>
      <c r="T2156" s="5"/>
      <c r="U2156" s="5"/>
      <c r="V2156" s="5"/>
      <c r="W2156" s="5"/>
      <c r="X2156" s="5"/>
      <c r="Y2156" s="5"/>
      <c r="Z2156" s="5"/>
      <c r="AA2156" s="5"/>
      <c r="AB2156" s="5"/>
      <c r="AC2156" s="5"/>
      <c r="AD2156" s="5"/>
      <c r="AE2156" s="5"/>
      <c r="AF2156" s="5"/>
      <c r="AG2156" s="5"/>
      <c r="AH2156" s="5"/>
      <c r="AI2156" s="5"/>
      <c r="AJ2156" s="5"/>
      <c r="AK2156" s="5"/>
      <c r="AL2156" s="5"/>
      <c r="AM2156" s="5"/>
      <c r="AN2156" s="5"/>
      <c r="AO2156" s="5"/>
      <c r="AP2156" s="5"/>
      <c r="AQ2156" s="5"/>
      <c r="AR2156" s="5"/>
      <c r="AS2156" s="5"/>
      <c r="AT2156" s="5"/>
      <c r="AU2156" s="5"/>
      <c r="AV2156" s="5"/>
      <c r="AW2156" s="5"/>
      <c r="AX2156" s="5"/>
      <c r="AY2156" s="5"/>
      <c r="AZ2156" s="5"/>
      <c r="BA2156" s="5"/>
      <c r="BB2156" s="5"/>
    </row>
    <row r="2157" spans="1:54" ht="15.75">
      <c r="A2157" s="28">
        <v>75</v>
      </c>
      <c r="B2157" s="225" t="s">
        <v>109</v>
      </c>
      <c r="C2157" s="225"/>
      <c r="D2157" s="179"/>
      <c r="E2157" s="156"/>
      <c r="F2157" s="4"/>
      <c r="G2157" s="5"/>
      <c r="H2157" s="5"/>
      <c r="I2157" s="5"/>
      <c r="J2157" s="5"/>
      <c r="K2157" s="5"/>
      <c r="L2157" s="5"/>
      <c r="M2157" s="5"/>
      <c r="N2157" s="5"/>
      <c r="O2157" s="5"/>
      <c r="P2157" s="5"/>
      <c r="Q2157" s="5"/>
      <c r="R2157" s="5"/>
      <c r="S2157" s="5"/>
      <c r="T2157" s="5"/>
      <c r="U2157" s="5"/>
      <c r="V2157" s="5"/>
      <c r="W2157" s="5"/>
      <c r="X2157" s="5"/>
      <c r="Y2157" s="5"/>
      <c r="Z2157" s="5"/>
      <c r="AA2157" s="5"/>
      <c r="AB2157" s="5"/>
      <c r="AC2157" s="5"/>
      <c r="AD2157" s="5"/>
      <c r="AE2157" s="5"/>
      <c r="AF2157" s="5"/>
      <c r="AG2157" s="5"/>
      <c r="AH2157" s="5"/>
      <c r="AI2157" s="5"/>
      <c r="AJ2157" s="5"/>
      <c r="AK2157" s="5"/>
      <c r="AL2157" s="5"/>
      <c r="AM2157" s="5"/>
      <c r="AN2157" s="5"/>
      <c r="AO2157" s="5"/>
      <c r="AP2157" s="5"/>
      <c r="AQ2157" s="5"/>
      <c r="AR2157" s="5"/>
      <c r="AS2157" s="5"/>
      <c r="AT2157" s="5"/>
      <c r="AU2157" s="5"/>
      <c r="AV2157" s="5"/>
      <c r="AW2157" s="5"/>
      <c r="AX2157" s="5"/>
      <c r="AY2157" s="5"/>
      <c r="AZ2157" s="5"/>
      <c r="BA2157" s="5"/>
      <c r="BB2157" s="5"/>
    </row>
    <row r="2158" spans="1:54">
      <c r="A2158" s="4"/>
      <c r="B2158" s="25"/>
      <c r="C2158" s="32">
        <f>IF(D2158="",0,1)</f>
        <v>1</v>
      </c>
      <c r="D2158" s="180" t="s">
        <v>3538</v>
      </c>
      <c r="E2158" s="79">
        <v>2175601</v>
      </c>
      <c r="F2158" s="4"/>
      <c r="G2158" s="5"/>
      <c r="H2158" s="5"/>
      <c r="I2158" s="5"/>
      <c r="J2158" s="5"/>
      <c r="K2158" s="5"/>
      <c r="L2158" s="5"/>
      <c r="M2158" s="5"/>
      <c r="N2158" s="5"/>
      <c r="O2158" s="5"/>
      <c r="P2158" s="5"/>
      <c r="Q2158" s="5"/>
      <c r="R2158" s="5"/>
      <c r="S2158" s="5"/>
      <c r="T2158" s="5"/>
      <c r="U2158" s="5"/>
      <c r="V2158" s="5"/>
      <c r="W2158" s="5"/>
      <c r="X2158" s="5"/>
      <c r="Y2158" s="5"/>
      <c r="Z2158" s="5"/>
      <c r="AA2158" s="5"/>
      <c r="AB2158" s="5"/>
      <c r="AC2158" s="5"/>
      <c r="AD2158" s="5"/>
      <c r="AE2158" s="5"/>
      <c r="AF2158" s="5"/>
      <c r="AG2158" s="5"/>
      <c r="AH2158" s="5"/>
      <c r="AI2158" s="5"/>
      <c r="AJ2158" s="5"/>
      <c r="AK2158" s="5"/>
      <c r="AL2158" s="5"/>
      <c r="AM2158" s="5"/>
      <c r="AN2158" s="5"/>
      <c r="AO2158" s="5"/>
      <c r="AP2158" s="5"/>
      <c r="AQ2158" s="5"/>
      <c r="AR2158" s="5"/>
      <c r="AS2158" s="5"/>
      <c r="AT2158" s="5"/>
      <c r="AU2158" s="5"/>
      <c r="AV2158" s="5"/>
      <c r="AW2158" s="5"/>
      <c r="AX2158" s="5"/>
      <c r="AY2158" s="5"/>
      <c r="AZ2158" s="5"/>
      <c r="BA2158" s="5"/>
      <c r="BB2158" s="5"/>
    </row>
    <row r="2159" spans="1:54" ht="15">
      <c r="A2159" s="231" t="s">
        <v>3539</v>
      </c>
      <c r="B2159" s="231"/>
      <c r="C2159" s="231"/>
      <c r="D2159" s="44">
        <f>C2158</f>
        <v>1</v>
      </c>
      <c r="E2159" s="159">
        <f>E2158</f>
        <v>2175601</v>
      </c>
      <c r="F2159" s="4"/>
      <c r="G2159" s="5"/>
      <c r="H2159" s="5"/>
      <c r="I2159" s="5"/>
      <c r="J2159" s="5"/>
      <c r="K2159" s="5"/>
      <c r="L2159" s="5"/>
      <c r="M2159" s="5"/>
      <c r="N2159" s="5"/>
      <c r="O2159" s="5"/>
      <c r="P2159" s="5"/>
      <c r="Q2159" s="5"/>
      <c r="R2159" s="5"/>
      <c r="S2159" s="5"/>
      <c r="T2159" s="5"/>
      <c r="U2159" s="5"/>
      <c r="V2159" s="5"/>
      <c r="W2159" s="5"/>
      <c r="X2159" s="5"/>
      <c r="Y2159" s="5"/>
      <c r="Z2159" s="5"/>
      <c r="AA2159" s="5"/>
      <c r="AB2159" s="5"/>
      <c r="AC2159" s="5"/>
      <c r="AD2159" s="5"/>
      <c r="AE2159" s="5"/>
      <c r="AF2159" s="5"/>
      <c r="AG2159" s="5"/>
      <c r="AH2159" s="5"/>
      <c r="AI2159" s="5"/>
      <c r="AJ2159" s="5"/>
      <c r="AK2159" s="5"/>
      <c r="AL2159" s="5"/>
      <c r="AM2159" s="5"/>
      <c r="AN2159" s="5"/>
      <c r="AO2159" s="5"/>
      <c r="AP2159" s="5"/>
      <c r="AQ2159" s="5"/>
      <c r="AR2159" s="5"/>
      <c r="AS2159" s="5"/>
      <c r="AT2159" s="5"/>
      <c r="AU2159" s="5"/>
      <c r="AV2159" s="5"/>
      <c r="AW2159" s="5"/>
      <c r="AX2159" s="5"/>
      <c r="AY2159" s="5"/>
      <c r="AZ2159" s="5"/>
      <c r="BA2159" s="5"/>
      <c r="BB2159" s="5"/>
    </row>
    <row r="2160" spans="1:54" ht="15.75">
      <c r="A2160" s="28">
        <v>76</v>
      </c>
      <c r="B2160" s="225" t="s">
        <v>110</v>
      </c>
      <c r="C2160" s="225"/>
      <c r="D2160" s="29"/>
      <c r="E2160" s="156"/>
      <c r="F2160" s="4"/>
      <c r="G2160" s="5"/>
      <c r="H2160" s="5"/>
      <c r="I2160" s="5"/>
      <c r="J2160" s="5"/>
      <c r="K2160" s="5"/>
      <c r="L2160" s="5"/>
      <c r="M2160" s="5"/>
      <c r="N2160" s="5"/>
      <c r="O2160" s="5"/>
      <c r="P2160" s="5"/>
      <c r="Q2160" s="5"/>
      <c r="R2160" s="5"/>
      <c r="S2160" s="5"/>
      <c r="T2160" s="5"/>
      <c r="U2160" s="5"/>
      <c r="V2160" s="5"/>
      <c r="W2160" s="5"/>
      <c r="X2160" s="5"/>
      <c r="Y2160" s="5"/>
      <c r="Z2160" s="5"/>
      <c r="AA2160" s="5"/>
      <c r="AB2160" s="5"/>
      <c r="AC2160" s="5"/>
      <c r="AD2160" s="5"/>
      <c r="AE2160" s="5"/>
      <c r="AF2160" s="5"/>
      <c r="AG2160" s="5"/>
      <c r="AH2160" s="5"/>
      <c r="AI2160" s="5"/>
      <c r="AJ2160" s="5"/>
      <c r="AK2160" s="5"/>
      <c r="AL2160" s="5"/>
      <c r="AM2160" s="5"/>
      <c r="AN2160" s="5"/>
      <c r="AO2160" s="5"/>
      <c r="AP2160" s="5"/>
      <c r="AQ2160" s="5"/>
      <c r="AR2160" s="5"/>
      <c r="AS2160" s="5"/>
      <c r="AT2160" s="5"/>
      <c r="AU2160" s="5"/>
      <c r="AV2160" s="5"/>
      <c r="AW2160" s="5"/>
      <c r="AX2160" s="5"/>
      <c r="AY2160" s="5"/>
      <c r="AZ2160" s="5"/>
      <c r="BA2160" s="5"/>
      <c r="BB2160" s="5"/>
    </row>
    <row r="2161" spans="1:54">
      <c r="A2161" s="4"/>
      <c r="B2161" s="25"/>
      <c r="C2161" s="32">
        <f t="shared" ref="C2161:C2201" si="160">IF(D2161="",0,1)</f>
        <v>1</v>
      </c>
      <c r="D2161" s="36" t="s">
        <v>3541</v>
      </c>
      <c r="E2161" s="34">
        <v>12249</v>
      </c>
      <c r="F2161" s="4"/>
      <c r="G2161" s="5"/>
      <c r="H2161" s="5"/>
      <c r="I2161" s="5"/>
      <c r="J2161" s="5"/>
      <c r="K2161" s="5"/>
      <c r="L2161" s="5"/>
      <c r="M2161" s="5"/>
      <c r="N2161" s="5"/>
      <c r="O2161" s="5"/>
      <c r="P2161" s="5"/>
      <c r="Q2161" s="5"/>
      <c r="R2161" s="5"/>
      <c r="S2161" s="5"/>
      <c r="T2161" s="5"/>
      <c r="U2161" s="5"/>
      <c r="V2161" s="5"/>
      <c r="W2161" s="5"/>
      <c r="X2161" s="5"/>
      <c r="Y2161" s="5"/>
      <c r="Z2161" s="5"/>
      <c r="AA2161" s="5"/>
      <c r="AB2161" s="5"/>
      <c r="AC2161" s="5"/>
      <c r="AD2161" s="5"/>
      <c r="AE2161" s="5"/>
      <c r="AF2161" s="5"/>
      <c r="AG2161" s="5"/>
      <c r="AH2161" s="5"/>
      <c r="AI2161" s="5"/>
      <c r="AJ2161" s="5"/>
      <c r="AK2161" s="5"/>
      <c r="AL2161" s="5"/>
      <c r="AM2161" s="5"/>
      <c r="AN2161" s="5"/>
      <c r="AO2161" s="5"/>
      <c r="AP2161" s="5"/>
      <c r="AQ2161" s="5"/>
      <c r="AR2161" s="5"/>
      <c r="AS2161" s="5"/>
      <c r="AT2161" s="5"/>
      <c r="AU2161" s="5"/>
      <c r="AV2161" s="5"/>
      <c r="AW2161" s="5"/>
      <c r="AX2161" s="5"/>
      <c r="AY2161" s="5"/>
      <c r="AZ2161" s="5"/>
      <c r="BA2161" s="5"/>
      <c r="BB2161" s="5"/>
    </row>
    <row r="2162" spans="1:54">
      <c r="A2162" s="4"/>
      <c r="B2162" s="25"/>
      <c r="C2162" s="32">
        <f t="shared" si="160"/>
        <v>1</v>
      </c>
      <c r="D2162" s="36" t="s">
        <v>3542</v>
      </c>
      <c r="E2162" s="34">
        <v>8430</v>
      </c>
      <c r="F2162" s="4"/>
      <c r="G2162" s="5"/>
      <c r="H2162" s="5"/>
      <c r="I2162" s="5"/>
      <c r="J2162" s="5"/>
      <c r="K2162" s="5"/>
      <c r="L2162" s="5"/>
      <c r="M2162" s="5"/>
      <c r="N2162" s="5"/>
      <c r="O2162" s="5"/>
      <c r="P2162" s="5"/>
      <c r="Q2162" s="5"/>
      <c r="R2162" s="5"/>
      <c r="S2162" s="5"/>
      <c r="T2162" s="5"/>
      <c r="U2162" s="5"/>
      <c r="V2162" s="5"/>
      <c r="W2162" s="5"/>
      <c r="X2162" s="5"/>
      <c r="Y2162" s="5"/>
      <c r="Z2162" s="5"/>
      <c r="AA2162" s="5"/>
      <c r="AB2162" s="5"/>
      <c r="AC2162" s="5"/>
      <c r="AD2162" s="5"/>
      <c r="AE2162" s="5"/>
      <c r="AF2162" s="5"/>
      <c r="AG2162" s="5"/>
      <c r="AH2162" s="5"/>
      <c r="AI2162" s="5"/>
      <c r="AJ2162" s="5"/>
      <c r="AK2162" s="5"/>
      <c r="AL2162" s="5"/>
      <c r="AM2162" s="5"/>
      <c r="AN2162" s="5"/>
      <c r="AO2162" s="5"/>
      <c r="AP2162" s="5"/>
      <c r="AQ2162" s="5"/>
      <c r="AR2162" s="5"/>
      <c r="AS2162" s="5"/>
      <c r="AT2162" s="5"/>
      <c r="AU2162" s="5"/>
      <c r="AV2162" s="5"/>
      <c r="AW2162" s="5"/>
      <c r="AX2162" s="5"/>
      <c r="AY2162" s="5"/>
      <c r="AZ2162" s="5"/>
      <c r="BA2162" s="5"/>
      <c r="BB2162" s="5"/>
    </row>
    <row r="2163" spans="1:54">
      <c r="A2163" s="4"/>
      <c r="B2163" s="25"/>
      <c r="C2163" s="32">
        <f t="shared" si="160"/>
        <v>1</v>
      </c>
      <c r="D2163" s="36" t="s">
        <v>3544</v>
      </c>
      <c r="E2163" s="34">
        <v>13500</v>
      </c>
      <c r="F2163" s="4"/>
      <c r="G2163" s="5"/>
      <c r="H2163" s="5"/>
      <c r="I2163" s="5"/>
      <c r="J2163" s="5"/>
      <c r="K2163" s="5"/>
      <c r="L2163" s="5"/>
      <c r="M2163" s="5"/>
      <c r="N2163" s="5"/>
      <c r="O2163" s="5"/>
      <c r="P2163" s="5"/>
      <c r="Q2163" s="5"/>
      <c r="R2163" s="5"/>
      <c r="S2163" s="5"/>
      <c r="T2163" s="5"/>
      <c r="U2163" s="5"/>
      <c r="V2163" s="5"/>
      <c r="W2163" s="5"/>
      <c r="X2163" s="5"/>
      <c r="Y2163" s="5"/>
      <c r="Z2163" s="5"/>
      <c r="AA2163" s="5"/>
      <c r="AB2163" s="5"/>
      <c r="AC2163" s="5"/>
      <c r="AD2163" s="5"/>
      <c r="AE2163" s="5"/>
      <c r="AF2163" s="5"/>
      <c r="AG2163" s="5"/>
      <c r="AH2163" s="5"/>
      <c r="AI2163" s="5"/>
      <c r="AJ2163" s="5"/>
      <c r="AK2163" s="5"/>
      <c r="AL2163" s="5"/>
      <c r="AM2163" s="5"/>
      <c r="AN2163" s="5"/>
      <c r="AO2163" s="5"/>
      <c r="AP2163" s="5"/>
      <c r="AQ2163" s="5"/>
      <c r="AR2163" s="5"/>
      <c r="AS2163" s="5"/>
      <c r="AT2163" s="5"/>
      <c r="AU2163" s="5"/>
      <c r="AV2163" s="5"/>
      <c r="AW2163" s="5"/>
      <c r="AX2163" s="5"/>
      <c r="AY2163" s="5"/>
      <c r="AZ2163" s="5"/>
      <c r="BA2163" s="5"/>
      <c r="BB2163" s="5"/>
    </row>
    <row r="2164" spans="1:54">
      <c r="A2164" s="4"/>
      <c r="B2164" s="25"/>
      <c r="C2164" s="32">
        <f t="shared" si="160"/>
        <v>1</v>
      </c>
      <c r="D2164" s="36" t="s">
        <v>3545</v>
      </c>
      <c r="E2164" s="34">
        <v>6462</v>
      </c>
      <c r="F2164" s="4"/>
      <c r="G2164" s="5"/>
      <c r="H2164" s="5"/>
      <c r="I2164" s="5"/>
      <c r="J2164" s="5"/>
      <c r="K2164" s="5"/>
      <c r="L2164" s="5"/>
      <c r="M2164" s="5"/>
      <c r="N2164" s="5"/>
      <c r="O2164" s="5"/>
      <c r="P2164" s="5"/>
      <c r="Q2164" s="5"/>
      <c r="R2164" s="5"/>
      <c r="S2164" s="5"/>
      <c r="T2164" s="5"/>
      <c r="U2164" s="5"/>
      <c r="V2164" s="5"/>
      <c r="W2164" s="5"/>
      <c r="X2164" s="5"/>
      <c r="Y2164" s="5"/>
      <c r="Z2164" s="5"/>
      <c r="AA2164" s="5"/>
      <c r="AB2164" s="5"/>
      <c r="AC2164" s="5"/>
      <c r="AD2164" s="5"/>
      <c r="AE2164" s="5"/>
      <c r="AF2164" s="5"/>
      <c r="AG2164" s="5"/>
      <c r="AH2164" s="5"/>
      <c r="AI2164" s="5"/>
      <c r="AJ2164" s="5"/>
      <c r="AK2164" s="5"/>
      <c r="AL2164" s="5"/>
      <c r="AM2164" s="5"/>
      <c r="AN2164" s="5"/>
      <c r="AO2164" s="5"/>
      <c r="AP2164" s="5"/>
      <c r="AQ2164" s="5"/>
      <c r="AR2164" s="5"/>
      <c r="AS2164" s="5"/>
      <c r="AT2164" s="5"/>
      <c r="AU2164" s="5"/>
      <c r="AV2164" s="5"/>
      <c r="AW2164" s="5"/>
      <c r="AX2164" s="5"/>
      <c r="AY2164" s="5"/>
      <c r="AZ2164" s="5"/>
      <c r="BA2164" s="5"/>
      <c r="BB2164" s="5"/>
    </row>
    <row r="2165" spans="1:54">
      <c r="A2165" s="4"/>
      <c r="B2165" s="25"/>
      <c r="C2165" s="32">
        <f t="shared" si="160"/>
        <v>1</v>
      </c>
      <c r="D2165" s="36" t="s">
        <v>3546</v>
      </c>
      <c r="E2165" s="34">
        <v>15000</v>
      </c>
      <c r="F2165" s="4"/>
      <c r="G2165" s="5"/>
      <c r="H2165" s="5"/>
      <c r="I2165" s="5"/>
      <c r="J2165" s="5"/>
      <c r="K2165" s="5"/>
      <c r="L2165" s="5"/>
      <c r="M2165" s="5"/>
      <c r="N2165" s="5"/>
      <c r="O2165" s="5"/>
      <c r="P2165" s="5"/>
      <c r="Q2165" s="5"/>
      <c r="R2165" s="5"/>
      <c r="S2165" s="5"/>
      <c r="T2165" s="5"/>
      <c r="U2165" s="5"/>
      <c r="V2165" s="5"/>
      <c r="W2165" s="5"/>
      <c r="X2165" s="5"/>
      <c r="Y2165" s="5"/>
      <c r="Z2165" s="5"/>
      <c r="AA2165" s="5"/>
      <c r="AB2165" s="5"/>
      <c r="AC2165" s="5"/>
      <c r="AD2165" s="5"/>
      <c r="AE2165" s="5"/>
      <c r="AF2165" s="5"/>
      <c r="AG2165" s="5"/>
      <c r="AH2165" s="5"/>
      <c r="AI2165" s="5"/>
      <c r="AJ2165" s="5"/>
      <c r="AK2165" s="5"/>
      <c r="AL2165" s="5"/>
      <c r="AM2165" s="5"/>
      <c r="AN2165" s="5"/>
      <c r="AO2165" s="5"/>
      <c r="AP2165" s="5"/>
      <c r="AQ2165" s="5"/>
      <c r="AR2165" s="5"/>
      <c r="AS2165" s="5"/>
      <c r="AT2165" s="5"/>
      <c r="AU2165" s="5"/>
      <c r="AV2165" s="5"/>
      <c r="AW2165" s="5"/>
      <c r="AX2165" s="5"/>
      <c r="AY2165" s="5"/>
      <c r="AZ2165" s="5"/>
      <c r="BA2165" s="5"/>
      <c r="BB2165" s="5"/>
    </row>
    <row r="2166" spans="1:54">
      <c r="A2166" s="4"/>
      <c r="B2166" s="25"/>
      <c r="C2166" s="32">
        <f t="shared" si="160"/>
        <v>1</v>
      </c>
      <c r="D2166" s="36" t="s">
        <v>3549</v>
      </c>
      <c r="E2166" s="34">
        <v>77906</v>
      </c>
      <c r="F2166" s="4"/>
      <c r="G2166" s="5"/>
      <c r="H2166" s="5"/>
      <c r="I2166" s="5"/>
      <c r="J2166" s="5"/>
      <c r="K2166" s="5"/>
      <c r="L2166" s="5"/>
      <c r="M2166" s="5"/>
      <c r="N2166" s="5"/>
      <c r="O2166" s="5"/>
      <c r="P2166" s="5"/>
      <c r="Q2166" s="5"/>
      <c r="R2166" s="5"/>
      <c r="S2166" s="5"/>
      <c r="T2166" s="5"/>
      <c r="U2166" s="5"/>
      <c r="V2166" s="5"/>
      <c r="W2166" s="5"/>
      <c r="X2166" s="5"/>
      <c r="Y2166" s="5"/>
      <c r="Z2166" s="5"/>
      <c r="AA2166" s="5"/>
      <c r="AB2166" s="5"/>
      <c r="AC2166" s="5"/>
      <c r="AD2166" s="5"/>
      <c r="AE2166" s="5"/>
      <c r="AF2166" s="5"/>
      <c r="AG2166" s="5"/>
      <c r="AH2166" s="5"/>
      <c r="AI2166" s="5"/>
      <c r="AJ2166" s="5"/>
      <c r="AK2166" s="5"/>
      <c r="AL2166" s="5"/>
      <c r="AM2166" s="5"/>
      <c r="AN2166" s="5"/>
      <c r="AO2166" s="5"/>
      <c r="AP2166" s="5"/>
      <c r="AQ2166" s="5"/>
      <c r="AR2166" s="5"/>
      <c r="AS2166" s="5"/>
      <c r="AT2166" s="5"/>
      <c r="AU2166" s="5"/>
      <c r="AV2166" s="5"/>
      <c r="AW2166" s="5"/>
      <c r="AX2166" s="5"/>
      <c r="AY2166" s="5"/>
      <c r="AZ2166" s="5"/>
      <c r="BA2166" s="5"/>
      <c r="BB2166" s="5"/>
    </row>
    <row r="2167" spans="1:54">
      <c r="A2167" s="4"/>
      <c r="B2167" s="25"/>
      <c r="C2167" s="32">
        <f t="shared" si="160"/>
        <v>1</v>
      </c>
      <c r="D2167" s="36" t="s">
        <v>3551</v>
      </c>
      <c r="E2167" s="34">
        <v>9800</v>
      </c>
      <c r="F2167" s="4"/>
      <c r="G2167" s="5"/>
      <c r="H2167" s="5"/>
      <c r="I2167" s="5"/>
      <c r="J2167" s="5"/>
      <c r="K2167" s="5"/>
      <c r="L2167" s="5"/>
      <c r="M2167" s="5"/>
      <c r="N2167" s="5"/>
      <c r="O2167" s="5"/>
      <c r="P2167" s="5"/>
      <c r="Q2167" s="5"/>
      <c r="R2167" s="5"/>
      <c r="S2167" s="5"/>
      <c r="T2167" s="5"/>
      <c r="U2167" s="5"/>
      <c r="V2167" s="5"/>
      <c r="W2167" s="5"/>
      <c r="X2167" s="5"/>
      <c r="Y2167" s="5"/>
      <c r="Z2167" s="5"/>
      <c r="AA2167" s="5"/>
      <c r="AB2167" s="5"/>
      <c r="AC2167" s="5"/>
      <c r="AD2167" s="5"/>
      <c r="AE2167" s="5"/>
      <c r="AF2167" s="5"/>
      <c r="AG2167" s="5"/>
      <c r="AH2167" s="5"/>
      <c r="AI2167" s="5"/>
      <c r="AJ2167" s="5"/>
      <c r="AK2167" s="5"/>
      <c r="AL2167" s="5"/>
      <c r="AM2167" s="5"/>
      <c r="AN2167" s="5"/>
      <c r="AO2167" s="5"/>
      <c r="AP2167" s="5"/>
      <c r="AQ2167" s="5"/>
      <c r="AR2167" s="5"/>
      <c r="AS2167" s="5"/>
      <c r="AT2167" s="5"/>
      <c r="AU2167" s="5"/>
      <c r="AV2167" s="5"/>
      <c r="AW2167" s="5"/>
      <c r="AX2167" s="5"/>
      <c r="AY2167" s="5"/>
      <c r="AZ2167" s="5"/>
      <c r="BA2167" s="5"/>
      <c r="BB2167" s="5"/>
    </row>
    <row r="2168" spans="1:54">
      <c r="A2168" s="4"/>
      <c r="B2168" s="25"/>
      <c r="C2168" s="32">
        <f t="shared" si="160"/>
        <v>1</v>
      </c>
      <c r="D2168" s="36" t="s">
        <v>3552</v>
      </c>
      <c r="E2168" s="36">
        <v>10500</v>
      </c>
      <c r="F2168" s="4"/>
      <c r="G2168" s="5"/>
      <c r="H2168" s="5"/>
      <c r="I2168" s="5"/>
      <c r="J2168" s="5"/>
      <c r="K2168" s="5"/>
      <c r="L2168" s="5"/>
      <c r="M2168" s="5"/>
      <c r="N2168" s="5"/>
      <c r="O2168" s="5"/>
      <c r="P2168" s="5"/>
      <c r="Q2168" s="5"/>
      <c r="R2168" s="5"/>
      <c r="S2168" s="5"/>
      <c r="T2168" s="5"/>
      <c r="U2168" s="5"/>
      <c r="V2168" s="5"/>
      <c r="W2168" s="5"/>
      <c r="X2168" s="5"/>
      <c r="Y2168" s="5"/>
      <c r="Z2168" s="5"/>
      <c r="AA2168" s="5"/>
      <c r="AB2168" s="5"/>
      <c r="AC2168" s="5"/>
      <c r="AD2168" s="5"/>
      <c r="AE2168" s="5"/>
      <c r="AF2168" s="5"/>
      <c r="AG2168" s="5"/>
      <c r="AH2168" s="5"/>
      <c r="AI2168" s="5"/>
      <c r="AJ2168" s="5"/>
      <c r="AK2168" s="5"/>
      <c r="AL2168" s="5"/>
      <c r="AM2168" s="5"/>
      <c r="AN2168" s="5"/>
      <c r="AO2168" s="5"/>
      <c r="AP2168" s="5"/>
      <c r="AQ2168" s="5"/>
      <c r="AR2168" s="5"/>
      <c r="AS2168" s="5"/>
      <c r="AT2168" s="5"/>
      <c r="AU2168" s="5"/>
      <c r="AV2168" s="5"/>
      <c r="AW2168" s="5"/>
      <c r="AX2168" s="5"/>
      <c r="AY2168" s="5"/>
      <c r="AZ2168" s="5"/>
      <c r="BA2168" s="5"/>
      <c r="BB2168" s="5"/>
    </row>
    <row r="2169" spans="1:54">
      <c r="A2169" s="4"/>
      <c r="B2169" s="25"/>
      <c r="C2169" s="32">
        <f t="shared" si="160"/>
        <v>1</v>
      </c>
      <c r="D2169" s="42" t="s">
        <v>3554</v>
      </c>
      <c r="E2169" s="42">
        <v>4200</v>
      </c>
      <c r="F2169" s="4"/>
      <c r="G2169" s="5"/>
      <c r="H2169" s="5"/>
      <c r="I2169" s="5"/>
      <c r="J2169" s="5"/>
      <c r="K2169" s="5"/>
      <c r="L2169" s="5"/>
      <c r="M2169" s="5"/>
      <c r="N2169" s="5"/>
      <c r="O2169" s="5"/>
      <c r="P2169" s="5"/>
      <c r="Q2169" s="5"/>
      <c r="R2169" s="5"/>
      <c r="S2169" s="5"/>
      <c r="T2169" s="5"/>
      <c r="U2169" s="5"/>
      <c r="V2169" s="5"/>
      <c r="W2169" s="5"/>
      <c r="X2169" s="5"/>
      <c r="Y2169" s="5"/>
      <c r="Z2169" s="5"/>
      <c r="AA2169" s="5"/>
      <c r="AB2169" s="5"/>
      <c r="AC2169" s="5"/>
      <c r="AD2169" s="5"/>
      <c r="AE2169" s="5"/>
      <c r="AF2169" s="5"/>
      <c r="AG2169" s="5"/>
      <c r="AH2169" s="5"/>
      <c r="AI2169" s="5"/>
      <c r="AJ2169" s="5"/>
      <c r="AK2169" s="5"/>
      <c r="AL2169" s="5"/>
      <c r="AM2169" s="5"/>
      <c r="AN2169" s="5"/>
      <c r="AO2169" s="5"/>
      <c r="AP2169" s="5"/>
      <c r="AQ2169" s="5"/>
      <c r="AR2169" s="5"/>
      <c r="AS2169" s="5"/>
      <c r="AT2169" s="5"/>
      <c r="AU2169" s="5"/>
      <c r="AV2169" s="5"/>
      <c r="AW2169" s="5"/>
      <c r="AX2169" s="5"/>
      <c r="AY2169" s="5"/>
      <c r="AZ2169" s="5"/>
      <c r="BA2169" s="5"/>
      <c r="BB2169" s="5"/>
    </row>
    <row r="2170" spans="1:54">
      <c r="A2170" s="4"/>
      <c r="B2170" s="25"/>
      <c r="C2170" s="32">
        <f t="shared" si="160"/>
        <v>1</v>
      </c>
      <c r="D2170" s="36" t="s">
        <v>3555</v>
      </c>
      <c r="E2170" s="36">
        <v>16515</v>
      </c>
      <c r="F2170" s="4"/>
      <c r="G2170" s="5"/>
      <c r="H2170" s="5"/>
      <c r="I2170" s="5"/>
      <c r="J2170" s="5"/>
      <c r="K2170" s="5"/>
      <c r="L2170" s="5"/>
      <c r="M2170" s="5"/>
      <c r="N2170" s="5"/>
      <c r="O2170" s="5"/>
      <c r="P2170" s="5"/>
      <c r="Q2170" s="5"/>
      <c r="R2170" s="5"/>
      <c r="S2170" s="5"/>
      <c r="T2170" s="5"/>
      <c r="U2170" s="5"/>
      <c r="V2170" s="5"/>
      <c r="W2170" s="5"/>
      <c r="X2170" s="5"/>
      <c r="Y2170" s="5"/>
      <c r="Z2170" s="5"/>
      <c r="AA2170" s="5"/>
      <c r="AB2170" s="5"/>
      <c r="AC2170" s="5"/>
      <c r="AD2170" s="5"/>
      <c r="AE2170" s="5"/>
      <c r="AF2170" s="5"/>
      <c r="AG2170" s="5"/>
      <c r="AH2170" s="5"/>
      <c r="AI2170" s="5"/>
      <c r="AJ2170" s="5"/>
      <c r="AK2170" s="5"/>
      <c r="AL2170" s="5"/>
      <c r="AM2170" s="5"/>
      <c r="AN2170" s="5"/>
      <c r="AO2170" s="5"/>
      <c r="AP2170" s="5"/>
      <c r="AQ2170" s="5"/>
      <c r="AR2170" s="5"/>
      <c r="AS2170" s="5"/>
      <c r="AT2170" s="5"/>
      <c r="AU2170" s="5"/>
      <c r="AV2170" s="5"/>
      <c r="AW2170" s="5"/>
      <c r="AX2170" s="5"/>
      <c r="AY2170" s="5"/>
      <c r="AZ2170" s="5"/>
      <c r="BA2170" s="5"/>
      <c r="BB2170" s="5"/>
    </row>
    <row r="2171" spans="1:54">
      <c r="A2171" s="4"/>
      <c r="B2171" s="25"/>
      <c r="C2171" s="32">
        <f t="shared" si="160"/>
        <v>1</v>
      </c>
      <c r="D2171" s="42" t="s">
        <v>3559</v>
      </c>
      <c r="E2171" s="42">
        <v>6200</v>
      </c>
      <c r="F2171" s="4"/>
      <c r="G2171" s="5"/>
      <c r="H2171" s="5"/>
      <c r="I2171" s="5"/>
      <c r="J2171" s="5"/>
      <c r="K2171" s="5"/>
      <c r="L2171" s="5"/>
      <c r="M2171" s="5"/>
      <c r="N2171" s="5"/>
      <c r="O2171" s="5"/>
      <c r="P2171" s="5"/>
      <c r="Q2171" s="5"/>
      <c r="R2171" s="5"/>
      <c r="S2171" s="5"/>
      <c r="T2171" s="5"/>
      <c r="U2171" s="5"/>
      <c r="V2171" s="5"/>
      <c r="W2171" s="5"/>
      <c r="X2171" s="5"/>
      <c r="Y2171" s="5"/>
      <c r="Z2171" s="5"/>
      <c r="AA2171" s="5"/>
      <c r="AB2171" s="5"/>
      <c r="AC2171" s="5"/>
      <c r="AD2171" s="5"/>
      <c r="AE2171" s="5"/>
      <c r="AF2171" s="5"/>
      <c r="AG2171" s="5"/>
      <c r="AH2171" s="5"/>
      <c r="AI2171" s="5"/>
      <c r="AJ2171" s="5"/>
      <c r="AK2171" s="5"/>
      <c r="AL2171" s="5"/>
      <c r="AM2171" s="5"/>
      <c r="AN2171" s="5"/>
      <c r="AO2171" s="5"/>
      <c r="AP2171" s="5"/>
      <c r="AQ2171" s="5"/>
      <c r="AR2171" s="5"/>
      <c r="AS2171" s="5"/>
      <c r="AT2171" s="5"/>
      <c r="AU2171" s="5"/>
      <c r="AV2171" s="5"/>
      <c r="AW2171" s="5"/>
      <c r="AX2171" s="5"/>
      <c r="AY2171" s="5"/>
      <c r="AZ2171" s="5"/>
      <c r="BA2171" s="5"/>
      <c r="BB2171" s="5"/>
    </row>
    <row r="2172" spans="1:54">
      <c r="A2172" s="4"/>
      <c r="B2172" s="25"/>
      <c r="C2172" s="32">
        <f t="shared" si="160"/>
        <v>1</v>
      </c>
      <c r="D2172" s="36" t="s">
        <v>3560</v>
      </c>
      <c r="E2172" s="36">
        <v>6138</v>
      </c>
      <c r="F2172" s="4"/>
      <c r="G2172" s="5"/>
      <c r="H2172" s="5"/>
      <c r="I2172" s="5"/>
      <c r="J2172" s="5"/>
      <c r="K2172" s="5"/>
      <c r="L2172" s="5"/>
      <c r="M2172" s="5"/>
      <c r="N2172" s="5"/>
      <c r="O2172" s="5"/>
      <c r="P2172" s="5"/>
      <c r="Q2172" s="5"/>
      <c r="R2172" s="5"/>
      <c r="S2172" s="5"/>
      <c r="T2172" s="5"/>
      <c r="U2172" s="5"/>
      <c r="V2172" s="5"/>
      <c r="W2172" s="5"/>
      <c r="X2172" s="5"/>
      <c r="Y2172" s="5"/>
      <c r="Z2172" s="5"/>
      <c r="AA2172" s="5"/>
      <c r="AB2172" s="5"/>
      <c r="AC2172" s="5"/>
      <c r="AD2172" s="5"/>
      <c r="AE2172" s="5"/>
      <c r="AF2172" s="5"/>
      <c r="AG2172" s="5"/>
      <c r="AH2172" s="5"/>
      <c r="AI2172" s="5"/>
      <c r="AJ2172" s="5"/>
      <c r="AK2172" s="5"/>
      <c r="AL2172" s="5"/>
      <c r="AM2172" s="5"/>
      <c r="AN2172" s="5"/>
      <c r="AO2172" s="5"/>
      <c r="AP2172" s="5"/>
      <c r="AQ2172" s="5"/>
      <c r="AR2172" s="5"/>
      <c r="AS2172" s="5"/>
      <c r="AT2172" s="5"/>
      <c r="AU2172" s="5"/>
      <c r="AV2172" s="5"/>
      <c r="AW2172" s="5"/>
      <c r="AX2172" s="5"/>
      <c r="AY2172" s="5"/>
      <c r="AZ2172" s="5"/>
      <c r="BA2172" s="5"/>
      <c r="BB2172" s="5"/>
    </row>
    <row r="2173" spans="1:54">
      <c r="A2173" s="4"/>
      <c r="B2173" s="25"/>
      <c r="C2173" s="32">
        <f t="shared" si="160"/>
        <v>1</v>
      </c>
      <c r="D2173" s="42" t="s">
        <v>3561</v>
      </c>
      <c r="E2173" s="42">
        <v>9930</v>
      </c>
      <c r="F2173" s="4"/>
      <c r="G2173" s="5"/>
      <c r="H2173" s="5"/>
      <c r="I2173" s="5"/>
      <c r="J2173" s="5"/>
      <c r="K2173" s="5"/>
      <c r="L2173" s="5"/>
      <c r="M2173" s="5"/>
      <c r="N2173" s="5"/>
      <c r="O2173" s="5"/>
      <c r="P2173" s="5"/>
      <c r="Q2173" s="5"/>
      <c r="R2173" s="5"/>
      <c r="S2173" s="5"/>
      <c r="T2173" s="5"/>
      <c r="U2173" s="5"/>
      <c r="V2173" s="5"/>
      <c r="W2173" s="5"/>
      <c r="X2173" s="5"/>
      <c r="Y2173" s="5"/>
      <c r="Z2173" s="5"/>
      <c r="AA2173" s="5"/>
      <c r="AB2173" s="5"/>
      <c r="AC2173" s="5"/>
      <c r="AD2173" s="5"/>
      <c r="AE2173" s="5"/>
      <c r="AF2173" s="5"/>
      <c r="AG2173" s="5"/>
      <c r="AH2173" s="5"/>
      <c r="AI2173" s="5"/>
      <c r="AJ2173" s="5"/>
      <c r="AK2173" s="5"/>
      <c r="AL2173" s="5"/>
      <c r="AM2173" s="5"/>
      <c r="AN2173" s="5"/>
      <c r="AO2173" s="5"/>
      <c r="AP2173" s="5"/>
      <c r="AQ2173" s="5"/>
      <c r="AR2173" s="5"/>
      <c r="AS2173" s="5"/>
      <c r="AT2173" s="5"/>
      <c r="AU2173" s="5"/>
      <c r="AV2173" s="5"/>
      <c r="AW2173" s="5"/>
      <c r="AX2173" s="5"/>
      <c r="AY2173" s="5"/>
      <c r="AZ2173" s="5"/>
      <c r="BA2173" s="5"/>
      <c r="BB2173" s="5"/>
    </row>
    <row r="2174" spans="1:54">
      <c r="A2174" s="4"/>
      <c r="B2174" s="25"/>
      <c r="C2174" s="32">
        <f t="shared" si="160"/>
        <v>1</v>
      </c>
      <c r="D2174" s="42" t="s">
        <v>3563</v>
      </c>
      <c r="E2174" s="42">
        <v>1230</v>
      </c>
      <c r="F2174" s="4"/>
      <c r="G2174" s="5"/>
      <c r="H2174" s="5"/>
      <c r="I2174" s="5"/>
      <c r="J2174" s="5"/>
      <c r="K2174" s="5"/>
      <c r="L2174" s="5"/>
      <c r="M2174" s="5"/>
      <c r="N2174" s="5"/>
      <c r="O2174" s="5"/>
      <c r="P2174" s="5"/>
      <c r="Q2174" s="5"/>
      <c r="R2174" s="5"/>
      <c r="S2174" s="5"/>
      <c r="T2174" s="5"/>
      <c r="U2174" s="5"/>
      <c r="V2174" s="5"/>
      <c r="W2174" s="5"/>
      <c r="X2174" s="5"/>
      <c r="Y2174" s="5"/>
      <c r="Z2174" s="5"/>
      <c r="AA2174" s="5"/>
      <c r="AB2174" s="5"/>
      <c r="AC2174" s="5"/>
      <c r="AD2174" s="5"/>
      <c r="AE2174" s="5"/>
      <c r="AF2174" s="5"/>
      <c r="AG2174" s="5"/>
      <c r="AH2174" s="5"/>
      <c r="AI2174" s="5"/>
      <c r="AJ2174" s="5"/>
      <c r="AK2174" s="5"/>
      <c r="AL2174" s="5"/>
      <c r="AM2174" s="5"/>
      <c r="AN2174" s="5"/>
      <c r="AO2174" s="5"/>
      <c r="AP2174" s="5"/>
      <c r="AQ2174" s="5"/>
      <c r="AR2174" s="5"/>
      <c r="AS2174" s="5"/>
      <c r="AT2174" s="5"/>
      <c r="AU2174" s="5"/>
      <c r="AV2174" s="5"/>
      <c r="AW2174" s="5"/>
      <c r="AX2174" s="5"/>
      <c r="AY2174" s="5"/>
      <c r="AZ2174" s="5"/>
      <c r="BA2174" s="5"/>
      <c r="BB2174" s="5"/>
    </row>
    <row r="2175" spans="1:54">
      <c r="A2175" s="4"/>
      <c r="B2175" s="25"/>
      <c r="C2175" s="32">
        <f t="shared" si="160"/>
        <v>1</v>
      </c>
      <c r="D2175" s="42" t="s">
        <v>3564</v>
      </c>
      <c r="E2175" s="42">
        <v>3618</v>
      </c>
      <c r="F2175" s="4"/>
      <c r="G2175" s="5"/>
      <c r="H2175" s="5"/>
      <c r="I2175" s="5"/>
      <c r="J2175" s="5"/>
      <c r="K2175" s="5"/>
      <c r="L2175" s="5"/>
      <c r="M2175" s="5"/>
      <c r="N2175" s="5"/>
      <c r="O2175" s="5"/>
      <c r="P2175" s="5"/>
      <c r="Q2175" s="5"/>
      <c r="R2175" s="5"/>
      <c r="S2175" s="5"/>
      <c r="T2175" s="5"/>
      <c r="U2175" s="5"/>
      <c r="V2175" s="5"/>
      <c r="W2175" s="5"/>
      <c r="X2175" s="5"/>
      <c r="Y2175" s="5"/>
      <c r="Z2175" s="5"/>
      <c r="AA2175" s="5"/>
      <c r="AB2175" s="5"/>
      <c r="AC2175" s="5"/>
      <c r="AD2175" s="5"/>
      <c r="AE2175" s="5"/>
      <c r="AF2175" s="5"/>
      <c r="AG2175" s="5"/>
      <c r="AH2175" s="5"/>
      <c r="AI2175" s="5"/>
      <c r="AJ2175" s="5"/>
      <c r="AK2175" s="5"/>
      <c r="AL2175" s="5"/>
      <c r="AM2175" s="5"/>
      <c r="AN2175" s="5"/>
      <c r="AO2175" s="5"/>
      <c r="AP2175" s="5"/>
      <c r="AQ2175" s="5"/>
      <c r="AR2175" s="5"/>
      <c r="AS2175" s="5"/>
      <c r="AT2175" s="5"/>
      <c r="AU2175" s="5"/>
      <c r="AV2175" s="5"/>
      <c r="AW2175" s="5"/>
      <c r="AX2175" s="5"/>
      <c r="AY2175" s="5"/>
      <c r="AZ2175" s="5"/>
      <c r="BA2175" s="5"/>
      <c r="BB2175" s="5"/>
    </row>
    <row r="2176" spans="1:54">
      <c r="A2176" s="4"/>
      <c r="B2176" s="25"/>
      <c r="C2176" s="32">
        <f t="shared" si="160"/>
        <v>1</v>
      </c>
      <c r="D2176" s="42" t="s">
        <v>3565</v>
      </c>
      <c r="E2176" s="42">
        <v>26000</v>
      </c>
      <c r="F2176" s="4"/>
      <c r="G2176" s="5"/>
      <c r="H2176" s="5"/>
      <c r="I2176" s="5"/>
      <c r="J2176" s="5"/>
      <c r="K2176" s="5"/>
      <c r="L2176" s="5"/>
      <c r="M2176" s="5"/>
      <c r="N2176" s="5"/>
      <c r="O2176" s="5"/>
      <c r="P2176" s="5"/>
      <c r="Q2176" s="5"/>
      <c r="R2176" s="5"/>
      <c r="S2176" s="5"/>
      <c r="T2176" s="5"/>
      <c r="U2176" s="5"/>
      <c r="V2176" s="5"/>
      <c r="W2176" s="5"/>
      <c r="X2176" s="5"/>
      <c r="Y2176" s="5"/>
      <c r="Z2176" s="5"/>
      <c r="AA2176" s="5"/>
      <c r="AB2176" s="5"/>
      <c r="AC2176" s="5"/>
      <c r="AD2176" s="5"/>
      <c r="AE2176" s="5"/>
      <c r="AF2176" s="5"/>
      <c r="AG2176" s="5"/>
      <c r="AH2176" s="5"/>
      <c r="AI2176" s="5"/>
      <c r="AJ2176" s="5"/>
      <c r="AK2176" s="5"/>
      <c r="AL2176" s="5"/>
      <c r="AM2176" s="5"/>
      <c r="AN2176" s="5"/>
      <c r="AO2176" s="5"/>
      <c r="AP2176" s="5"/>
      <c r="AQ2176" s="5"/>
      <c r="AR2176" s="5"/>
      <c r="AS2176" s="5"/>
      <c r="AT2176" s="5"/>
      <c r="AU2176" s="5"/>
      <c r="AV2176" s="5"/>
      <c r="AW2176" s="5"/>
      <c r="AX2176" s="5"/>
      <c r="AY2176" s="5"/>
      <c r="AZ2176" s="5"/>
      <c r="BA2176" s="5"/>
      <c r="BB2176" s="5"/>
    </row>
    <row r="2177" spans="1:54">
      <c r="A2177" s="4"/>
      <c r="B2177" s="25"/>
      <c r="C2177" s="32">
        <f t="shared" si="160"/>
        <v>1</v>
      </c>
      <c r="D2177" s="42" t="s">
        <v>3566</v>
      </c>
      <c r="E2177" s="42">
        <v>172000</v>
      </c>
      <c r="F2177" s="4"/>
      <c r="G2177" s="5"/>
      <c r="H2177" s="5"/>
      <c r="I2177" s="5"/>
      <c r="J2177" s="5"/>
      <c r="K2177" s="5"/>
      <c r="L2177" s="5"/>
      <c r="M2177" s="5"/>
      <c r="N2177" s="5"/>
      <c r="O2177" s="5"/>
      <c r="P2177" s="5"/>
      <c r="Q2177" s="5"/>
      <c r="R2177" s="5"/>
      <c r="S2177" s="5"/>
      <c r="T2177" s="5"/>
      <c r="U2177" s="5"/>
      <c r="V2177" s="5"/>
      <c r="W2177" s="5"/>
      <c r="X2177" s="5"/>
      <c r="Y2177" s="5"/>
      <c r="Z2177" s="5"/>
      <c r="AA2177" s="5"/>
      <c r="AB2177" s="5"/>
      <c r="AC2177" s="5"/>
      <c r="AD2177" s="5"/>
      <c r="AE2177" s="5"/>
      <c r="AF2177" s="5"/>
      <c r="AG2177" s="5"/>
      <c r="AH2177" s="5"/>
      <c r="AI2177" s="5"/>
      <c r="AJ2177" s="5"/>
      <c r="AK2177" s="5"/>
      <c r="AL2177" s="5"/>
      <c r="AM2177" s="5"/>
      <c r="AN2177" s="5"/>
      <c r="AO2177" s="5"/>
      <c r="AP2177" s="5"/>
      <c r="AQ2177" s="5"/>
      <c r="AR2177" s="5"/>
      <c r="AS2177" s="5"/>
      <c r="AT2177" s="5"/>
      <c r="AU2177" s="5"/>
      <c r="AV2177" s="5"/>
      <c r="AW2177" s="5"/>
      <c r="AX2177" s="5"/>
      <c r="AY2177" s="5"/>
      <c r="AZ2177" s="5"/>
      <c r="BA2177" s="5"/>
      <c r="BB2177" s="5"/>
    </row>
    <row r="2178" spans="1:54">
      <c r="A2178" s="4"/>
      <c r="B2178" s="25"/>
      <c r="C2178" s="32">
        <f t="shared" si="160"/>
        <v>1</v>
      </c>
      <c r="D2178" s="36" t="s">
        <v>3568</v>
      </c>
      <c r="E2178" s="36">
        <v>8227</v>
      </c>
      <c r="F2178" s="4"/>
      <c r="G2178" s="5"/>
      <c r="H2178" s="5"/>
      <c r="I2178" s="5"/>
      <c r="J2178" s="5"/>
      <c r="K2178" s="5"/>
      <c r="L2178" s="5"/>
      <c r="M2178" s="5"/>
      <c r="N2178" s="5"/>
      <c r="O2178" s="5"/>
      <c r="P2178" s="5"/>
      <c r="Q2178" s="5"/>
      <c r="R2178" s="5"/>
      <c r="S2178" s="5"/>
      <c r="T2178" s="5"/>
      <c r="U2178" s="5"/>
      <c r="V2178" s="5"/>
      <c r="W2178" s="5"/>
      <c r="X2178" s="5"/>
      <c r="Y2178" s="5"/>
      <c r="Z2178" s="5"/>
      <c r="AA2178" s="5"/>
      <c r="AB2178" s="5"/>
      <c r="AC2178" s="5"/>
      <c r="AD2178" s="5"/>
      <c r="AE2178" s="5"/>
      <c r="AF2178" s="5"/>
      <c r="AG2178" s="5"/>
      <c r="AH2178" s="5"/>
      <c r="AI2178" s="5"/>
      <c r="AJ2178" s="5"/>
      <c r="AK2178" s="5"/>
      <c r="AL2178" s="5"/>
      <c r="AM2178" s="5"/>
      <c r="AN2178" s="5"/>
      <c r="AO2178" s="5"/>
      <c r="AP2178" s="5"/>
      <c r="AQ2178" s="5"/>
      <c r="AR2178" s="5"/>
      <c r="AS2178" s="5"/>
      <c r="AT2178" s="5"/>
      <c r="AU2178" s="5"/>
      <c r="AV2178" s="5"/>
      <c r="AW2178" s="5"/>
      <c r="AX2178" s="5"/>
      <c r="AY2178" s="5"/>
      <c r="AZ2178" s="5"/>
      <c r="BA2178" s="5"/>
      <c r="BB2178" s="5"/>
    </row>
    <row r="2179" spans="1:54">
      <c r="A2179" s="4"/>
      <c r="B2179" s="25"/>
      <c r="C2179" s="32">
        <f t="shared" si="160"/>
        <v>1</v>
      </c>
      <c r="D2179" s="36" t="s">
        <v>4902</v>
      </c>
      <c r="E2179" s="36">
        <v>4922</v>
      </c>
      <c r="F2179" s="4"/>
      <c r="G2179" s="5"/>
      <c r="H2179" s="5"/>
      <c r="I2179" s="5"/>
      <c r="J2179" s="5"/>
      <c r="K2179" s="5"/>
      <c r="L2179" s="5"/>
      <c r="M2179" s="5"/>
      <c r="N2179" s="5"/>
      <c r="O2179" s="5"/>
      <c r="P2179" s="5"/>
      <c r="Q2179" s="5"/>
      <c r="R2179" s="5"/>
      <c r="S2179" s="5"/>
      <c r="T2179" s="5"/>
      <c r="U2179" s="5"/>
      <c r="V2179" s="5"/>
      <c r="W2179" s="5"/>
      <c r="X2179" s="5"/>
      <c r="Y2179" s="5"/>
      <c r="Z2179" s="5"/>
      <c r="AA2179" s="5"/>
      <c r="AB2179" s="5"/>
      <c r="AC2179" s="5"/>
      <c r="AD2179" s="5"/>
      <c r="AE2179" s="5"/>
      <c r="AF2179" s="5"/>
      <c r="AG2179" s="5"/>
      <c r="AH2179" s="5"/>
      <c r="AI2179" s="5"/>
      <c r="AJ2179" s="5"/>
      <c r="AK2179" s="5"/>
      <c r="AL2179" s="5"/>
      <c r="AM2179" s="5"/>
      <c r="AN2179" s="5"/>
      <c r="AO2179" s="5"/>
      <c r="AP2179" s="5"/>
      <c r="AQ2179" s="5"/>
      <c r="AR2179" s="5"/>
      <c r="AS2179" s="5"/>
      <c r="AT2179" s="5"/>
      <c r="AU2179" s="5"/>
      <c r="AV2179" s="5"/>
      <c r="AW2179" s="5"/>
      <c r="AX2179" s="5"/>
      <c r="AY2179" s="5"/>
      <c r="AZ2179" s="5"/>
      <c r="BA2179" s="5"/>
      <c r="BB2179" s="5"/>
    </row>
    <row r="2180" spans="1:54">
      <c r="A2180" s="4"/>
      <c r="B2180" s="25"/>
      <c r="C2180" s="32">
        <f t="shared" si="160"/>
        <v>1</v>
      </c>
      <c r="D2180" s="36" t="s">
        <v>3570</v>
      </c>
      <c r="E2180" s="36">
        <v>4680</v>
      </c>
      <c r="F2180" s="4"/>
      <c r="G2180" s="5"/>
      <c r="H2180" s="5"/>
      <c r="I2180" s="5"/>
      <c r="J2180" s="5"/>
      <c r="K2180" s="5"/>
      <c r="L2180" s="5"/>
      <c r="M2180" s="5"/>
      <c r="N2180" s="5"/>
      <c r="O2180" s="5"/>
      <c r="P2180" s="5"/>
      <c r="Q2180" s="5"/>
      <c r="R2180" s="5"/>
      <c r="S2180" s="5"/>
      <c r="T2180" s="5"/>
      <c r="U2180" s="5"/>
      <c r="V2180" s="5"/>
      <c r="W2180" s="5"/>
      <c r="X2180" s="5"/>
      <c r="Y2180" s="5"/>
      <c r="Z2180" s="5"/>
      <c r="AA2180" s="5"/>
      <c r="AB2180" s="5"/>
      <c r="AC2180" s="5"/>
      <c r="AD2180" s="5"/>
      <c r="AE2180" s="5"/>
      <c r="AF2180" s="5"/>
      <c r="AG2180" s="5"/>
      <c r="AH2180" s="5"/>
      <c r="AI2180" s="5"/>
      <c r="AJ2180" s="5"/>
      <c r="AK2180" s="5"/>
      <c r="AL2180" s="5"/>
      <c r="AM2180" s="5"/>
      <c r="AN2180" s="5"/>
      <c r="AO2180" s="5"/>
      <c r="AP2180" s="5"/>
      <c r="AQ2180" s="5"/>
      <c r="AR2180" s="5"/>
      <c r="AS2180" s="5"/>
      <c r="AT2180" s="5"/>
      <c r="AU2180" s="5"/>
      <c r="AV2180" s="5"/>
      <c r="AW2180" s="5"/>
      <c r="AX2180" s="5"/>
      <c r="AY2180" s="5"/>
      <c r="AZ2180" s="5"/>
      <c r="BA2180" s="5"/>
      <c r="BB2180" s="5"/>
    </row>
    <row r="2181" spans="1:54">
      <c r="A2181" s="4"/>
      <c r="B2181" s="25"/>
      <c r="C2181" s="32">
        <f t="shared" si="160"/>
        <v>1</v>
      </c>
      <c r="D2181" s="52" t="s">
        <v>4903</v>
      </c>
      <c r="E2181" s="36">
        <v>1810</v>
      </c>
      <c r="F2181" s="4"/>
      <c r="G2181" s="5"/>
      <c r="H2181" s="5"/>
      <c r="I2181" s="5"/>
      <c r="J2181" s="5"/>
      <c r="K2181" s="5"/>
      <c r="L2181" s="5"/>
      <c r="M2181" s="5"/>
      <c r="N2181" s="5"/>
      <c r="O2181" s="5"/>
      <c r="P2181" s="5"/>
      <c r="Q2181" s="5"/>
      <c r="R2181" s="5"/>
      <c r="S2181" s="5"/>
      <c r="T2181" s="5"/>
      <c r="U2181" s="5"/>
      <c r="V2181" s="5"/>
      <c r="W2181" s="5"/>
      <c r="X2181" s="5"/>
      <c r="Y2181" s="5"/>
      <c r="Z2181" s="5"/>
      <c r="AA2181" s="5"/>
      <c r="AB2181" s="5"/>
      <c r="AC2181" s="5"/>
      <c r="AD2181" s="5"/>
      <c r="AE2181" s="5"/>
      <c r="AF2181" s="5"/>
      <c r="AG2181" s="5"/>
      <c r="AH2181" s="5"/>
      <c r="AI2181" s="5"/>
      <c r="AJ2181" s="5"/>
      <c r="AK2181" s="5"/>
      <c r="AL2181" s="5"/>
      <c r="AM2181" s="5"/>
      <c r="AN2181" s="5"/>
      <c r="AO2181" s="5"/>
      <c r="AP2181" s="5"/>
      <c r="AQ2181" s="5"/>
      <c r="AR2181" s="5"/>
      <c r="AS2181" s="5"/>
      <c r="AT2181" s="5"/>
      <c r="AU2181" s="5"/>
      <c r="AV2181" s="5"/>
      <c r="AW2181" s="5"/>
      <c r="AX2181" s="5"/>
      <c r="AY2181" s="5"/>
      <c r="AZ2181" s="5"/>
      <c r="BA2181" s="5"/>
      <c r="BB2181" s="5"/>
    </row>
    <row r="2182" spans="1:54">
      <c r="A2182" s="4"/>
      <c r="B2182" s="25"/>
      <c r="C2182" s="32">
        <f t="shared" si="160"/>
        <v>1</v>
      </c>
      <c r="D2182" s="36" t="s">
        <v>3574</v>
      </c>
      <c r="E2182" s="36">
        <v>6156</v>
      </c>
      <c r="F2182" s="4"/>
      <c r="G2182" s="5"/>
      <c r="H2182" s="5"/>
      <c r="I2182" s="5"/>
      <c r="J2182" s="5"/>
      <c r="K2182" s="5"/>
      <c r="L2182" s="5"/>
      <c r="M2182" s="5"/>
      <c r="N2182" s="5"/>
      <c r="O2182" s="5"/>
      <c r="P2182" s="5"/>
      <c r="Q2182" s="5"/>
      <c r="R2182" s="5"/>
      <c r="S2182" s="5"/>
      <c r="T2182" s="5"/>
      <c r="U2182" s="5"/>
      <c r="V2182" s="5"/>
      <c r="W2182" s="5"/>
      <c r="X2182" s="5"/>
      <c r="Y2182" s="5"/>
      <c r="Z2182" s="5"/>
      <c r="AA2182" s="5"/>
      <c r="AB2182" s="5"/>
      <c r="AC2182" s="5"/>
      <c r="AD2182" s="5"/>
      <c r="AE2182" s="5"/>
      <c r="AF2182" s="5"/>
      <c r="AG2182" s="5"/>
      <c r="AH2182" s="5"/>
      <c r="AI2182" s="5"/>
      <c r="AJ2182" s="5"/>
      <c r="AK2182" s="5"/>
      <c r="AL2182" s="5"/>
      <c r="AM2182" s="5"/>
      <c r="AN2182" s="5"/>
      <c r="AO2182" s="5"/>
      <c r="AP2182" s="5"/>
      <c r="AQ2182" s="5"/>
      <c r="AR2182" s="5"/>
      <c r="AS2182" s="5"/>
      <c r="AT2182" s="5"/>
      <c r="AU2182" s="5"/>
      <c r="AV2182" s="5"/>
      <c r="AW2182" s="5"/>
      <c r="AX2182" s="5"/>
      <c r="AY2182" s="5"/>
      <c r="AZ2182" s="5"/>
      <c r="BA2182" s="5"/>
      <c r="BB2182" s="5"/>
    </row>
    <row r="2183" spans="1:54">
      <c r="A2183" s="4"/>
      <c r="B2183" s="25"/>
      <c r="C2183" s="32">
        <f t="shared" si="160"/>
        <v>1</v>
      </c>
      <c r="D2183" s="36" t="s">
        <v>4904</v>
      </c>
      <c r="E2183" s="36">
        <v>10663</v>
      </c>
      <c r="F2183" s="4"/>
      <c r="G2183" s="5"/>
      <c r="H2183" s="5"/>
      <c r="I2183" s="5"/>
      <c r="J2183" s="5"/>
      <c r="K2183" s="5"/>
      <c r="L2183" s="5"/>
      <c r="M2183" s="5"/>
      <c r="N2183" s="5"/>
      <c r="O2183" s="5"/>
      <c r="P2183" s="5"/>
      <c r="Q2183" s="5"/>
      <c r="R2183" s="5"/>
      <c r="S2183" s="5"/>
      <c r="T2183" s="5"/>
      <c r="U2183" s="5"/>
      <c r="V2183" s="5"/>
      <c r="W2183" s="5"/>
      <c r="X2183" s="5"/>
      <c r="Y2183" s="5"/>
      <c r="Z2183" s="5"/>
      <c r="AA2183" s="5"/>
      <c r="AB2183" s="5"/>
      <c r="AC2183" s="5"/>
      <c r="AD2183" s="5"/>
      <c r="AE2183" s="5"/>
      <c r="AF2183" s="5"/>
      <c r="AG2183" s="5"/>
      <c r="AH2183" s="5"/>
      <c r="AI2183" s="5"/>
      <c r="AJ2183" s="5"/>
      <c r="AK2183" s="5"/>
      <c r="AL2183" s="5"/>
      <c r="AM2183" s="5"/>
      <c r="AN2183" s="5"/>
      <c r="AO2183" s="5"/>
      <c r="AP2183" s="5"/>
      <c r="AQ2183" s="5"/>
      <c r="AR2183" s="5"/>
      <c r="AS2183" s="5"/>
      <c r="AT2183" s="5"/>
      <c r="AU2183" s="5"/>
      <c r="AV2183" s="5"/>
      <c r="AW2183" s="5"/>
      <c r="AX2183" s="5"/>
      <c r="AY2183" s="5"/>
      <c r="AZ2183" s="5"/>
      <c r="BA2183" s="5"/>
      <c r="BB2183" s="5"/>
    </row>
    <row r="2184" spans="1:54">
      <c r="A2184" s="4"/>
      <c r="B2184" s="25"/>
      <c r="C2184" s="32">
        <f t="shared" si="160"/>
        <v>1</v>
      </c>
      <c r="D2184" s="36" t="s">
        <v>3577</v>
      </c>
      <c r="E2184" s="36">
        <v>16287</v>
      </c>
      <c r="F2184" s="4"/>
      <c r="G2184" s="5"/>
      <c r="H2184" s="5"/>
      <c r="I2184" s="5"/>
      <c r="J2184" s="5"/>
      <c r="K2184" s="5"/>
      <c r="L2184" s="5"/>
      <c r="M2184" s="5"/>
      <c r="N2184" s="5"/>
      <c r="O2184" s="5"/>
      <c r="P2184" s="5"/>
      <c r="Q2184" s="5"/>
      <c r="R2184" s="5"/>
      <c r="S2184" s="5"/>
      <c r="T2184" s="5"/>
      <c r="U2184" s="5"/>
      <c r="V2184" s="5"/>
      <c r="W2184" s="5"/>
      <c r="X2184" s="5"/>
      <c r="Y2184" s="5"/>
      <c r="Z2184" s="5"/>
      <c r="AA2184" s="5"/>
      <c r="AB2184" s="5"/>
      <c r="AC2184" s="5"/>
      <c r="AD2184" s="5"/>
      <c r="AE2184" s="5"/>
      <c r="AF2184" s="5"/>
      <c r="AG2184" s="5"/>
      <c r="AH2184" s="5"/>
      <c r="AI2184" s="5"/>
      <c r="AJ2184" s="5"/>
      <c r="AK2184" s="5"/>
      <c r="AL2184" s="5"/>
      <c r="AM2184" s="5"/>
      <c r="AN2184" s="5"/>
      <c r="AO2184" s="5"/>
      <c r="AP2184" s="5"/>
      <c r="AQ2184" s="5"/>
      <c r="AR2184" s="5"/>
      <c r="AS2184" s="5"/>
      <c r="AT2184" s="5"/>
      <c r="AU2184" s="5"/>
      <c r="AV2184" s="5"/>
      <c r="AW2184" s="5"/>
      <c r="AX2184" s="5"/>
      <c r="AY2184" s="5"/>
      <c r="AZ2184" s="5"/>
      <c r="BA2184" s="5"/>
      <c r="BB2184" s="5"/>
    </row>
    <row r="2185" spans="1:54">
      <c r="A2185" s="4"/>
      <c r="B2185" s="25"/>
      <c r="C2185" s="32">
        <f t="shared" si="160"/>
        <v>1</v>
      </c>
      <c r="D2185" s="36" t="s">
        <v>3578</v>
      </c>
      <c r="E2185" s="36">
        <v>19732</v>
      </c>
      <c r="F2185" s="4"/>
      <c r="G2185" s="5"/>
      <c r="H2185" s="5"/>
      <c r="I2185" s="5"/>
      <c r="J2185" s="5"/>
      <c r="K2185" s="5"/>
      <c r="L2185" s="5"/>
      <c r="M2185" s="5"/>
      <c r="N2185" s="5"/>
      <c r="O2185" s="5"/>
      <c r="P2185" s="5"/>
      <c r="Q2185" s="5"/>
      <c r="R2185" s="5"/>
      <c r="S2185" s="5"/>
      <c r="T2185" s="5"/>
      <c r="U2185" s="5"/>
      <c r="V2185" s="5"/>
      <c r="W2185" s="5"/>
      <c r="X2185" s="5"/>
      <c r="Y2185" s="5"/>
      <c r="Z2185" s="5"/>
      <c r="AA2185" s="5"/>
      <c r="AB2185" s="5"/>
      <c r="AC2185" s="5"/>
      <c r="AD2185" s="5"/>
      <c r="AE2185" s="5"/>
      <c r="AF2185" s="5"/>
      <c r="AG2185" s="5"/>
      <c r="AH2185" s="5"/>
      <c r="AI2185" s="5"/>
      <c r="AJ2185" s="5"/>
      <c r="AK2185" s="5"/>
      <c r="AL2185" s="5"/>
      <c r="AM2185" s="5"/>
      <c r="AN2185" s="5"/>
      <c r="AO2185" s="5"/>
      <c r="AP2185" s="5"/>
      <c r="AQ2185" s="5"/>
      <c r="AR2185" s="5"/>
      <c r="AS2185" s="5"/>
      <c r="AT2185" s="5"/>
      <c r="AU2185" s="5"/>
      <c r="AV2185" s="5"/>
      <c r="AW2185" s="5"/>
      <c r="AX2185" s="5"/>
      <c r="AY2185" s="5"/>
      <c r="AZ2185" s="5"/>
      <c r="BA2185" s="5"/>
      <c r="BB2185" s="5"/>
    </row>
    <row r="2186" spans="1:54">
      <c r="A2186" s="4"/>
      <c r="B2186" s="25"/>
      <c r="C2186" s="32">
        <f t="shared" si="160"/>
        <v>1</v>
      </c>
      <c r="D2186" s="36" t="s">
        <v>3581</v>
      </c>
      <c r="E2186" s="36">
        <v>7061</v>
      </c>
      <c r="F2186" s="4"/>
      <c r="G2186" s="5"/>
      <c r="H2186" s="5"/>
      <c r="I2186" s="5"/>
      <c r="J2186" s="5"/>
      <c r="K2186" s="5"/>
      <c r="L2186" s="5"/>
      <c r="M2186" s="5"/>
      <c r="N2186" s="5"/>
      <c r="O2186" s="5"/>
      <c r="P2186" s="5"/>
      <c r="Q2186" s="5"/>
      <c r="R2186" s="5"/>
      <c r="S2186" s="5"/>
      <c r="T2186" s="5"/>
      <c r="U2186" s="5"/>
      <c r="V2186" s="5"/>
      <c r="W2186" s="5"/>
      <c r="X2186" s="5"/>
      <c r="Y2186" s="5"/>
      <c r="Z2186" s="5"/>
      <c r="AA2186" s="5"/>
      <c r="AB2186" s="5"/>
      <c r="AC2186" s="5"/>
      <c r="AD2186" s="5"/>
      <c r="AE2186" s="5"/>
      <c r="AF2186" s="5"/>
      <c r="AG2186" s="5"/>
      <c r="AH2186" s="5"/>
      <c r="AI2186" s="5"/>
      <c r="AJ2186" s="5"/>
      <c r="AK2186" s="5"/>
      <c r="AL2186" s="5"/>
      <c r="AM2186" s="5"/>
      <c r="AN2186" s="5"/>
      <c r="AO2186" s="5"/>
      <c r="AP2186" s="5"/>
      <c r="AQ2186" s="5"/>
      <c r="AR2186" s="5"/>
      <c r="AS2186" s="5"/>
      <c r="AT2186" s="5"/>
      <c r="AU2186" s="5"/>
      <c r="AV2186" s="5"/>
      <c r="AW2186" s="5"/>
      <c r="AX2186" s="5"/>
      <c r="AY2186" s="5"/>
      <c r="AZ2186" s="5"/>
      <c r="BA2186" s="5"/>
      <c r="BB2186" s="5"/>
    </row>
    <row r="2187" spans="1:54">
      <c r="A2187" s="4"/>
      <c r="B2187" s="25"/>
      <c r="C2187" s="32">
        <f t="shared" si="160"/>
        <v>1</v>
      </c>
      <c r="D2187" s="36" t="s">
        <v>4905</v>
      </c>
      <c r="E2187" s="36">
        <v>12299</v>
      </c>
      <c r="F2187" s="4"/>
      <c r="G2187" s="5"/>
      <c r="H2187" s="5"/>
      <c r="I2187" s="5"/>
      <c r="J2187" s="5"/>
      <c r="K2187" s="5"/>
      <c r="L2187" s="5"/>
      <c r="M2187" s="5"/>
      <c r="N2187" s="5"/>
      <c r="O2187" s="5"/>
      <c r="P2187" s="5"/>
      <c r="Q2187" s="5"/>
      <c r="R2187" s="5"/>
      <c r="S2187" s="5"/>
      <c r="T2187" s="5"/>
      <c r="U2187" s="5"/>
      <c r="V2187" s="5"/>
      <c r="W2187" s="5"/>
      <c r="X2187" s="5"/>
      <c r="Y2187" s="5"/>
      <c r="Z2187" s="5"/>
      <c r="AA2187" s="5"/>
      <c r="AB2187" s="5"/>
      <c r="AC2187" s="5"/>
      <c r="AD2187" s="5"/>
      <c r="AE2187" s="5"/>
      <c r="AF2187" s="5"/>
      <c r="AG2187" s="5"/>
      <c r="AH2187" s="5"/>
      <c r="AI2187" s="5"/>
      <c r="AJ2187" s="5"/>
      <c r="AK2187" s="5"/>
      <c r="AL2187" s="5"/>
      <c r="AM2187" s="5"/>
      <c r="AN2187" s="5"/>
      <c r="AO2187" s="5"/>
      <c r="AP2187" s="5"/>
      <c r="AQ2187" s="5"/>
      <c r="AR2187" s="5"/>
      <c r="AS2187" s="5"/>
      <c r="AT2187" s="5"/>
      <c r="AU2187" s="5"/>
      <c r="AV2187" s="5"/>
      <c r="AW2187" s="5"/>
      <c r="AX2187" s="5"/>
      <c r="AY2187" s="5"/>
      <c r="AZ2187" s="5"/>
      <c r="BA2187" s="5"/>
      <c r="BB2187" s="5"/>
    </row>
    <row r="2188" spans="1:54">
      <c r="A2188" s="4"/>
      <c r="B2188" s="25"/>
      <c r="C2188" s="32">
        <f t="shared" si="160"/>
        <v>1</v>
      </c>
      <c r="D2188" s="36" t="s">
        <v>3586</v>
      </c>
      <c r="E2188" s="36">
        <v>592</v>
      </c>
      <c r="F2188" s="4"/>
      <c r="G2188" s="5"/>
      <c r="H2188" s="5"/>
      <c r="I2188" s="5"/>
      <c r="J2188" s="5"/>
      <c r="K2188" s="5"/>
      <c r="L2188" s="5"/>
      <c r="M2188" s="5"/>
      <c r="N2188" s="5"/>
      <c r="O2188" s="5"/>
      <c r="P2188" s="5"/>
      <c r="Q2188" s="5"/>
      <c r="R2188" s="5"/>
      <c r="S2188" s="5"/>
      <c r="T2188" s="5"/>
      <c r="U2188" s="5"/>
      <c r="V2188" s="5"/>
      <c r="W2188" s="5"/>
      <c r="X2188" s="5"/>
      <c r="Y2188" s="5"/>
      <c r="Z2188" s="5"/>
      <c r="AA2188" s="5"/>
      <c r="AB2188" s="5"/>
      <c r="AC2188" s="5"/>
      <c r="AD2188" s="5"/>
      <c r="AE2188" s="5"/>
      <c r="AF2188" s="5"/>
      <c r="AG2188" s="5"/>
      <c r="AH2188" s="5"/>
      <c r="AI2188" s="5"/>
      <c r="AJ2188" s="5"/>
      <c r="AK2188" s="5"/>
      <c r="AL2188" s="5"/>
      <c r="AM2188" s="5"/>
      <c r="AN2188" s="5"/>
      <c r="AO2188" s="5"/>
      <c r="AP2188" s="5"/>
      <c r="AQ2188" s="5"/>
      <c r="AR2188" s="5"/>
      <c r="AS2188" s="5"/>
      <c r="AT2188" s="5"/>
      <c r="AU2188" s="5"/>
      <c r="AV2188" s="5"/>
      <c r="AW2188" s="5"/>
      <c r="AX2188" s="5"/>
      <c r="AY2188" s="5"/>
      <c r="AZ2188" s="5"/>
      <c r="BA2188" s="5"/>
      <c r="BB2188" s="5"/>
    </row>
    <row r="2189" spans="1:54">
      <c r="A2189" s="4"/>
      <c r="B2189" s="25"/>
      <c r="C2189" s="32">
        <f t="shared" si="160"/>
        <v>1</v>
      </c>
      <c r="D2189" s="36" t="s">
        <v>4906</v>
      </c>
      <c r="E2189" s="36">
        <v>6263</v>
      </c>
      <c r="F2189" s="4"/>
      <c r="G2189" s="5"/>
      <c r="H2189" s="5"/>
      <c r="I2189" s="5"/>
      <c r="J2189" s="5"/>
      <c r="K2189" s="5"/>
      <c r="L2189" s="5"/>
      <c r="M2189" s="5"/>
      <c r="N2189" s="5"/>
      <c r="O2189" s="5"/>
      <c r="P2189" s="5"/>
      <c r="Q2189" s="5"/>
      <c r="R2189" s="5"/>
      <c r="S2189" s="5"/>
      <c r="T2189" s="5"/>
      <c r="U2189" s="5"/>
      <c r="V2189" s="5"/>
      <c r="W2189" s="5"/>
      <c r="X2189" s="5"/>
      <c r="Y2189" s="5"/>
      <c r="Z2189" s="5"/>
      <c r="AA2189" s="5"/>
      <c r="AB2189" s="5"/>
      <c r="AC2189" s="5"/>
      <c r="AD2189" s="5"/>
      <c r="AE2189" s="5"/>
      <c r="AF2189" s="5"/>
      <c r="AG2189" s="5"/>
      <c r="AH2189" s="5"/>
      <c r="AI2189" s="5"/>
      <c r="AJ2189" s="5"/>
      <c r="AK2189" s="5"/>
      <c r="AL2189" s="5"/>
      <c r="AM2189" s="5"/>
      <c r="AN2189" s="5"/>
      <c r="AO2189" s="5"/>
      <c r="AP2189" s="5"/>
      <c r="AQ2189" s="5"/>
      <c r="AR2189" s="5"/>
      <c r="AS2189" s="5"/>
      <c r="AT2189" s="5"/>
      <c r="AU2189" s="5"/>
      <c r="AV2189" s="5"/>
      <c r="AW2189" s="5"/>
      <c r="AX2189" s="5"/>
      <c r="AY2189" s="5"/>
      <c r="AZ2189" s="5"/>
      <c r="BA2189" s="5"/>
      <c r="BB2189" s="5"/>
    </row>
    <row r="2190" spans="1:54">
      <c r="A2190" s="4"/>
      <c r="B2190" s="25"/>
      <c r="C2190" s="32">
        <f t="shared" si="160"/>
        <v>1</v>
      </c>
      <c r="D2190" s="36" t="s">
        <v>4907</v>
      </c>
      <c r="E2190" s="36">
        <v>22500</v>
      </c>
      <c r="F2190" s="4"/>
      <c r="G2190" s="5"/>
      <c r="H2190" s="5"/>
      <c r="I2190" s="5"/>
      <c r="J2190" s="5"/>
      <c r="K2190" s="5"/>
      <c r="L2190" s="5"/>
      <c r="M2190" s="5"/>
      <c r="N2190" s="5"/>
      <c r="O2190" s="5"/>
      <c r="P2190" s="5"/>
      <c r="Q2190" s="5"/>
      <c r="R2190" s="5"/>
      <c r="S2190" s="5"/>
      <c r="T2190" s="5"/>
      <c r="U2190" s="5"/>
      <c r="V2190" s="5"/>
      <c r="W2190" s="5"/>
      <c r="X2190" s="5"/>
      <c r="Y2190" s="5"/>
      <c r="Z2190" s="5"/>
      <c r="AA2190" s="5"/>
      <c r="AB2190" s="5"/>
      <c r="AC2190" s="5"/>
      <c r="AD2190" s="5"/>
      <c r="AE2190" s="5"/>
      <c r="AF2190" s="5"/>
      <c r="AG2190" s="5"/>
      <c r="AH2190" s="5"/>
      <c r="AI2190" s="5"/>
      <c r="AJ2190" s="5"/>
      <c r="AK2190" s="5"/>
      <c r="AL2190" s="5"/>
      <c r="AM2190" s="5"/>
      <c r="AN2190" s="5"/>
      <c r="AO2190" s="5"/>
      <c r="AP2190" s="5"/>
      <c r="AQ2190" s="5"/>
      <c r="AR2190" s="5"/>
      <c r="AS2190" s="5"/>
      <c r="AT2190" s="5"/>
      <c r="AU2190" s="5"/>
      <c r="AV2190" s="5"/>
      <c r="AW2190" s="5"/>
      <c r="AX2190" s="5"/>
      <c r="AY2190" s="5"/>
      <c r="AZ2190" s="5"/>
      <c r="BA2190" s="5"/>
      <c r="BB2190" s="5"/>
    </row>
    <row r="2191" spans="1:54">
      <c r="A2191" s="4"/>
      <c r="B2191" s="25"/>
      <c r="C2191" s="32">
        <f t="shared" si="160"/>
        <v>1</v>
      </c>
      <c r="D2191" s="36" t="s">
        <v>3588</v>
      </c>
      <c r="E2191" s="36">
        <v>9792</v>
      </c>
      <c r="F2191" s="4"/>
      <c r="G2191" s="5"/>
      <c r="H2191" s="5"/>
      <c r="I2191" s="5"/>
      <c r="J2191" s="5"/>
      <c r="K2191" s="5"/>
      <c r="L2191" s="5"/>
      <c r="M2191" s="5"/>
      <c r="N2191" s="5"/>
      <c r="O2191" s="5"/>
      <c r="P2191" s="5"/>
      <c r="Q2191" s="5"/>
      <c r="R2191" s="5"/>
      <c r="S2191" s="5"/>
      <c r="T2191" s="5"/>
      <c r="U2191" s="5"/>
      <c r="V2191" s="5"/>
      <c r="W2191" s="5"/>
      <c r="X2191" s="5"/>
      <c r="Y2191" s="5"/>
      <c r="Z2191" s="5"/>
      <c r="AA2191" s="5"/>
      <c r="AB2191" s="5"/>
      <c r="AC2191" s="5"/>
      <c r="AD2191" s="5"/>
      <c r="AE2191" s="5"/>
      <c r="AF2191" s="5"/>
      <c r="AG2191" s="5"/>
      <c r="AH2191" s="5"/>
      <c r="AI2191" s="5"/>
      <c r="AJ2191" s="5"/>
      <c r="AK2191" s="5"/>
      <c r="AL2191" s="5"/>
      <c r="AM2191" s="5"/>
      <c r="AN2191" s="5"/>
      <c r="AO2191" s="5"/>
      <c r="AP2191" s="5"/>
      <c r="AQ2191" s="5"/>
      <c r="AR2191" s="5"/>
      <c r="AS2191" s="5"/>
      <c r="AT2191" s="5"/>
      <c r="AU2191" s="5"/>
      <c r="AV2191" s="5"/>
      <c r="AW2191" s="5"/>
      <c r="AX2191" s="5"/>
      <c r="AY2191" s="5"/>
      <c r="AZ2191" s="5"/>
      <c r="BA2191" s="5"/>
      <c r="BB2191" s="5"/>
    </row>
    <row r="2192" spans="1:54">
      <c r="A2192" s="4"/>
      <c r="B2192" s="25"/>
      <c r="C2192" s="32">
        <f t="shared" si="160"/>
        <v>1</v>
      </c>
      <c r="D2192" s="36" t="s">
        <v>3589</v>
      </c>
      <c r="E2192" s="36">
        <v>8874</v>
      </c>
      <c r="F2192" s="4"/>
      <c r="G2192" s="5"/>
      <c r="H2192" s="5"/>
      <c r="I2192" s="5"/>
      <c r="J2192" s="5"/>
      <c r="K2192" s="5"/>
      <c r="L2192" s="5"/>
      <c r="M2192" s="5"/>
      <c r="N2192" s="5"/>
      <c r="O2192" s="5"/>
      <c r="P2192" s="5"/>
      <c r="Q2192" s="5"/>
      <c r="R2192" s="5"/>
      <c r="S2192" s="5"/>
      <c r="T2192" s="5"/>
      <c r="U2192" s="5"/>
      <c r="V2192" s="5"/>
      <c r="W2192" s="5"/>
      <c r="X2192" s="5"/>
      <c r="Y2192" s="5"/>
      <c r="Z2192" s="5"/>
      <c r="AA2192" s="5"/>
      <c r="AB2192" s="5"/>
      <c r="AC2192" s="5"/>
      <c r="AD2192" s="5"/>
      <c r="AE2192" s="5"/>
      <c r="AF2192" s="5"/>
      <c r="AG2192" s="5"/>
      <c r="AH2192" s="5"/>
      <c r="AI2192" s="5"/>
      <c r="AJ2192" s="5"/>
      <c r="AK2192" s="5"/>
      <c r="AL2192" s="5"/>
      <c r="AM2192" s="5"/>
      <c r="AN2192" s="5"/>
      <c r="AO2192" s="5"/>
      <c r="AP2192" s="5"/>
      <c r="AQ2192" s="5"/>
      <c r="AR2192" s="5"/>
      <c r="AS2192" s="5"/>
      <c r="AT2192" s="5"/>
      <c r="AU2192" s="5"/>
      <c r="AV2192" s="5"/>
      <c r="AW2192" s="5"/>
      <c r="AX2192" s="5"/>
      <c r="AY2192" s="5"/>
      <c r="AZ2192" s="5"/>
      <c r="BA2192" s="5"/>
      <c r="BB2192" s="5"/>
    </row>
    <row r="2193" spans="1:54">
      <c r="A2193" s="4"/>
      <c r="B2193" s="25"/>
      <c r="C2193" s="32">
        <f t="shared" si="160"/>
        <v>1</v>
      </c>
      <c r="D2193" s="36" t="s">
        <v>3592</v>
      </c>
      <c r="E2193" s="36">
        <v>113934</v>
      </c>
      <c r="F2193" s="4"/>
      <c r="G2193" s="5"/>
      <c r="H2193" s="5"/>
      <c r="I2193" s="5"/>
      <c r="J2193" s="5"/>
      <c r="K2193" s="5"/>
      <c r="L2193" s="5"/>
      <c r="M2193" s="5"/>
      <c r="N2193" s="5"/>
      <c r="O2193" s="5"/>
      <c r="P2193" s="5"/>
      <c r="Q2193" s="5"/>
      <c r="R2193" s="5"/>
      <c r="S2193" s="5"/>
      <c r="T2193" s="5"/>
      <c r="U2193" s="5"/>
      <c r="V2193" s="5"/>
      <c r="W2193" s="5"/>
      <c r="X2193" s="5"/>
      <c r="Y2193" s="5"/>
      <c r="Z2193" s="5"/>
      <c r="AA2193" s="5"/>
      <c r="AB2193" s="5"/>
      <c r="AC2193" s="5"/>
      <c r="AD2193" s="5"/>
      <c r="AE2193" s="5"/>
      <c r="AF2193" s="5"/>
      <c r="AG2193" s="5"/>
      <c r="AH2193" s="5"/>
      <c r="AI2193" s="5"/>
      <c r="AJ2193" s="5"/>
      <c r="AK2193" s="5"/>
      <c r="AL2193" s="5"/>
      <c r="AM2193" s="5"/>
      <c r="AN2193" s="5"/>
      <c r="AO2193" s="5"/>
      <c r="AP2193" s="5"/>
      <c r="AQ2193" s="5"/>
      <c r="AR2193" s="5"/>
      <c r="AS2193" s="5"/>
      <c r="AT2193" s="5"/>
      <c r="AU2193" s="5"/>
      <c r="AV2193" s="5"/>
      <c r="AW2193" s="5"/>
      <c r="AX2193" s="5"/>
      <c r="AY2193" s="5"/>
      <c r="AZ2193" s="5"/>
      <c r="BA2193" s="5"/>
      <c r="BB2193" s="5"/>
    </row>
    <row r="2194" spans="1:54">
      <c r="A2194" s="4"/>
      <c r="B2194" s="25"/>
      <c r="C2194" s="32">
        <f t="shared" si="160"/>
        <v>1</v>
      </c>
      <c r="D2194" s="36" t="s">
        <v>3593</v>
      </c>
      <c r="E2194" s="36">
        <v>28500</v>
      </c>
      <c r="F2194" s="4"/>
      <c r="G2194" s="5"/>
      <c r="H2194" s="5"/>
      <c r="I2194" s="5"/>
      <c r="J2194" s="5"/>
      <c r="K2194" s="5"/>
      <c r="L2194" s="5"/>
      <c r="M2194" s="5"/>
      <c r="N2194" s="5"/>
      <c r="O2194" s="5"/>
      <c r="P2194" s="5"/>
      <c r="Q2194" s="5"/>
      <c r="R2194" s="5"/>
      <c r="S2194" s="5"/>
      <c r="T2194" s="5"/>
      <c r="U2194" s="5"/>
      <c r="V2194" s="5"/>
      <c r="W2194" s="5"/>
      <c r="X2194" s="5"/>
      <c r="Y2194" s="5"/>
      <c r="Z2194" s="5"/>
      <c r="AA2194" s="5"/>
      <c r="AB2194" s="5"/>
      <c r="AC2194" s="5"/>
      <c r="AD2194" s="5"/>
      <c r="AE2194" s="5"/>
      <c r="AF2194" s="5"/>
      <c r="AG2194" s="5"/>
      <c r="AH2194" s="5"/>
      <c r="AI2194" s="5"/>
      <c r="AJ2194" s="5"/>
      <c r="AK2194" s="5"/>
      <c r="AL2194" s="5"/>
      <c r="AM2194" s="5"/>
      <c r="AN2194" s="5"/>
      <c r="AO2194" s="5"/>
      <c r="AP2194" s="5"/>
      <c r="AQ2194" s="5"/>
      <c r="AR2194" s="5"/>
      <c r="AS2194" s="5"/>
      <c r="AT2194" s="5"/>
      <c r="AU2194" s="5"/>
      <c r="AV2194" s="5"/>
      <c r="AW2194" s="5"/>
      <c r="AX2194" s="5"/>
      <c r="AY2194" s="5"/>
      <c r="AZ2194" s="5"/>
      <c r="BA2194" s="5"/>
      <c r="BB2194" s="5"/>
    </row>
    <row r="2195" spans="1:54">
      <c r="A2195" s="4"/>
      <c r="B2195" s="25"/>
      <c r="C2195" s="32">
        <f t="shared" si="160"/>
        <v>1</v>
      </c>
      <c r="D2195" s="36" t="s">
        <v>3597</v>
      </c>
      <c r="E2195" s="36">
        <v>4200</v>
      </c>
      <c r="F2195" s="4"/>
      <c r="G2195" s="5"/>
      <c r="H2195" s="5"/>
      <c r="I2195" s="5"/>
      <c r="J2195" s="5"/>
      <c r="K2195" s="5"/>
      <c r="L2195" s="5"/>
      <c r="M2195" s="5"/>
      <c r="N2195" s="5"/>
      <c r="O2195" s="5"/>
      <c r="P2195" s="5"/>
      <c r="Q2195" s="5"/>
      <c r="R2195" s="5"/>
      <c r="S2195" s="5"/>
      <c r="T2195" s="5"/>
      <c r="U2195" s="5"/>
      <c r="V2195" s="5"/>
      <c r="W2195" s="5"/>
      <c r="X2195" s="5"/>
      <c r="Y2195" s="5"/>
      <c r="Z2195" s="5"/>
      <c r="AA2195" s="5"/>
      <c r="AB2195" s="5"/>
      <c r="AC2195" s="5"/>
      <c r="AD2195" s="5"/>
      <c r="AE2195" s="5"/>
      <c r="AF2195" s="5"/>
      <c r="AG2195" s="5"/>
      <c r="AH2195" s="5"/>
      <c r="AI2195" s="5"/>
      <c r="AJ2195" s="5"/>
      <c r="AK2195" s="5"/>
      <c r="AL2195" s="5"/>
      <c r="AM2195" s="5"/>
      <c r="AN2195" s="5"/>
      <c r="AO2195" s="5"/>
      <c r="AP2195" s="5"/>
      <c r="AQ2195" s="5"/>
      <c r="AR2195" s="5"/>
      <c r="AS2195" s="5"/>
      <c r="AT2195" s="5"/>
      <c r="AU2195" s="5"/>
      <c r="AV2195" s="5"/>
      <c r="AW2195" s="5"/>
      <c r="AX2195" s="5"/>
      <c r="AY2195" s="5"/>
      <c r="AZ2195" s="5"/>
      <c r="BA2195" s="5"/>
      <c r="BB2195" s="5"/>
    </row>
    <row r="2196" spans="1:54">
      <c r="A2196" s="4"/>
      <c r="B2196" s="25"/>
      <c r="C2196" s="32">
        <f t="shared" si="160"/>
        <v>1</v>
      </c>
      <c r="D2196" s="36" t="s">
        <v>3599</v>
      </c>
      <c r="E2196" s="36">
        <v>8251</v>
      </c>
      <c r="F2196" s="4"/>
      <c r="G2196" s="5"/>
      <c r="H2196" s="5"/>
      <c r="I2196" s="5"/>
      <c r="J2196" s="5"/>
      <c r="K2196" s="5"/>
      <c r="L2196" s="5"/>
      <c r="M2196" s="5"/>
      <c r="N2196" s="5"/>
      <c r="O2196" s="5"/>
      <c r="P2196" s="5"/>
      <c r="Q2196" s="5"/>
      <c r="R2196" s="5"/>
      <c r="S2196" s="5"/>
      <c r="T2196" s="5"/>
      <c r="U2196" s="5"/>
      <c r="V2196" s="5"/>
      <c r="W2196" s="5"/>
      <c r="X2196" s="5"/>
      <c r="Y2196" s="5"/>
      <c r="Z2196" s="5"/>
      <c r="AA2196" s="5"/>
      <c r="AB2196" s="5"/>
      <c r="AC2196" s="5"/>
      <c r="AD2196" s="5"/>
      <c r="AE2196" s="5"/>
      <c r="AF2196" s="5"/>
      <c r="AG2196" s="5"/>
      <c r="AH2196" s="5"/>
      <c r="AI2196" s="5"/>
      <c r="AJ2196" s="5"/>
      <c r="AK2196" s="5"/>
      <c r="AL2196" s="5"/>
      <c r="AM2196" s="5"/>
      <c r="AN2196" s="5"/>
      <c r="AO2196" s="5"/>
      <c r="AP2196" s="5"/>
      <c r="AQ2196" s="5"/>
      <c r="AR2196" s="5"/>
      <c r="AS2196" s="5"/>
      <c r="AT2196" s="5"/>
      <c r="AU2196" s="5"/>
      <c r="AV2196" s="5"/>
      <c r="AW2196" s="5"/>
      <c r="AX2196" s="5"/>
      <c r="AY2196" s="5"/>
      <c r="AZ2196" s="5"/>
      <c r="BA2196" s="5"/>
      <c r="BB2196" s="5"/>
    </row>
    <row r="2197" spans="1:54">
      <c r="A2197" s="4"/>
      <c r="B2197" s="25"/>
      <c r="C2197" s="32">
        <f t="shared" si="160"/>
        <v>1</v>
      </c>
      <c r="D2197" s="36" t="s">
        <v>3600</v>
      </c>
      <c r="E2197" s="36">
        <v>2362</v>
      </c>
      <c r="F2197" s="4"/>
      <c r="G2197" s="5"/>
      <c r="H2197" s="5"/>
      <c r="I2197" s="5"/>
      <c r="J2197" s="5"/>
      <c r="K2197" s="5"/>
      <c r="L2197" s="5"/>
      <c r="M2197" s="5"/>
      <c r="N2197" s="5"/>
      <c r="O2197" s="5"/>
      <c r="P2197" s="5"/>
      <c r="Q2197" s="5"/>
      <c r="R2197" s="5"/>
      <c r="S2197" s="5"/>
      <c r="T2197" s="5"/>
      <c r="U2197" s="5"/>
      <c r="V2197" s="5"/>
      <c r="W2197" s="5"/>
      <c r="X2197" s="5"/>
      <c r="Y2197" s="5"/>
      <c r="Z2197" s="5"/>
      <c r="AA2197" s="5"/>
      <c r="AB2197" s="5"/>
      <c r="AC2197" s="5"/>
      <c r="AD2197" s="5"/>
      <c r="AE2197" s="5"/>
      <c r="AF2197" s="5"/>
      <c r="AG2197" s="5"/>
      <c r="AH2197" s="5"/>
      <c r="AI2197" s="5"/>
      <c r="AJ2197" s="5"/>
      <c r="AK2197" s="5"/>
      <c r="AL2197" s="5"/>
      <c r="AM2197" s="5"/>
      <c r="AN2197" s="5"/>
      <c r="AO2197" s="5"/>
      <c r="AP2197" s="5"/>
      <c r="AQ2197" s="5"/>
      <c r="AR2197" s="5"/>
      <c r="AS2197" s="5"/>
      <c r="AT2197" s="5"/>
      <c r="AU2197" s="5"/>
      <c r="AV2197" s="5"/>
      <c r="AW2197" s="5"/>
      <c r="AX2197" s="5"/>
      <c r="AY2197" s="5"/>
      <c r="AZ2197" s="5"/>
      <c r="BA2197" s="5"/>
      <c r="BB2197" s="5"/>
    </row>
    <row r="2198" spans="1:54">
      <c r="A2198" s="4"/>
      <c r="B2198" s="25"/>
      <c r="C2198" s="32">
        <f t="shared" si="160"/>
        <v>1</v>
      </c>
      <c r="D2198" s="36" t="s">
        <v>3601</v>
      </c>
      <c r="E2198" s="36">
        <v>7576</v>
      </c>
      <c r="F2198" s="4"/>
      <c r="G2198" s="5"/>
      <c r="H2198" s="5"/>
      <c r="I2198" s="5"/>
      <c r="J2198" s="5"/>
      <c r="K2198" s="5"/>
      <c r="L2198" s="5"/>
      <c r="M2198" s="5"/>
      <c r="N2198" s="5"/>
      <c r="O2198" s="5"/>
      <c r="P2198" s="5"/>
      <c r="Q2198" s="5"/>
      <c r="R2198" s="5"/>
      <c r="S2198" s="5"/>
      <c r="T2198" s="5"/>
      <c r="U2198" s="5"/>
      <c r="V2198" s="5"/>
      <c r="W2198" s="5"/>
      <c r="X2198" s="5"/>
      <c r="Y2198" s="5"/>
      <c r="Z2198" s="5"/>
      <c r="AA2198" s="5"/>
      <c r="AB2198" s="5"/>
      <c r="AC2198" s="5"/>
      <c r="AD2198" s="5"/>
      <c r="AE2198" s="5"/>
      <c r="AF2198" s="5"/>
      <c r="AG2198" s="5"/>
      <c r="AH2198" s="5"/>
      <c r="AI2198" s="5"/>
      <c r="AJ2198" s="5"/>
      <c r="AK2198" s="5"/>
      <c r="AL2198" s="5"/>
      <c r="AM2198" s="5"/>
      <c r="AN2198" s="5"/>
      <c r="AO2198" s="5"/>
      <c r="AP2198" s="5"/>
      <c r="AQ2198" s="5"/>
      <c r="AR2198" s="5"/>
      <c r="AS2198" s="5"/>
      <c r="AT2198" s="5"/>
      <c r="AU2198" s="5"/>
      <c r="AV2198" s="5"/>
      <c r="AW2198" s="5"/>
      <c r="AX2198" s="5"/>
      <c r="AY2198" s="5"/>
      <c r="AZ2198" s="5"/>
      <c r="BA2198" s="5"/>
      <c r="BB2198" s="5"/>
    </row>
    <row r="2199" spans="1:54">
      <c r="A2199" s="4"/>
      <c r="B2199" s="25"/>
      <c r="C2199" s="32">
        <f t="shared" si="160"/>
        <v>1</v>
      </c>
      <c r="D2199" s="36" t="s">
        <v>3603</v>
      </c>
      <c r="E2199" s="36">
        <v>28598</v>
      </c>
      <c r="F2199" s="4"/>
      <c r="G2199" s="5"/>
      <c r="H2199" s="5"/>
      <c r="I2199" s="5"/>
      <c r="J2199" s="5"/>
      <c r="K2199" s="5"/>
      <c r="L2199" s="5"/>
      <c r="M2199" s="5"/>
      <c r="N2199" s="5"/>
      <c r="O2199" s="5"/>
      <c r="P2199" s="5"/>
      <c r="Q2199" s="5"/>
      <c r="R2199" s="5"/>
      <c r="S2199" s="5"/>
      <c r="T2199" s="5"/>
      <c r="U2199" s="5"/>
      <c r="V2199" s="5"/>
      <c r="W2199" s="5"/>
      <c r="X2199" s="5"/>
      <c r="Y2199" s="5"/>
      <c r="Z2199" s="5"/>
      <c r="AA2199" s="5"/>
      <c r="AB2199" s="5"/>
      <c r="AC2199" s="5"/>
      <c r="AD2199" s="5"/>
      <c r="AE2199" s="5"/>
      <c r="AF2199" s="5"/>
      <c r="AG2199" s="5"/>
      <c r="AH2199" s="5"/>
      <c r="AI2199" s="5"/>
      <c r="AJ2199" s="5"/>
      <c r="AK2199" s="5"/>
      <c r="AL2199" s="5"/>
      <c r="AM2199" s="5"/>
      <c r="AN2199" s="5"/>
      <c r="AO2199" s="5"/>
      <c r="AP2199" s="5"/>
      <c r="AQ2199" s="5"/>
      <c r="AR2199" s="5"/>
      <c r="AS2199" s="5"/>
      <c r="AT2199" s="5"/>
      <c r="AU2199" s="5"/>
      <c r="AV2199" s="5"/>
      <c r="AW2199" s="5"/>
      <c r="AX2199" s="5"/>
      <c r="AY2199" s="5"/>
      <c r="AZ2199" s="5"/>
      <c r="BA2199" s="5"/>
      <c r="BB2199" s="5"/>
    </row>
    <row r="2200" spans="1:54">
      <c r="A2200" s="4"/>
      <c r="B2200" s="25"/>
      <c r="C2200" s="32">
        <f t="shared" si="160"/>
        <v>1</v>
      </c>
      <c r="D2200" s="36" t="s">
        <v>3604</v>
      </c>
      <c r="E2200" s="36">
        <v>7000</v>
      </c>
      <c r="F2200" s="4"/>
      <c r="G2200" s="5"/>
      <c r="H2200" s="5"/>
      <c r="I2200" s="5"/>
      <c r="J2200" s="5"/>
      <c r="K2200" s="5"/>
      <c r="L2200" s="5"/>
      <c r="M2200" s="5"/>
      <c r="N2200" s="5"/>
      <c r="O2200" s="5"/>
      <c r="P2200" s="5"/>
      <c r="Q2200" s="5"/>
      <c r="R2200" s="5"/>
      <c r="S2200" s="5"/>
      <c r="T2200" s="5"/>
      <c r="U2200" s="5"/>
      <c r="V2200" s="5"/>
      <c r="W2200" s="5"/>
      <c r="X2200" s="5"/>
      <c r="Y2200" s="5"/>
      <c r="Z2200" s="5"/>
      <c r="AA2200" s="5"/>
      <c r="AB2200" s="5"/>
      <c r="AC2200" s="5"/>
      <c r="AD2200" s="5"/>
      <c r="AE2200" s="5"/>
      <c r="AF2200" s="5"/>
      <c r="AG2200" s="5"/>
      <c r="AH2200" s="5"/>
      <c r="AI2200" s="5"/>
      <c r="AJ2200" s="5"/>
      <c r="AK2200" s="5"/>
      <c r="AL2200" s="5"/>
      <c r="AM2200" s="5"/>
      <c r="AN2200" s="5"/>
      <c r="AO2200" s="5"/>
      <c r="AP2200" s="5"/>
      <c r="AQ2200" s="5"/>
      <c r="AR2200" s="5"/>
      <c r="AS2200" s="5"/>
      <c r="AT2200" s="5"/>
      <c r="AU2200" s="5"/>
      <c r="AV2200" s="5"/>
      <c r="AW2200" s="5"/>
      <c r="AX2200" s="5"/>
      <c r="AY2200" s="5"/>
      <c r="AZ2200" s="5"/>
      <c r="BA2200" s="5"/>
      <c r="BB2200" s="5"/>
    </row>
    <row r="2201" spans="1:54">
      <c r="A2201" s="4"/>
      <c r="B2201" s="25"/>
      <c r="C2201" s="32">
        <f t="shared" si="160"/>
        <v>1</v>
      </c>
      <c r="D2201" s="36" t="s">
        <v>3607</v>
      </c>
      <c r="E2201" s="36">
        <v>12000</v>
      </c>
      <c r="F2201" s="4"/>
      <c r="G2201" s="5"/>
      <c r="H2201" s="5"/>
      <c r="I2201" s="5"/>
      <c r="J2201" s="5"/>
      <c r="K2201" s="5"/>
      <c r="L2201" s="5"/>
      <c r="M2201" s="5"/>
      <c r="N2201" s="5"/>
      <c r="O2201" s="5"/>
      <c r="P2201" s="5"/>
      <c r="Q2201" s="5"/>
      <c r="R2201" s="5"/>
      <c r="S2201" s="5"/>
      <c r="T2201" s="5"/>
      <c r="U2201" s="5"/>
      <c r="V2201" s="5"/>
      <c r="W2201" s="5"/>
      <c r="X2201" s="5"/>
      <c r="Y2201" s="5"/>
      <c r="Z2201" s="5"/>
      <c r="AA2201" s="5"/>
      <c r="AB2201" s="5"/>
      <c r="AC2201" s="5"/>
      <c r="AD2201" s="5"/>
      <c r="AE2201" s="5"/>
      <c r="AF2201" s="5"/>
      <c r="AG2201" s="5"/>
      <c r="AH2201" s="5"/>
      <c r="AI2201" s="5"/>
      <c r="AJ2201" s="5"/>
      <c r="AK2201" s="5"/>
      <c r="AL2201" s="5"/>
      <c r="AM2201" s="5"/>
      <c r="AN2201" s="5"/>
      <c r="AO2201" s="5"/>
      <c r="AP2201" s="5"/>
      <c r="AQ2201" s="5"/>
      <c r="AR2201" s="5"/>
      <c r="AS2201" s="5"/>
      <c r="AT2201" s="5"/>
      <c r="AU2201" s="5"/>
      <c r="AV2201" s="5"/>
      <c r="AW2201" s="5"/>
      <c r="AX2201" s="5"/>
      <c r="AY2201" s="5"/>
      <c r="AZ2201" s="5"/>
      <c r="BA2201" s="5"/>
      <c r="BB2201" s="5"/>
    </row>
    <row r="2202" spans="1:54" ht="15">
      <c r="A2202" s="231" t="s">
        <v>3608</v>
      </c>
      <c r="B2202" s="231"/>
      <c r="C2202" s="231"/>
      <c r="D2202" s="44">
        <f>SUM(C2161:C2201)</f>
        <v>41</v>
      </c>
      <c r="E2202" s="159">
        <f t="shared" ref="E2202" si="161">SUM(E2161:E2201)</f>
        <v>751957</v>
      </c>
      <c r="F2202" s="4"/>
      <c r="G2202" s="5"/>
      <c r="H2202" s="5"/>
      <c r="I2202" s="5"/>
      <c r="J2202" s="5"/>
      <c r="K2202" s="5"/>
      <c r="L2202" s="5"/>
      <c r="M2202" s="5"/>
      <c r="N2202" s="5"/>
      <c r="O2202" s="5"/>
      <c r="P2202" s="5"/>
      <c r="Q2202" s="5"/>
      <c r="R2202" s="5"/>
      <c r="S2202" s="5"/>
      <c r="T2202" s="5"/>
      <c r="U2202" s="5"/>
      <c r="V2202" s="5"/>
      <c r="W2202" s="5"/>
      <c r="X2202" s="5"/>
      <c r="Y2202" s="5"/>
      <c r="Z2202" s="5"/>
      <c r="AA2202" s="5"/>
      <c r="AB2202" s="5"/>
      <c r="AC2202" s="5"/>
      <c r="AD2202" s="5"/>
      <c r="AE2202" s="5"/>
      <c r="AF2202" s="5"/>
      <c r="AG2202" s="5"/>
      <c r="AH2202" s="5"/>
      <c r="AI2202" s="5"/>
      <c r="AJ2202" s="5"/>
      <c r="AK2202" s="5"/>
      <c r="AL2202" s="5"/>
      <c r="AM2202" s="5"/>
      <c r="AN2202" s="5"/>
      <c r="AO2202" s="5"/>
      <c r="AP2202" s="5"/>
      <c r="AQ2202" s="5"/>
      <c r="AR2202" s="5"/>
      <c r="AS2202" s="5"/>
      <c r="AT2202" s="5"/>
      <c r="AU2202" s="5"/>
      <c r="AV2202" s="5"/>
      <c r="AW2202" s="5"/>
      <c r="AX2202" s="5"/>
      <c r="AY2202" s="5"/>
      <c r="AZ2202" s="5"/>
      <c r="BA2202" s="5"/>
      <c r="BB2202" s="5"/>
    </row>
    <row r="2203" spans="1:54" ht="15.75">
      <c r="A2203" s="28">
        <v>77</v>
      </c>
      <c r="B2203" s="225" t="s">
        <v>111</v>
      </c>
      <c r="C2203" s="225"/>
      <c r="D2203" s="29"/>
      <c r="E2203" s="156"/>
      <c r="F2203" s="4"/>
      <c r="G2203" s="5"/>
      <c r="H2203" s="5"/>
      <c r="I2203" s="5"/>
      <c r="J2203" s="5"/>
      <c r="K2203" s="5"/>
      <c r="L2203" s="5"/>
      <c r="M2203" s="5"/>
      <c r="N2203" s="5"/>
      <c r="O2203" s="5"/>
      <c r="P2203" s="5"/>
      <c r="Q2203" s="5"/>
      <c r="R2203" s="5"/>
      <c r="S2203" s="5"/>
      <c r="T2203" s="5"/>
      <c r="U2203" s="5"/>
      <c r="V2203" s="5"/>
      <c r="W2203" s="5"/>
      <c r="X2203" s="5"/>
      <c r="Y2203" s="5"/>
      <c r="Z2203" s="5"/>
      <c r="AA2203" s="5"/>
      <c r="AB2203" s="5"/>
      <c r="AC2203" s="5"/>
      <c r="AD2203" s="5"/>
      <c r="AE2203" s="5"/>
      <c r="AF2203" s="5"/>
      <c r="AG2203" s="5"/>
      <c r="AH2203" s="5"/>
      <c r="AI2203" s="5"/>
      <c r="AJ2203" s="5"/>
      <c r="AK2203" s="5"/>
      <c r="AL2203" s="5"/>
      <c r="AM2203" s="5"/>
      <c r="AN2203" s="5"/>
      <c r="AO2203" s="5"/>
      <c r="AP2203" s="5"/>
      <c r="AQ2203" s="5"/>
      <c r="AR2203" s="5"/>
      <c r="AS2203" s="5"/>
      <c r="AT2203" s="5"/>
      <c r="AU2203" s="5"/>
      <c r="AV2203" s="5"/>
      <c r="AW2203" s="5"/>
      <c r="AX2203" s="5"/>
      <c r="AY2203" s="5"/>
      <c r="AZ2203" s="5"/>
      <c r="BA2203" s="5"/>
      <c r="BB2203" s="5"/>
    </row>
    <row r="2204" spans="1:54">
      <c r="A2204" s="4"/>
      <c r="B2204" s="25"/>
      <c r="C2204" s="32">
        <f t="shared" ref="C2204:C2235" si="162">IF(D2204="",0,1)</f>
        <v>1</v>
      </c>
      <c r="D2204" s="121" t="s">
        <v>3610</v>
      </c>
      <c r="E2204" s="36">
        <v>14000</v>
      </c>
      <c r="F2204" s="4"/>
      <c r="G2204" s="5"/>
      <c r="H2204" s="5"/>
      <c r="I2204" s="5"/>
      <c r="J2204" s="5"/>
      <c r="K2204" s="5"/>
      <c r="L2204" s="5"/>
      <c r="M2204" s="5"/>
      <c r="N2204" s="5"/>
      <c r="O2204" s="5"/>
      <c r="P2204" s="5"/>
      <c r="Q2204" s="5"/>
      <c r="R2204" s="5"/>
      <c r="S2204" s="5"/>
      <c r="T2204" s="5"/>
      <c r="U2204" s="5"/>
      <c r="V2204" s="5"/>
      <c r="W2204" s="5"/>
      <c r="X2204" s="5"/>
      <c r="Y2204" s="5"/>
      <c r="Z2204" s="5"/>
      <c r="AA2204" s="5"/>
      <c r="AB2204" s="5"/>
      <c r="AC2204" s="5"/>
      <c r="AD2204" s="5"/>
      <c r="AE2204" s="5"/>
      <c r="AF2204" s="5"/>
      <c r="AG2204" s="5"/>
      <c r="AH2204" s="5"/>
      <c r="AI2204" s="5"/>
      <c r="AJ2204" s="5"/>
      <c r="AK2204" s="5"/>
      <c r="AL2204" s="5"/>
      <c r="AM2204" s="5"/>
      <c r="AN2204" s="5"/>
      <c r="AO2204" s="5"/>
      <c r="AP2204" s="5"/>
      <c r="AQ2204" s="5"/>
      <c r="AR2204" s="5"/>
      <c r="AS2204" s="5"/>
      <c r="AT2204" s="5"/>
      <c r="AU2204" s="5"/>
      <c r="AV2204" s="5"/>
      <c r="AW2204" s="5"/>
      <c r="AX2204" s="5"/>
      <c r="AY2204" s="5"/>
      <c r="AZ2204" s="5"/>
      <c r="BA2204" s="5"/>
      <c r="BB2204" s="5"/>
    </row>
    <row r="2205" spans="1:54">
      <c r="A2205" s="4"/>
      <c r="B2205" s="25"/>
      <c r="C2205" s="32">
        <f t="shared" si="162"/>
        <v>1</v>
      </c>
      <c r="D2205" s="121" t="s">
        <v>3611</v>
      </c>
      <c r="E2205" s="34">
        <v>1650</v>
      </c>
      <c r="F2205" s="4"/>
      <c r="G2205" s="5"/>
      <c r="H2205" s="5"/>
      <c r="I2205" s="5"/>
      <c r="J2205" s="5"/>
      <c r="K2205" s="5"/>
      <c r="L2205" s="5"/>
      <c r="M2205" s="5"/>
      <c r="N2205" s="5"/>
      <c r="O2205" s="5"/>
      <c r="P2205" s="5"/>
      <c r="Q2205" s="5"/>
      <c r="R2205" s="5"/>
      <c r="S2205" s="5"/>
      <c r="T2205" s="5"/>
      <c r="U2205" s="5"/>
      <c r="V2205" s="5"/>
      <c r="W2205" s="5"/>
      <c r="X2205" s="5"/>
      <c r="Y2205" s="5"/>
      <c r="Z2205" s="5"/>
      <c r="AA2205" s="5"/>
      <c r="AB2205" s="5"/>
      <c r="AC2205" s="5"/>
      <c r="AD2205" s="5"/>
      <c r="AE2205" s="5"/>
      <c r="AF2205" s="5"/>
      <c r="AG2205" s="5"/>
      <c r="AH2205" s="5"/>
      <c r="AI2205" s="5"/>
      <c r="AJ2205" s="5"/>
      <c r="AK2205" s="5"/>
      <c r="AL2205" s="5"/>
      <c r="AM2205" s="5"/>
      <c r="AN2205" s="5"/>
      <c r="AO2205" s="5"/>
      <c r="AP2205" s="5"/>
      <c r="AQ2205" s="5"/>
      <c r="AR2205" s="5"/>
      <c r="AS2205" s="5"/>
      <c r="AT2205" s="5"/>
      <c r="AU2205" s="5"/>
      <c r="AV2205" s="5"/>
      <c r="AW2205" s="5"/>
      <c r="AX2205" s="5"/>
      <c r="AY2205" s="5"/>
      <c r="AZ2205" s="5"/>
      <c r="BA2205" s="5"/>
      <c r="BB2205" s="5"/>
    </row>
    <row r="2206" spans="1:54">
      <c r="A2206" s="4"/>
      <c r="B2206" s="25"/>
      <c r="C2206" s="32">
        <f t="shared" si="162"/>
        <v>1</v>
      </c>
      <c r="D2206" s="121" t="s">
        <v>3612</v>
      </c>
      <c r="E2206" s="34">
        <v>7500</v>
      </c>
      <c r="F2206" s="4"/>
      <c r="G2206" s="5"/>
      <c r="H2206" s="5"/>
      <c r="I2206" s="5"/>
      <c r="J2206" s="5"/>
      <c r="K2206" s="5"/>
      <c r="L2206" s="5"/>
      <c r="M2206" s="5"/>
      <c r="N2206" s="5"/>
      <c r="O2206" s="5"/>
      <c r="P2206" s="5"/>
      <c r="Q2206" s="5"/>
      <c r="R2206" s="5"/>
      <c r="S2206" s="5"/>
      <c r="T2206" s="5"/>
      <c r="U2206" s="5"/>
      <c r="V2206" s="5"/>
      <c r="W2206" s="5"/>
      <c r="X2206" s="5"/>
      <c r="Y2206" s="5"/>
      <c r="Z2206" s="5"/>
      <c r="AA2206" s="5"/>
      <c r="AB2206" s="5"/>
      <c r="AC2206" s="5"/>
      <c r="AD2206" s="5"/>
      <c r="AE2206" s="5"/>
      <c r="AF2206" s="5"/>
      <c r="AG2206" s="5"/>
      <c r="AH2206" s="5"/>
      <c r="AI2206" s="5"/>
      <c r="AJ2206" s="5"/>
      <c r="AK2206" s="5"/>
      <c r="AL2206" s="5"/>
      <c r="AM2206" s="5"/>
      <c r="AN2206" s="5"/>
      <c r="AO2206" s="5"/>
      <c r="AP2206" s="5"/>
      <c r="AQ2206" s="5"/>
      <c r="AR2206" s="5"/>
      <c r="AS2206" s="5"/>
      <c r="AT2206" s="5"/>
      <c r="AU2206" s="5"/>
      <c r="AV2206" s="5"/>
      <c r="AW2206" s="5"/>
      <c r="AX2206" s="5"/>
      <c r="AY2206" s="5"/>
      <c r="AZ2206" s="5"/>
      <c r="BA2206" s="5"/>
      <c r="BB2206" s="5"/>
    </row>
    <row r="2207" spans="1:54">
      <c r="A2207" s="4"/>
      <c r="B2207" s="25"/>
      <c r="C2207" s="32">
        <f t="shared" si="162"/>
        <v>1</v>
      </c>
      <c r="D2207" s="121" t="s">
        <v>3614</v>
      </c>
      <c r="E2207" s="34">
        <v>6061</v>
      </c>
      <c r="F2207" s="4"/>
      <c r="G2207" s="5"/>
      <c r="H2207" s="5"/>
      <c r="I2207" s="5"/>
      <c r="J2207" s="5"/>
      <c r="K2207" s="5"/>
      <c r="L2207" s="5"/>
      <c r="M2207" s="5"/>
      <c r="N2207" s="5"/>
      <c r="O2207" s="5"/>
      <c r="P2207" s="5"/>
      <c r="Q2207" s="5"/>
      <c r="R2207" s="5"/>
      <c r="S2207" s="5"/>
      <c r="T2207" s="5"/>
      <c r="U2207" s="5"/>
      <c r="V2207" s="5"/>
      <c r="W2207" s="5"/>
      <c r="X2207" s="5"/>
      <c r="Y2207" s="5"/>
      <c r="Z2207" s="5"/>
      <c r="AA2207" s="5"/>
      <c r="AB2207" s="5"/>
      <c r="AC2207" s="5"/>
      <c r="AD2207" s="5"/>
      <c r="AE2207" s="5"/>
      <c r="AF2207" s="5"/>
      <c r="AG2207" s="5"/>
      <c r="AH2207" s="5"/>
      <c r="AI2207" s="5"/>
      <c r="AJ2207" s="5"/>
      <c r="AK2207" s="5"/>
      <c r="AL2207" s="5"/>
      <c r="AM2207" s="5"/>
      <c r="AN2207" s="5"/>
      <c r="AO2207" s="5"/>
      <c r="AP2207" s="5"/>
      <c r="AQ2207" s="5"/>
      <c r="AR2207" s="5"/>
      <c r="AS2207" s="5"/>
      <c r="AT2207" s="5"/>
      <c r="AU2207" s="5"/>
      <c r="AV2207" s="5"/>
      <c r="AW2207" s="5"/>
      <c r="AX2207" s="5"/>
      <c r="AY2207" s="5"/>
      <c r="AZ2207" s="5"/>
      <c r="BA2207" s="5"/>
      <c r="BB2207" s="5"/>
    </row>
    <row r="2208" spans="1:54">
      <c r="A2208" s="4"/>
      <c r="B2208" s="25"/>
      <c r="C2208" s="32">
        <f t="shared" si="162"/>
        <v>1</v>
      </c>
      <c r="D2208" s="121" t="s">
        <v>3616</v>
      </c>
      <c r="E2208" s="36">
        <v>3800</v>
      </c>
      <c r="F2208" s="4"/>
      <c r="G2208" s="5"/>
      <c r="H2208" s="5"/>
      <c r="I2208" s="5"/>
      <c r="J2208" s="5"/>
      <c r="K2208" s="5"/>
      <c r="L2208" s="5"/>
      <c r="M2208" s="5"/>
      <c r="N2208" s="5"/>
      <c r="O2208" s="5"/>
      <c r="P2208" s="5"/>
      <c r="Q2208" s="5"/>
      <c r="R2208" s="5"/>
      <c r="S2208" s="5"/>
      <c r="T2208" s="5"/>
      <c r="U2208" s="5"/>
      <c r="V2208" s="5"/>
      <c r="W2208" s="5"/>
      <c r="X2208" s="5"/>
      <c r="Y2208" s="5"/>
      <c r="Z2208" s="5"/>
      <c r="AA2208" s="5"/>
      <c r="AB2208" s="5"/>
      <c r="AC2208" s="5"/>
      <c r="AD2208" s="5"/>
      <c r="AE2208" s="5"/>
      <c r="AF2208" s="5"/>
      <c r="AG2208" s="5"/>
      <c r="AH2208" s="5"/>
      <c r="AI2208" s="5"/>
      <c r="AJ2208" s="5"/>
      <c r="AK2208" s="5"/>
      <c r="AL2208" s="5"/>
      <c r="AM2208" s="5"/>
      <c r="AN2208" s="5"/>
      <c r="AO2208" s="5"/>
      <c r="AP2208" s="5"/>
      <c r="AQ2208" s="5"/>
      <c r="AR2208" s="5"/>
      <c r="AS2208" s="5"/>
      <c r="AT2208" s="5"/>
      <c r="AU2208" s="5"/>
      <c r="AV2208" s="5"/>
      <c r="AW2208" s="5"/>
      <c r="AX2208" s="5"/>
      <c r="AY2208" s="5"/>
      <c r="AZ2208" s="5"/>
      <c r="BA2208" s="5"/>
      <c r="BB2208" s="5"/>
    </row>
    <row r="2209" spans="1:54">
      <c r="A2209" s="4"/>
      <c r="B2209" s="25"/>
      <c r="C2209" s="32">
        <f t="shared" si="162"/>
        <v>1</v>
      </c>
      <c r="D2209" s="121" t="s">
        <v>3617</v>
      </c>
      <c r="E2209" s="34">
        <v>3259</v>
      </c>
      <c r="F2209" s="4"/>
      <c r="G2209" s="5"/>
      <c r="H2209" s="5"/>
      <c r="I2209" s="5"/>
      <c r="J2209" s="5"/>
      <c r="K2209" s="5"/>
      <c r="L2209" s="5"/>
      <c r="M2209" s="5"/>
      <c r="N2209" s="5"/>
      <c r="O2209" s="5"/>
      <c r="P2209" s="5"/>
      <c r="Q2209" s="5"/>
      <c r="R2209" s="5"/>
      <c r="S2209" s="5"/>
      <c r="T2209" s="5"/>
      <c r="U2209" s="5"/>
      <c r="V2209" s="5"/>
      <c r="W2209" s="5"/>
      <c r="X2209" s="5"/>
      <c r="Y2209" s="5"/>
      <c r="Z2209" s="5"/>
      <c r="AA2209" s="5"/>
      <c r="AB2209" s="5"/>
      <c r="AC2209" s="5"/>
      <c r="AD2209" s="5"/>
      <c r="AE2209" s="5"/>
      <c r="AF2209" s="5"/>
      <c r="AG2209" s="5"/>
      <c r="AH2209" s="5"/>
      <c r="AI2209" s="5"/>
      <c r="AJ2209" s="5"/>
      <c r="AK2209" s="5"/>
      <c r="AL2209" s="5"/>
      <c r="AM2209" s="5"/>
      <c r="AN2209" s="5"/>
      <c r="AO2209" s="5"/>
      <c r="AP2209" s="5"/>
      <c r="AQ2209" s="5"/>
      <c r="AR2209" s="5"/>
      <c r="AS2209" s="5"/>
      <c r="AT2209" s="5"/>
      <c r="AU2209" s="5"/>
      <c r="AV2209" s="5"/>
      <c r="AW2209" s="5"/>
      <c r="AX2209" s="5"/>
      <c r="AY2209" s="5"/>
      <c r="AZ2209" s="5"/>
      <c r="BA2209" s="5"/>
      <c r="BB2209" s="5"/>
    </row>
    <row r="2210" spans="1:54">
      <c r="A2210" s="4"/>
      <c r="B2210" s="25"/>
      <c r="C2210" s="32">
        <f t="shared" si="162"/>
        <v>1</v>
      </c>
      <c r="D2210" s="121" t="s">
        <v>3620</v>
      </c>
      <c r="E2210" s="34">
        <v>19129</v>
      </c>
      <c r="F2210" s="4"/>
      <c r="G2210" s="5"/>
      <c r="H2210" s="5"/>
      <c r="I2210" s="5"/>
      <c r="J2210" s="5"/>
      <c r="K2210" s="5"/>
      <c r="L2210" s="5"/>
      <c r="M2210" s="5"/>
      <c r="N2210" s="5"/>
      <c r="O2210" s="5"/>
      <c r="P2210" s="5"/>
      <c r="Q2210" s="5"/>
      <c r="R2210" s="5"/>
      <c r="S2210" s="5"/>
      <c r="T2210" s="5"/>
      <c r="U2210" s="5"/>
      <c r="V2210" s="5"/>
      <c r="W2210" s="5"/>
      <c r="X2210" s="5"/>
      <c r="Y2210" s="5"/>
      <c r="Z2210" s="5"/>
      <c r="AA2210" s="5"/>
      <c r="AB2210" s="5"/>
      <c r="AC2210" s="5"/>
      <c r="AD2210" s="5"/>
      <c r="AE2210" s="5"/>
      <c r="AF2210" s="5"/>
      <c r="AG2210" s="5"/>
      <c r="AH2210" s="5"/>
      <c r="AI2210" s="5"/>
      <c r="AJ2210" s="5"/>
      <c r="AK2210" s="5"/>
      <c r="AL2210" s="5"/>
      <c r="AM2210" s="5"/>
      <c r="AN2210" s="5"/>
      <c r="AO2210" s="5"/>
      <c r="AP2210" s="5"/>
      <c r="AQ2210" s="5"/>
      <c r="AR2210" s="5"/>
      <c r="AS2210" s="5"/>
      <c r="AT2210" s="5"/>
      <c r="AU2210" s="5"/>
      <c r="AV2210" s="5"/>
      <c r="AW2210" s="5"/>
      <c r="AX2210" s="5"/>
      <c r="AY2210" s="5"/>
      <c r="AZ2210" s="5"/>
      <c r="BA2210" s="5"/>
      <c r="BB2210" s="5"/>
    </row>
    <row r="2211" spans="1:54">
      <c r="A2211" s="4"/>
      <c r="B2211" s="25"/>
      <c r="C2211" s="32">
        <f t="shared" si="162"/>
        <v>1</v>
      </c>
      <c r="D2211" s="121" t="s">
        <v>3621</v>
      </c>
      <c r="E2211" s="36">
        <v>4435</v>
      </c>
      <c r="F2211" s="4"/>
      <c r="G2211" s="5"/>
      <c r="H2211" s="5"/>
      <c r="I2211" s="5"/>
      <c r="J2211" s="5"/>
      <c r="K2211" s="5"/>
      <c r="L2211" s="5"/>
      <c r="M2211" s="5"/>
      <c r="N2211" s="5"/>
      <c r="O2211" s="5"/>
      <c r="P2211" s="5"/>
      <c r="Q2211" s="5"/>
      <c r="R2211" s="5"/>
      <c r="S2211" s="5"/>
      <c r="T2211" s="5"/>
      <c r="U2211" s="5"/>
      <c r="V2211" s="5"/>
      <c r="W2211" s="5"/>
      <c r="X2211" s="5"/>
      <c r="Y2211" s="5"/>
      <c r="Z2211" s="5"/>
      <c r="AA2211" s="5"/>
      <c r="AB2211" s="5"/>
      <c r="AC2211" s="5"/>
      <c r="AD2211" s="5"/>
      <c r="AE2211" s="5"/>
      <c r="AF2211" s="5"/>
      <c r="AG2211" s="5"/>
      <c r="AH2211" s="5"/>
      <c r="AI2211" s="5"/>
      <c r="AJ2211" s="5"/>
      <c r="AK2211" s="5"/>
      <c r="AL2211" s="5"/>
      <c r="AM2211" s="5"/>
      <c r="AN2211" s="5"/>
      <c r="AO2211" s="5"/>
      <c r="AP2211" s="5"/>
      <c r="AQ2211" s="5"/>
      <c r="AR2211" s="5"/>
      <c r="AS2211" s="5"/>
      <c r="AT2211" s="5"/>
      <c r="AU2211" s="5"/>
      <c r="AV2211" s="5"/>
      <c r="AW2211" s="5"/>
      <c r="AX2211" s="5"/>
      <c r="AY2211" s="5"/>
      <c r="AZ2211" s="5"/>
      <c r="BA2211" s="5"/>
      <c r="BB2211" s="5"/>
    </row>
    <row r="2212" spans="1:54">
      <c r="A2212" s="4"/>
      <c r="B2212" s="25"/>
      <c r="C2212" s="32">
        <f t="shared" si="162"/>
        <v>1</v>
      </c>
      <c r="D2212" s="121" t="s">
        <v>3622</v>
      </c>
      <c r="E2212" s="36">
        <v>26597</v>
      </c>
      <c r="F2212" s="4"/>
      <c r="G2212" s="5"/>
      <c r="H2212" s="5"/>
      <c r="I2212" s="5"/>
      <c r="J2212" s="5"/>
      <c r="K2212" s="5"/>
      <c r="L2212" s="5"/>
      <c r="M2212" s="5"/>
      <c r="N2212" s="5"/>
      <c r="O2212" s="5"/>
      <c r="P2212" s="5"/>
      <c r="Q2212" s="5"/>
      <c r="R2212" s="5"/>
      <c r="S2212" s="5"/>
      <c r="T2212" s="5"/>
      <c r="U2212" s="5"/>
      <c r="V2212" s="5"/>
      <c r="W2212" s="5"/>
      <c r="X2212" s="5"/>
      <c r="Y2212" s="5"/>
      <c r="Z2212" s="5"/>
      <c r="AA2212" s="5"/>
      <c r="AB2212" s="5"/>
      <c r="AC2212" s="5"/>
      <c r="AD2212" s="5"/>
      <c r="AE2212" s="5"/>
      <c r="AF2212" s="5"/>
      <c r="AG2212" s="5"/>
      <c r="AH2212" s="5"/>
      <c r="AI2212" s="5"/>
      <c r="AJ2212" s="5"/>
      <c r="AK2212" s="5"/>
      <c r="AL2212" s="5"/>
      <c r="AM2212" s="5"/>
      <c r="AN2212" s="5"/>
      <c r="AO2212" s="5"/>
      <c r="AP2212" s="5"/>
      <c r="AQ2212" s="5"/>
      <c r="AR2212" s="5"/>
      <c r="AS2212" s="5"/>
      <c r="AT2212" s="5"/>
      <c r="AU2212" s="5"/>
      <c r="AV2212" s="5"/>
      <c r="AW2212" s="5"/>
      <c r="AX2212" s="5"/>
      <c r="AY2212" s="5"/>
      <c r="AZ2212" s="5"/>
      <c r="BA2212" s="5"/>
      <c r="BB2212" s="5"/>
    </row>
    <row r="2213" spans="1:54">
      <c r="A2213" s="4"/>
      <c r="B2213" s="25"/>
      <c r="C2213" s="32">
        <f t="shared" si="162"/>
        <v>1</v>
      </c>
      <c r="D2213" s="121" t="s">
        <v>3623</v>
      </c>
      <c r="E2213" s="36">
        <v>10978</v>
      </c>
      <c r="F2213" s="4"/>
      <c r="G2213" s="5"/>
      <c r="H2213" s="5"/>
      <c r="I2213" s="5"/>
      <c r="J2213" s="5"/>
      <c r="K2213" s="5"/>
      <c r="L2213" s="5"/>
      <c r="M2213" s="5"/>
      <c r="N2213" s="5"/>
      <c r="O2213" s="5"/>
      <c r="P2213" s="5"/>
      <c r="Q2213" s="5"/>
      <c r="R2213" s="5"/>
      <c r="S2213" s="5"/>
      <c r="T2213" s="5"/>
      <c r="U2213" s="5"/>
      <c r="V2213" s="5"/>
      <c r="W2213" s="5"/>
      <c r="X2213" s="5"/>
      <c r="Y2213" s="5"/>
      <c r="Z2213" s="5"/>
      <c r="AA2213" s="5"/>
      <c r="AB2213" s="5"/>
      <c r="AC2213" s="5"/>
      <c r="AD2213" s="5"/>
      <c r="AE2213" s="5"/>
      <c r="AF2213" s="5"/>
      <c r="AG2213" s="5"/>
      <c r="AH2213" s="5"/>
      <c r="AI2213" s="5"/>
      <c r="AJ2213" s="5"/>
      <c r="AK2213" s="5"/>
      <c r="AL2213" s="5"/>
      <c r="AM2213" s="5"/>
      <c r="AN2213" s="5"/>
      <c r="AO2213" s="5"/>
      <c r="AP2213" s="5"/>
      <c r="AQ2213" s="5"/>
      <c r="AR2213" s="5"/>
      <c r="AS2213" s="5"/>
      <c r="AT2213" s="5"/>
      <c r="AU2213" s="5"/>
      <c r="AV2213" s="5"/>
      <c r="AW2213" s="5"/>
      <c r="AX2213" s="5"/>
      <c r="AY2213" s="5"/>
      <c r="AZ2213" s="5"/>
      <c r="BA2213" s="5"/>
      <c r="BB2213" s="5"/>
    </row>
    <row r="2214" spans="1:54">
      <c r="A2214" s="4"/>
      <c r="B2214" s="25"/>
      <c r="C2214" s="32">
        <f t="shared" si="162"/>
        <v>1</v>
      </c>
      <c r="D2214" s="84" t="s">
        <v>3626</v>
      </c>
      <c r="E2214" s="36">
        <v>1300</v>
      </c>
      <c r="F2214" s="4"/>
      <c r="G2214" s="5"/>
      <c r="H2214" s="5"/>
      <c r="I2214" s="5"/>
      <c r="J2214" s="5"/>
      <c r="K2214" s="5"/>
      <c r="L2214" s="5"/>
      <c r="M2214" s="5"/>
      <c r="N2214" s="5"/>
      <c r="O2214" s="5"/>
      <c r="P2214" s="5"/>
      <c r="Q2214" s="5"/>
      <c r="R2214" s="5"/>
      <c r="S2214" s="5"/>
      <c r="T2214" s="5"/>
      <c r="U2214" s="5"/>
      <c r="V2214" s="5"/>
      <c r="W2214" s="5"/>
      <c r="X2214" s="5"/>
      <c r="Y2214" s="5"/>
      <c r="Z2214" s="5"/>
      <c r="AA2214" s="5"/>
      <c r="AB2214" s="5"/>
      <c r="AC2214" s="5"/>
      <c r="AD2214" s="5"/>
      <c r="AE2214" s="5"/>
      <c r="AF2214" s="5"/>
      <c r="AG2214" s="5"/>
      <c r="AH2214" s="5"/>
      <c r="AI2214" s="5"/>
      <c r="AJ2214" s="5"/>
      <c r="AK2214" s="5"/>
      <c r="AL2214" s="5"/>
      <c r="AM2214" s="5"/>
      <c r="AN2214" s="5"/>
      <c r="AO2214" s="5"/>
      <c r="AP2214" s="5"/>
      <c r="AQ2214" s="5"/>
      <c r="AR2214" s="5"/>
      <c r="AS2214" s="5"/>
      <c r="AT2214" s="5"/>
      <c r="AU2214" s="5"/>
      <c r="AV2214" s="5"/>
      <c r="AW2214" s="5"/>
      <c r="AX2214" s="5"/>
      <c r="AY2214" s="5"/>
      <c r="AZ2214" s="5"/>
      <c r="BA2214" s="5"/>
      <c r="BB2214" s="5"/>
    </row>
    <row r="2215" spans="1:54">
      <c r="A2215" s="4"/>
      <c r="B2215" s="25"/>
      <c r="C2215" s="32">
        <f t="shared" si="162"/>
        <v>1</v>
      </c>
      <c r="D2215" s="121" t="s">
        <v>3627</v>
      </c>
      <c r="E2215" s="36">
        <v>6350</v>
      </c>
      <c r="F2215" s="4"/>
      <c r="G2215" s="5"/>
      <c r="H2215" s="5"/>
      <c r="I2215" s="5"/>
      <c r="J2215" s="5"/>
      <c r="K2215" s="5"/>
      <c r="L2215" s="5"/>
      <c r="M2215" s="5"/>
      <c r="N2215" s="5"/>
      <c r="O2215" s="5"/>
      <c r="P2215" s="5"/>
      <c r="Q2215" s="5"/>
      <c r="R2215" s="5"/>
      <c r="S2215" s="5"/>
      <c r="T2215" s="5"/>
      <c r="U2215" s="5"/>
      <c r="V2215" s="5"/>
      <c r="W2215" s="5"/>
      <c r="X2215" s="5"/>
      <c r="Y2215" s="5"/>
      <c r="Z2215" s="5"/>
      <c r="AA2215" s="5"/>
      <c r="AB2215" s="5"/>
      <c r="AC2215" s="5"/>
      <c r="AD2215" s="5"/>
      <c r="AE2215" s="5"/>
      <c r="AF2215" s="5"/>
      <c r="AG2215" s="5"/>
      <c r="AH2215" s="5"/>
      <c r="AI2215" s="5"/>
      <c r="AJ2215" s="5"/>
      <c r="AK2215" s="5"/>
      <c r="AL2215" s="5"/>
      <c r="AM2215" s="5"/>
      <c r="AN2215" s="5"/>
      <c r="AO2215" s="5"/>
      <c r="AP2215" s="5"/>
      <c r="AQ2215" s="5"/>
      <c r="AR2215" s="5"/>
      <c r="AS2215" s="5"/>
      <c r="AT2215" s="5"/>
      <c r="AU2215" s="5"/>
      <c r="AV2215" s="5"/>
      <c r="AW2215" s="5"/>
      <c r="AX2215" s="5"/>
      <c r="AY2215" s="5"/>
      <c r="AZ2215" s="5"/>
      <c r="BA2215" s="5"/>
      <c r="BB2215" s="5"/>
    </row>
    <row r="2216" spans="1:54">
      <c r="A2216" s="4"/>
      <c r="B2216" s="25"/>
      <c r="C2216" s="32">
        <f t="shared" si="162"/>
        <v>1</v>
      </c>
      <c r="D2216" s="121" t="s">
        <v>3628</v>
      </c>
      <c r="E2216" s="36">
        <v>2554</v>
      </c>
      <c r="F2216" s="4"/>
      <c r="G2216" s="5"/>
      <c r="H2216" s="5"/>
      <c r="I2216" s="5"/>
      <c r="J2216" s="5"/>
      <c r="K2216" s="5"/>
      <c r="L2216" s="5"/>
      <c r="M2216" s="5"/>
      <c r="N2216" s="5"/>
      <c r="O2216" s="5"/>
      <c r="P2216" s="5"/>
      <c r="Q2216" s="5"/>
      <c r="R2216" s="5"/>
      <c r="S2216" s="5"/>
      <c r="T2216" s="5"/>
      <c r="U2216" s="5"/>
      <c r="V2216" s="5"/>
      <c r="W2216" s="5"/>
      <c r="X2216" s="5"/>
      <c r="Y2216" s="5"/>
      <c r="Z2216" s="5"/>
      <c r="AA2216" s="5"/>
      <c r="AB2216" s="5"/>
      <c r="AC2216" s="5"/>
      <c r="AD2216" s="5"/>
      <c r="AE2216" s="5"/>
      <c r="AF2216" s="5"/>
      <c r="AG2216" s="5"/>
      <c r="AH2216" s="5"/>
      <c r="AI2216" s="5"/>
      <c r="AJ2216" s="5"/>
      <c r="AK2216" s="5"/>
      <c r="AL2216" s="5"/>
      <c r="AM2216" s="5"/>
      <c r="AN2216" s="5"/>
      <c r="AO2216" s="5"/>
      <c r="AP2216" s="5"/>
      <c r="AQ2216" s="5"/>
      <c r="AR2216" s="5"/>
      <c r="AS2216" s="5"/>
      <c r="AT2216" s="5"/>
      <c r="AU2216" s="5"/>
      <c r="AV2216" s="5"/>
      <c r="AW2216" s="5"/>
      <c r="AX2216" s="5"/>
      <c r="AY2216" s="5"/>
      <c r="AZ2216" s="5"/>
      <c r="BA2216" s="5"/>
      <c r="BB2216" s="5"/>
    </row>
    <row r="2217" spans="1:54">
      <c r="A2217" s="4"/>
      <c r="B2217" s="25"/>
      <c r="C2217" s="32">
        <f t="shared" si="162"/>
        <v>1</v>
      </c>
      <c r="D2217" s="121" t="s">
        <v>3631</v>
      </c>
      <c r="E2217" s="36">
        <v>3250</v>
      </c>
      <c r="F2217" s="4"/>
      <c r="G2217" s="5"/>
      <c r="H2217" s="5"/>
      <c r="I2217" s="5"/>
      <c r="J2217" s="5"/>
      <c r="K2217" s="5"/>
      <c r="L2217" s="5"/>
      <c r="M2217" s="5"/>
      <c r="N2217" s="5"/>
      <c r="O2217" s="5"/>
      <c r="P2217" s="5"/>
      <c r="Q2217" s="5"/>
      <c r="R2217" s="5"/>
      <c r="S2217" s="5"/>
      <c r="T2217" s="5"/>
      <c r="U2217" s="5"/>
      <c r="V2217" s="5"/>
      <c r="W2217" s="5"/>
      <c r="X2217" s="5"/>
      <c r="Y2217" s="5"/>
      <c r="Z2217" s="5"/>
      <c r="AA2217" s="5"/>
      <c r="AB2217" s="5"/>
      <c r="AC2217" s="5"/>
      <c r="AD2217" s="5"/>
      <c r="AE2217" s="5"/>
      <c r="AF2217" s="5"/>
      <c r="AG2217" s="5"/>
      <c r="AH2217" s="5"/>
      <c r="AI2217" s="5"/>
      <c r="AJ2217" s="5"/>
      <c r="AK2217" s="5"/>
      <c r="AL2217" s="5"/>
      <c r="AM2217" s="5"/>
      <c r="AN2217" s="5"/>
      <c r="AO2217" s="5"/>
      <c r="AP2217" s="5"/>
      <c r="AQ2217" s="5"/>
      <c r="AR2217" s="5"/>
      <c r="AS2217" s="5"/>
      <c r="AT2217" s="5"/>
      <c r="AU2217" s="5"/>
      <c r="AV2217" s="5"/>
      <c r="AW2217" s="5"/>
      <c r="AX2217" s="5"/>
      <c r="AY2217" s="5"/>
      <c r="AZ2217" s="5"/>
      <c r="BA2217" s="5"/>
      <c r="BB2217" s="5"/>
    </row>
    <row r="2218" spans="1:54">
      <c r="A2218" s="4"/>
      <c r="B2218" s="25"/>
      <c r="C2218" s="32">
        <f t="shared" si="162"/>
        <v>1</v>
      </c>
      <c r="D2218" s="121" t="s">
        <v>3632</v>
      </c>
      <c r="E2218" s="36">
        <v>56024</v>
      </c>
      <c r="F2218" s="4"/>
      <c r="G2218" s="5"/>
      <c r="H2218" s="5"/>
      <c r="I2218" s="5"/>
      <c r="J2218" s="5"/>
      <c r="K2218" s="5"/>
      <c r="L2218" s="5"/>
      <c r="M2218" s="5"/>
      <c r="N2218" s="5"/>
      <c r="O2218" s="5"/>
      <c r="P2218" s="5"/>
      <c r="Q2218" s="5"/>
      <c r="R2218" s="5"/>
      <c r="S2218" s="5"/>
      <c r="T2218" s="5"/>
      <c r="U2218" s="5"/>
      <c r="V2218" s="5"/>
      <c r="W2218" s="5"/>
      <c r="X2218" s="5"/>
      <c r="Y2218" s="5"/>
      <c r="Z2218" s="5"/>
      <c r="AA2218" s="5"/>
      <c r="AB2218" s="5"/>
      <c r="AC2218" s="5"/>
      <c r="AD2218" s="5"/>
      <c r="AE2218" s="5"/>
      <c r="AF2218" s="5"/>
      <c r="AG2218" s="5"/>
      <c r="AH2218" s="5"/>
      <c r="AI2218" s="5"/>
      <c r="AJ2218" s="5"/>
      <c r="AK2218" s="5"/>
      <c r="AL2218" s="5"/>
      <c r="AM2218" s="5"/>
      <c r="AN2218" s="5"/>
      <c r="AO2218" s="5"/>
      <c r="AP2218" s="5"/>
      <c r="AQ2218" s="5"/>
      <c r="AR2218" s="5"/>
      <c r="AS2218" s="5"/>
      <c r="AT2218" s="5"/>
      <c r="AU2218" s="5"/>
      <c r="AV2218" s="5"/>
      <c r="AW2218" s="5"/>
      <c r="AX2218" s="5"/>
      <c r="AY2218" s="5"/>
      <c r="AZ2218" s="5"/>
      <c r="BA2218" s="5"/>
      <c r="BB2218" s="5"/>
    </row>
    <row r="2219" spans="1:54">
      <c r="A2219" s="4"/>
      <c r="B2219" s="25"/>
      <c r="C2219" s="32">
        <f t="shared" si="162"/>
        <v>1</v>
      </c>
      <c r="D2219" s="121" t="s">
        <v>3633</v>
      </c>
      <c r="E2219" s="36">
        <v>6020</v>
      </c>
      <c r="F2219" s="4"/>
      <c r="G2219" s="5"/>
      <c r="H2219" s="5"/>
      <c r="I2219" s="5"/>
      <c r="J2219" s="5"/>
      <c r="K2219" s="5"/>
      <c r="L2219" s="5"/>
      <c r="M2219" s="5"/>
      <c r="N2219" s="5"/>
      <c r="O2219" s="5"/>
      <c r="P2219" s="5"/>
      <c r="Q2219" s="5"/>
      <c r="R2219" s="5"/>
      <c r="S2219" s="5"/>
      <c r="T2219" s="5"/>
      <c r="U2219" s="5"/>
      <c r="V2219" s="5"/>
      <c r="W2219" s="5"/>
      <c r="X2219" s="5"/>
      <c r="Y2219" s="5"/>
      <c r="Z2219" s="5"/>
      <c r="AA2219" s="5"/>
      <c r="AB2219" s="5"/>
      <c r="AC2219" s="5"/>
      <c r="AD2219" s="5"/>
      <c r="AE2219" s="5"/>
      <c r="AF2219" s="5"/>
      <c r="AG2219" s="5"/>
      <c r="AH2219" s="5"/>
      <c r="AI2219" s="5"/>
      <c r="AJ2219" s="5"/>
      <c r="AK2219" s="5"/>
      <c r="AL2219" s="5"/>
      <c r="AM2219" s="5"/>
      <c r="AN2219" s="5"/>
      <c r="AO2219" s="5"/>
      <c r="AP2219" s="5"/>
      <c r="AQ2219" s="5"/>
      <c r="AR2219" s="5"/>
      <c r="AS2219" s="5"/>
      <c r="AT2219" s="5"/>
      <c r="AU2219" s="5"/>
      <c r="AV2219" s="5"/>
      <c r="AW2219" s="5"/>
      <c r="AX2219" s="5"/>
      <c r="AY2219" s="5"/>
      <c r="AZ2219" s="5"/>
      <c r="BA2219" s="5"/>
      <c r="BB2219" s="5"/>
    </row>
    <row r="2220" spans="1:54">
      <c r="A2220" s="4"/>
      <c r="B2220" s="25"/>
      <c r="C2220" s="32">
        <f t="shared" si="162"/>
        <v>1</v>
      </c>
      <c r="D2220" s="121" t="s">
        <v>3634</v>
      </c>
      <c r="E2220" s="36">
        <v>3996</v>
      </c>
      <c r="F2220" s="4"/>
      <c r="G2220" s="5"/>
      <c r="H2220" s="5"/>
      <c r="I2220" s="5"/>
      <c r="J2220" s="5"/>
      <c r="K2220" s="5"/>
      <c r="L2220" s="5"/>
      <c r="M2220" s="5"/>
      <c r="N2220" s="5"/>
      <c r="O2220" s="5"/>
      <c r="P2220" s="5"/>
      <c r="Q2220" s="5"/>
      <c r="R2220" s="5"/>
      <c r="S2220" s="5"/>
      <c r="T2220" s="5"/>
      <c r="U2220" s="5"/>
      <c r="V2220" s="5"/>
      <c r="W2220" s="5"/>
      <c r="X2220" s="5"/>
      <c r="Y2220" s="5"/>
      <c r="Z2220" s="5"/>
      <c r="AA2220" s="5"/>
      <c r="AB2220" s="5"/>
      <c r="AC2220" s="5"/>
      <c r="AD2220" s="5"/>
      <c r="AE2220" s="5"/>
      <c r="AF2220" s="5"/>
      <c r="AG2220" s="5"/>
      <c r="AH2220" s="5"/>
      <c r="AI2220" s="5"/>
      <c r="AJ2220" s="5"/>
      <c r="AK2220" s="5"/>
      <c r="AL2220" s="5"/>
      <c r="AM2220" s="5"/>
      <c r="AN2220" s="5"/>
      <c r="AO2220" s="5"/>
      <c r="AP2220" s="5"/>
      <c r="AQ2220" s="5"/>
      <c r="AR2220" s="5"/>
      <c r="AS2220" s="5"/>
      <c r="AT2220" s="5"/>
      <c r="AU2220" s="5"/>
      <c r="AV2220" s="5"/>
      <c r="AW2220" s="5"/>
      <c r="AX2220" s="5"/>
      <c r="AY2220" s="5"/>
      <c r="AZ2220" s="5"/>
      <c r="BA2220" s="5"/>
      <c r="BB2220" s="5"/>
    </row>
    <row r="2221" spans="1:54">
      <c r="A2221" s="4"/>
      <c r="B2221" s="25"/>
      <c r="C2221" s="32">
        <f t="shared" si="162"/>
        <v>1</v>
      </c>
      <c r="D2221" s="121" t="s">
        <v>3636</v>
      </c>
      <c r="E2221" s="36">
        <v>12500</v>
      </c>
      <c r="F2221" s="4"/>
      <c r="G2221" s="5"/>
      <c r="H2221" s="5"/>
      <c r="I2221" s="5"/>
      <c r="J2221" s="5"/>
      <c r="K2221" s="5"/>
      <c r="L2221" s="5"/>
      <c r="M2221" s="5"/>
      <c r="N2221" s="5"/>
      <c r="O2221" s="5"/>
      <c r="P2221" s="5"/>
      <c r="Q2221" s="5"/>
      <c r="R2221" s="5"/>
      <c r="S2221" s="5"/>
      <c r="T2221" s="5"/>
      <c r="U2221" s="5"/>
      <c r="V2221" s="5"/>
      <c r="W2221" s="5"/>
      <c r="X2221" s="5"/>
      <c r="Y2221" s="5"/>
      <c r="Z2221" s="5"/>
      <c r="AA2221" s="5"/>
      <c r="AB2221" s="5"/>
      <c r="AC2221" s="5"/>
      <c r="AD2221" s="5"/>
      <c r="AE2221" s="5"/>
      <c r="AF2221" s="5"/>
      <c r="AG2221" s="5"/>
      <c r="AH2221" s="5"/>
      <c r="AI2221" s="5"/>
      <c r="AJ2221" s="5"/>
      <c r="AK2221" s="5"/>
      <c r="AL2221" s="5"/>
      <c r="AM2221" s="5"/>
      <c r="AN2221" s="5"/>
      <c r="AO2221" s="5"/>
      <c r="AP2221" s="5"/>
      <c r="AQ2221" s="5"/>
      <c r="AR2221" s="5"/>
      <c r="AS2221" s="5"/>
      <c r="AT2221" s="5"/>
      <c r="AU2221" s="5"/>
      <c r="AV2221" s="5"/>
      <c r="AW2221" s="5"/>
      <c r="AX2221" s="5"/>
      <c r="AY2221" s="5"/>
      <c r="AZ2221" s="5"/>
      <c r="BA2221" s="5"/>
      <c r="BB2221" s="5"/>
    </row>
    <row r="2222" spans="1:54">
      <c r="A2222" s="4"/>
      <c r="B2222" s="25"/>
      <c r="C2222" s="32">
        <f t="shared" si="162"/>
        <v>1</v>
      </c>
      <c r="D2222" s="121" t="s">
        <v>3637</v>
      </c>
      <c r="E2222" s="36">
        <v>22653</v>
      </c>
      <c r="F2222" s="4"/>
      <c r="G2222" s="5"/>
      <c r="H2222" s="5"/>
      <c r="I2222" s="5"/>
      <c r="J2222" s="5"/>
      <c r="K2222" s="5"/>
      <c r="L2222" s="5"/>
      <c r="M2222" s="5"/>
      <c r="N2222" s="5"/>
      <c r="O2222" s="5"/>
      <c r="P2222" s="5"/>
      <c r="Q2222" s="5"/>
      <c r="R2222" s="5"/>
      <c r="S2222" s="5"/>
      <c r="T2222" s="5"/>
      <c r="U2222" s="5"/>
      <c r="V2222" s="5"/>
      <c r="W2222" s="5"/>
      <c r="X2222" s="5"/>
      <c r="Y2222" s="5"/>
      <c r="Z2222" s="5"/>
      <c r="AA2222" s="5"/>
      <c r="AB2222" s="5"/>
      <c r="AC2222" s="5"/>
      <c r="AD2222" s="5"/>
      <c r="AE2222" s="5"/>
      <c r="AF2222" s="5"/>
      <c r="AG2222" s="5"/>
      <c r="AH2222" s="5"/>
      <c r="AI2222" s="5"/>
      <c r="AJ2222" s="5"/>
      <c r="AK2222" s="5"/>
      <c r="AL2222" s="5"/>
      <c r="AM2222" s="5"/>
      <c r="AN2222" s="5"/>
      <c r="AO2222" s="5"/>
      <c r="AP2222" s="5"/>
      <c r="AQ2222" s="5"/>
      <c r="AR2222" s="5"/>
      <c r="AS2222" s="5"/>
      <c r="AT2222" s="5"/>
      <c r="AU2222" s="5"/>
      <c r="AV2222" s="5"/>
      <c r="AW2222" s="5"/>
      <c r="AX2222" s="5"/>
      <c r="AY2222" s="5"/>
      <c r="AZ2222" s="5"/>
      <c r="BA2222" s="5"/>
      <c r="BB2222" s="5"/>
    </row>
    <row r="2223" spans="1:54">
      <c r="A2223" s="4"/>
      <c r="B2223" s="25"/>
      <c r="C2223" s="32">
        <f t="shared" si="162"/>
        <v>1</v>
      </c>
      <c r="D2223" s="121" t="s">
        <v>3641</v>
      </c>
      <c r="E2223" s="36">
        <v>14757</v>
      </c>
      <c r="F2223" s="4"/>
      <c r="G2223" s="5"/>
      <c r="H2223" s="5"/>
      <c r="I2223" s="5"/>
      <c r="J2223" s="5"/>
      <c r="K2223" s="5"/>
      <c r="L2223" s="5"/>
      <c r="M2223" s="5"/>
      <c r="N2223" s="5"/>
      <c r="O2223" s="5"/>
      <c r="P2223" s="5"/>
      <c r="Q2223" s="5"/>
      <c r="R2223" s="5"/>
      <c r="S2223" s="5"/>
      <c r="T2223" s="5"/>
      <c r="U2223" s="5"/>
      <c r="V2223" s="5"/>
      <c r="W2223" s="5"/>
      <c r="X2223" s="5"/>
      <c r="Y2223" s="5"/>
      <c r="Z2223" s="5"/>
      <c r="AA2223" s="5"/>
      <c r="AB2223" s="5"/>
      <c r="AC2223" s="5"/>
      <c r="AD2223" s="5"/>
      <c r="AE2223" s="5"/>
      <c r="AF2223" s="5"/>
      <c r="AG2223" s="5"/>
      <c r="AH2223" s="5"/>
      <c r="AI2223" s="5"/>
      <c r="AJ2223" s="5"/>
      <c r="AK2223" s="5"/>
      <c r="AL2223" s="5"/>
      <c r="AM2223" s="5"/>
      <c r="AN2223" s="5"/>
      <c r="AO2223" s="5"/>
      <c r="AP2223" s="5"/>
      <c r="AQ2223" s="5"/>
      <c r="AR2223" s="5"/>
      <c r="AS2223" s="5"/>
      <c r="AT2223" s="5"/>
      <c r="AU2223" s="5"/>
      <c r="AV2223" s="5"/>
      <c r="AW2223" s="5"/>
      <c r="AX2223" s="5"/>
      <c r="AY2223" s="5"/>
      <c r="AZ2223" s="5"/>
      <c r="BA2223" s="5"/>
      <c r="BB2223" s="5"/>
    </row>
    <row r="2224" spans="1:54">
      <c r="A2224" s="4"/>
      <c r="B2224" s="25"/>
      <c r="C2224" s="32">
        <f t="shared" si="162"/>
        <v>1</v>
      </c>
      <c r="D2224" s="121" t="s">
        <v>3642</v>
      </c>
      <c r="E2224" s="36">
        <v>3000</v>
      </c>
      <c r="F2224" s="4"/>
      <c r="G2224" s="5"/>
      <c r="H2224" s="5"/>
      <c r="I2224" s="5"/>
      <c r="J2224" s="5"/>
      <c r="K2224" s="5"/>
      <c r="L2224" s="5"/>
      <c r="M2224" s="5"/>
      <c r="N2224" s="5"/>
      <c r="O2224" s="5"/>
      <c r="P2224" s="5"/>
      <c r="Q2224" s="5"/>
      <c r="R2224" s="5"/>
      <c r="S2224" s="5"/>
      <c r="T2224" s="5"/>
      <c r="U2224" s="5"/>
      <c r="V2224" s="5"/>
      <c r="W2224" s="5"/>
      <c r="X2224" s="5"/>
      <c r="Y2224" s="5"/>
      <c r="Z2224" s="5"/>
      <c r="AA2224" s="5"/>
      <c r="AB2224" s="5"/>
      <c r="AC2224" s="5"/>
      <c r="AD2224" s="5"/>
      <c r="AE2224" s="5"/>
      <c r="AF2224" s="5"/>
      <c r="AG2224" s="5"/>
      <c r="AH2224" s="5"/>
      <c r="AI2224" s="5"/>
      <c r="AJ2224" s="5"/>
      <c r="AK2224" s="5"/>
      <c r="AL2224" s="5"/>
      <c r="AM2224" s="5"/>
      <c r="AN2224" s="5"/>
      <c r="AO2224" s="5"/>
      <c r="AP2224" s="5"/>
      <c r="AQ2224" s="5"/>
      <c r="AR2224" s="5"/>
      <c r="AS2224" s="5"/>
      <c r="AT2224" s="5"/>
      <c r="AU2224" s="5"/>
      <c r="AV2224" s="5"/>
      <c r="AW2224" s="5"/>
      <c r="AX2224" s="5"/>
      <c r="AY2224" s="5"/>
      <c r="AZ2224" s="5"/>
      <c r="BA2224" s="5"/>
      <c r="BB2224" s="5"/>
    </row>
    <row r="2225" spans="1:54">
      <c r="A2225" s="4"/>
      <c r="B2225" s="25"/>
      <c r="C2225" s="32">
        <f t="shared" si="162"/>
        <v>1</v>
      </c>
      <c r="D2225" s="121" t="s">
        <v>3643</v>
      </c>
      <c r="E2225" s="36">
        <v>6707</v>
      </c>
      <c r="F2225" s="4"/>
      <c r="G2225" s="5"/>
      <c r="H2225" s="5"/>
      <c r="I2225" s="5"/>
      <c r="J2225" s="5"/>
      <c r="K2225" s="5"/>
      <c r="L2225" s="5"/>
      <c r="M2225" s="5"/>
      <c r="N2225" s="5"/>
      <c r="O2225" s="5"/>
      <c r="P2225" s="5"/>
      <c r="Q2225" s="5"/>
      <c r="R2225" s="5"/>
      <c r="S2225" s="5"/>
      <c r="T2225" s="5"/>
      <c r="U2225" s="5"/>
      <c r="V2225" s="5"/>
      <c r="W2225" s="5"/>
      <c r="X2225" s="5"/>
      <c r="Y2225" s="5"/>
      <c r="Z2225" s="5"/>
      <c r="AA2225" s="5"/>
      <c r="AB2225" s="5"/>
      <c r="AC2225" s="5"/>
      <c r="AD2225" s="5"/>
      <c r="AE2225" s="5"/>
      <c r="AF2225" s="5"/>
      <c r="AG2225" s="5"/>
      <c r="AH2225" s="5"/>
      <c r="AI2225" s="5"/>
      <c r="AJ2225" s="5"/>
      <c r="AK2225" s="5"/>
      <c r="AL2225" s="5"/>
      <c r="AM2225" s="5"/>
      <c r="AN2225" s="5"/>
      <c r="AO2225" s="5"/>
      <c r="AP2225" s="5"/>
      <c r="AQ2225" s="5"/>
      <c r="AR2225" s="5"/>
      <c r="AS2225" s="5"/>
      <c r="AT2225" s="5"/>
      <c r="AU2225" s="5"/>
      <c r="AV2225" s="5"/>
      <c r="AW2225" s="5"/>
      <c r="AX2225" s="5"/>
      <c r="AY2225" s="5"/>
      <c r="AZ2225" s="5"/>
      <c r="BA2225" s="5"/>
      <c r="BB2225" s="5"/>
    </row>
    <row r="2226" spans="1:54">
      <c r="A2226" s="4"/>
      <c r="B2226" s="25"/>
      <c r="C2226" s="32">
        <f t="shared" si="162"/>
        <v>1</v>
      </c>
      <c r="D2226" s="121" t="s">
        <v>3644</v>
      </c>
      <c r="E2226" s="36">
        <v>4713</v>
      </c>
      <c r="F2226" s="4"/>
      <c r="G2226" s="5"/>
      <c r="H2226" s="5"/>
      <c r="I2226" s="5"/>
      <c r="J2226" s="5"/>
      <c r="K2226" s="5"/>
      <c r="L2226" s="5"/>
      <c r="M2226" s="5"/>
      <c r="N2226" s="5"/>
      <c r="O2226" s="5"/>
      <c r="P2226" s="5"/>
      <c r="Q2226" s="5"/>
      <c r="R2226" s="5"/>
      <c r="S2226" s="5"/>
      <c r="T2226" s="5"/>
      <c r="U2226" s="5"/>
      <c r="V2226" s="5"/>
      <c r="W2226" s="5"/>
      <c r="X2226" s="5"/>
      <c r="Y2226" s="5"/>
      <c r="Z2226" s="5"/>
      <c r="AA2226" s="5"/>
      <c r="AB2226" s="5"/>
      <c r="AC2226" s="5"/>
      <c r="AD2226" s="5"/>
      <c r="AE2226" s="5"/>
      <c r="AF2226" s="5"/>
      <c r="AG2226" s="5"/>
      <c r="AH2226" s="5"/>
      <c r="AI2226" s="5"/>
      <c r="AJ2226" s="5"/>
      <c r="AK2226" s="5"/>
      <c r="AL2226" s="5"/>
      <c r="AM2226" s="5"/>
      <c r="AN2226" s="5"/>
      <c r="AO2226" s="5"/>
      <c r="AP2226" s="5"/>
      <c r="AQ2226" s="5"/>
      <c r="AR2226" s="5"/>
      <c r="AS2226" s="5"/>
      <c r="AT2226" s="5"/>
      <c r="AU2226" s="5"/>
      <c r="AV2226" s="5"/>
      <c r="AW2226" s="5"/>
      <c r="AX2226" s="5"/>
      <c r="AY2226" s="5"/>
      <c r="AZ2226" s="5"/>
      <c r="BA2226" s="5"/>
      <c r="BB2226" s="5"/>
    </row>
    <row r="2227" spans="1:54">
      <c r="A2227" s="4"/>
      <c r="B2227" s="25"/>
      <c r="C2227" s="32">
        <f t="shared" si="162"/>
        <v>1</v>
      </c>
      <c r="D2227" s="121" t="s">
        <v>3645</v>
      </c>
      <c r="E2227" s="36">
        <v>5274</v>
      </c>
      <c r="F2227" s="4"/>
      <c r="G2227" s="5"/>
      <c r="H2227" s="5"/>
      <c r="I2227" s="5"/>
      <c r="J2227" s="5"/>
      <c r="K2227" s="5"/>
      <c r="L2227" s="5"/>
      <c r="M2227" s="5"/>
      <c r="N2227" s="5"/>
      <c r="O2227" s="5"/>
      <c r="P2227" s="5"/>
      <c r="Q2227" s="5"/>
      <c r="R2227" s="5"/>
      <c r="S2227" s="5"/>
      <c r="T2227" s="5"/>
      <c r="U2227" s="5"/>
      <c r="V2227" s="5"/>
      <c r="W2227" s="5"/>
      <c r="X2227" s="5"/>
      <c r="Y2227" s="5"/>
      <c r="Z2227" s="5"/>
      <c r="AA2227" s="5"/>
      <c r="AB2227" s="5"/>
      <c r="AC2227" s="5"/>
      <c r="AD2227" s="5"/>
      <c r="AE2227" s="5"/>
      <c r="AF2227" s="5"/>
      <c r="AG2227" s="5"/>
      <c r="AH2227" s="5"/>
      <c r="AI2227" s="5"/>
      <c r="AJ2227" s="5"/>
      <c r="AK2227" s="5"/>
      <c r="AL2227" s="5"/>
      <c r="AM2227" s="5"/>
      <c r="AN2227" s="5"/>
      <c r="AO2227" s="5"/>
      <c r="AP2227" s="5"/>
      <c r="AQ2227" s="5"/>
      <c r="AR2227" s="5"/>
      <c r="AS2227" s="5"/>
      <c r="AT2227" s="5"/>
      <c r="AU2227" s="5"/>
      <c r="AV2227" s="5"/>
      <c r="AW2227" s="5"/>
      <c r="AX2227" s="5"/>
      <c r="AY2227" s="5"/>
      <c r="AZ2227" s="5"/>
      <c r="BA2227" s="5"/>
      <c r="BB2227" s="5"/>
    </row>
    <row r="2228" spans="1:54">
      <c r="A2228" s="4"/>
      <c r="B2228" s="25"/>
      <c r="C2228" s="32">
        <f t="shared" si="162"/>
        <v>1</v>
      </c>
      <c r="D2228" s="121" t="s">
        <v>3648</v>
      </c>
      <c r="E2228" s="36">
        <v>22274</v>
      </c>
      <c r="F2228" s="4"/>
      <c r="G2228" s="5"/>
      <c r="H2228" s="5"/>
      <c r="I2228" s="5"/>
      <c r="J2228" s="5"/>
      <c r="K2228" s="5"/>
      <c r="L2228" s="5"/>
      <c r="M2228" s="5"/>
      <c r="N2228" s="5"/>
      <c r="O2228" s="5"/>
      <c r="P2228" s="5"/>
      <c r="Q2228" s="5"/>
      <c r="R2228" s="5"/>
      <c r="S2228" s="5"/>
      <c r="T2228" s="5"/>
      <c r="U2228" s="5"/>
      <c r="V2228" s="5"/>
      <c r="W2228" s="5"/>
      <c r="X2228" s="5"/>
      <c r="Y2228" s="5"/>
      <c r="Z2228" s="5"/>
      <c r="AA2228" s="5"/>
      <c r="AB2228" s="5"/>
      <c r="AC2228" s="5"/>
      <c r="AD2228" s="5"/>
      <c r="AE2228" s="5"/>
      <c r="AF2228" s="5"/>
      <c r="AG2228" s="5"/>
      <c r="AH2228" s="5"/>
      <c r="AI2228" s="5"/>
      <c r="AJ2228" s="5"/>
      <c r="AK2228" s="5"/>
      <c r="AL2228" s="5"/>
      <c r="AM2228" s="5"/>
      <c r="AN2228" s="5"/>
      <c r="AO2228" s="5"/>
      <c r="AP2228" s="5"/>
      <c r="AQ2228" s="5"/>
      <c r="AR2228" s="5"/>
      <c r="AS2228" s="5"/>
      <c r="AT2228" s="5"/>
      <c r="AU2228" s="5"/>
      <c r="AV2228" s="5"/>
      <c r="AW2228" s="5"/>
      <c r="AX2228" s="5"/>
      <c r="AY2228" s="5"/>
      <c r="AZ2228" s="5"/>
      <c r="BA2228" s="5"/>
      <c r="BB2228" s="5"/>
    </row>
    <row r="2229" spans="1:54">
      <c r="A2229" s="4"/>
      <c r="B2229" s="25"/>
      <c r="C2229" s="32">
        <f t="shared" si="162"/>
        <v>1</v>
      </c>
      <c r="D2229" s="121" t="s">
        <v>3651</v>
      </c>
      <c r="E2229" s="36">
        <v>7691</v>
      </c>
      <c r="F2229" s="4"/>
      <c r="G2229" s="5"/>
      <c r="H2229" s="5"/>
      <c r="I2229" s="5"/>
      <c r="J2229" s="5"/>
      <c r="K2229" s="5"/>
      <c r="L2229" s="5"/>
      <c r="M2229" s="5"/>
      <c r="N2229" s="5"/>
      <c r="O2229" s="5"/>
      <c r="P2229" s="5"/>
      <c r="Q2229" s="5"/>
      <c r="R2229" s="5"/>
      <c r="S2229" s="5"/>
      <c r="T2229" s="5"/>
      <c r="U2229" s="5"/>
      <c r="V2229" s="5"/>
      <c r="W2229" s="5"/>
      <c r="X2229" s="5"/>
      <c r="Y2229" s="5"/>
      <c r="Z2229" s="5"/>
      <c r="AA2229" s="5"/>
      <c r="AB2229" s="5"/>
      <c r="AC2229" s="5"/>
      <c r="AD2229" s="5"/>
      <c r="AE2229" s="5"/>
      <c r="AF2229" s="5"/>
      <c r="AG2229" s="5"/>
      <c r="AH2229" s="5"/>
      <c r="AI2229" s="5"/>
      <c r="AJ2229" s="5"/>
      <c r="AK2229" s="5"/>
      <c r="AL2229" s="5"/>
      <c r="AM2229" s="5"/>
      <c r="AN2229" s="5"/>
      <c r="AO2229" s="5"/>
      <c r="AP2229" s="5"/>
      <c r="AQ2229" s="5"/>
      <c r="AR2229" s="5"/>
      <c r="AS2229" s="5"/>
      <c r="AT2229" s="5"/>
      <c r="AU2229" s="5"/>
      <c r="AV2229" s="5"/>
      <c r="AW2229" s="5"/>
      <c r="AX2229" s="5"/>
      <c r="AY2229" s="5"/>
      <c r="AZ2229" s="5"/>
      <c r="BA2229" s="5"/>
      <c r="BB2229" s="5"/>
    </row>
    <row r="2230" spans="1:54">
      <c r="A2230" s="4"/>
      <c r="B2230" s="25"/>
      <c r="C2230" s="32">
        <f t="shared" si="162"/>
        <v>1</v>
      </c>
      <c r="D2230" s="121" t="s">
        <v>3652</v>
      </c>
      <c r="E2230" s="36">
        <v>6451</v>
      </c>
      <c r="F2230" s="4"/>
      <c r="G2230" s="5"/>
      <c r="H2230" s="5"/>
      <c r="I2230" s="5"/>
      <c r="J2230" s="5"/>
      <c r="K2230" s="5"/>
      <c r="L2230" s="5"/>
      <c r="M2230" s="5"/>
      <c r="N2230" s="5"/>
      <c r="O2230" s="5"/>
      <c r="P2230" s="5"/>
      <c r="Q2230" s="5"/>
      <c r="R2230" s="5"/>
      <c r="S2230" s="5"/>
      <c r="T2230" s="5"/>
      <c r="U2230" s="5"/>
      <c r="V2230" s="5"/>
      <c r="W2230" s="5"/>
      <c r="X2230" s="5"/>
      <c r="Y2230" s="5"/>
      <c r="Z2230" s="5"/>
      <c r="AA2230" s="5"/>
      <c r="AB2230" s="5"/>
      <c r="AC2230" s="5"/>
      <c r="AD2230" s="5"/>
      <c r="AE2230" s="5"/>
      <c r="AF2230" s="5"/>
      <c r="AG2230" s="5"/>
      <c r="AH2230" s="5"/>
      <c r="AI2230" s="5"/>
      <c r="AJ2230" s="5"/>
      <c r="AK2230" s="5"/>
      <c r="AL2230" s="5"/>
      <c r="AM2230" s="5"/>
      <c r="AN2230" s="5"/>
      <c r="AO2230" s="5"/>
      <c r="AP2230" s="5"/>
      <c r="AQ2230" s="5"/>
      <c r="AR2230" s="5"/>
      <c r="AS2230" s="5"/>
      <c r="AT2230" s="5"/>
      <c r="AU2230" s="5"/>
      <c r="AV2230" s="5"/>
      <c r="AW2230" s="5"/>
      <c r="AX2230" s="5"/>
      <c r="AY2230" s="5"/>
      <c r="AZ2230" s="5"/>
      <c r="BA2230" s="5"/>
      <c r="BB2230" s="5"/>
    </row>
    <row r="2231" spans="1:54">
      <c r="A2231" s="4"/>
      <c r="B2231" s="25"/>
      <c r="C2231" s="32">
        <f t="shared" si="162"/>
        <v>1</v>
      </c>
      <c r="D2231" s="121" t="s">
        <v>3653</v>
      </c>
      <c r="E2231" s="36">
        <v>2892</v>
      </c>
      <c r="F2231" s="4"/>
      <c r="G2231" s="5"/>
      <c r="H2231" s="5"/>
      <c r="I2231" s="5"/>
      <c r="J2231" s="5"/>
      <c r="K2231" s="5"/>
      <c r="L2231" s="5"/>
      <c r="M2231" s="5"/>
      <c r="N2231" s="5"/>
      <c r="O2231" s="5"/>
      <c r="P2231" s="5"/>
      <c r="Q2231" s="5"/>
      <c r="R2231" s="5"/>
      <c r="S2231" s="5"/>
      <c r="T2231" s="5"/>
      <c r="U2231" s="5"/>
      <c r="V2231" s="5"/>
      <c r="W2231" s="5"/>
      <c r="X2231" s="5"/>
      <c r="Y2231" s="5"/>
      <c r="Z2231" s="5"/>
      <c r="AA2231" s="5"/>
      <c r="AB2231" s="5"/>
      <c r="AC2231" s="5"/>
      <c r="AD2231" s="5"/>
      <c r="AE2231" s="5"/>
      <c r="AF2231" s="5"/>
      <c r="AG2231" s="5"/>
      <c r="AH2231" s="5"/>
      <c r="AI2231" s="5"/>
      <c r="AJ2231" s="5"/>
      <c r="AK2231" s="5"/>
      <c r="AL2231" s="5"/>
      <c r="AM2231" s="5"/>
      <c r="AN2231" s="5"/>
      <c r="AO2231" s="5"/>
      <c r="AP2231" s="5"/>
      <c r="AQ2231" s="5"/>
      <c r="AR2231" s="5"/>
      <c r="AS2231" s="5"/>
      <c r="AT2231" s="5"/>
      <c r="AU2231" s="5"/>
      <c r="AV2231" s="5"/>
      <c r="AW2231" s="5"/>
      <c r="AX2231" s="5"/>
      <c r="AY2231" s="5"/>
      <c r="AZ2231" s="5"/>
      <c r="BA2231" s="5"/>
      <c r="BB2231" s="5"/>
    </row>
    <row r="2232" spans="1:54">
      <c r="A2232" s="4"/>
      <c r="B2232" s="25"/>
      <c r="C2232" s="32">
        <f t="shared" si="162"/>
        <v>1</v>
      </c>
      <c r="D2232" s="121" t="s">
        <v>3655</v>
      </c>
      <c r="E2232" s="36">
        <v>15407</v>
      </c>
      <c r="F2232" s="4"/>
      <c r="G2232" s="5"/>
      <c r="H2232" s="5"/>
      <c r="I2232" s="5"/>
      <c r="J2232" s="5"/>
      <c r="K2232" s="5"/>
      <c r="L2232" s="5"/>
      <c r="M2232" s="5"/>
      <c r="N2232" s="5"/>
      <c r="O2232" s="5"/>
      <c r="P2232" s="5"/>
      <c r="Q2232" s="5"/>
      <c r="R2232" s="5"/>
      <c r="S2232" s="5"/>
      <c r="T2232" s="5"/>
      <c r="U2232" s="5"/>
      <c r="V2232" s="5"/>
      <c r="W2232" s="5"/>
      <c r="X2232" s="5"/>
      <c r="Y2232" s="5"/>
      <c r="Z2232" s="5"/>
      <c r="AA2232" s="5"/>
      <c r="AB2232" s="5"/>
      <c r="AC2232" s="5"/>
      <c r="AD2232" s="5"/>
      <c r="AE2232" s="5"/>
      <c r="AF2232" s="5"/>
      <c r="AG2232" s="5"/>
      <c r="AH2232" s="5"/>
      <c r="AI2232" s="5"/>
      <c r="AJ2232" s="5"/>
      <c r="AK2232" s="5"/>
      <c r="AL2232" s="5"/>
      <c r="AM2232" s="5"/>
      <c r="AN2232" s="5"/>
      <c r="AO2232" s="5"/>
      <c r="AP2232" s="5"/>
      <c r="AQ2232" s="5"/>
      <c r="AR2232" s="5"/>
      <c r="AS2232" s="5"/>
      <c r="AT2232" s="5"/>
      <c r="AU2232" s="5"/>
      <c r="AV2232" s="5"/>
      <c r="AW2232" s="5"/>
      <c r="AX2232" s="5"/>
      <c r="AY2232" s="5"/>
      <c r="AZ2232" s="5"/>
      <c r="BA2232" s="5"/>
      <c r="BB2232" s="5"/>
    </row>
    <row r="2233" spans="1:54">
      <c r="A2233" s="4"/>
      <c r="B2233" s="25"/>
      <c r="C2233" s="32">
        <f t="shared" si="162"/>
        <v>1</v>
      </c>
      <c r="D2233" s="121" t="s">
        <v>3656</v>
      </c>
      <c r="E2233" s="36">
        <v>5800</v>
      </c>
      <c r="F2233" s="4"/>
      <c r="G2233" s="5"/>
      <c r="H2233" s="5"/>
      <c r="I2233" s="5"/>
      <c r="J2233" s="5"/>
      <c r="K2233" s="5"/>
      <c r="L2233" s="5"/>
      <c r="M2233" s="5"/>
      <c r="N2233" s="5"/>
      <c r="O2233" s="5"/>
      <c r="P2233" s="5"/>
      <c r="Q2233" s="5"/>
      <c r="R2233" s="5"/>
      <c r="S2233" s="5"/>
      <c r="T2233" s="5"/>
      <c r="U2233" s="5"/>
      <c r="V2233" s="5"/>
      <c r="W2233" s="5"/>
      <c r="X2233" s="5"/>
      <c r="Y2233" s="5"/>
      <c r="Z2233" s="5"/>
      <c r="AA2233" s="5"/>
      <c r="AB2233" s="5"/>
      <c r="AC2233" s="5"/>
      <c r="AD2233" s="5"/>
      <c r="AE2233" s="5"/>
      <c r="AF2233" s="5"/>
      <c r="AG2233" s="5"/>
      <c r="AH2233" s="5"/>
      <c r="AI2233" s="5"/>
      <c r="AJ2233" s="5"/>
      <c r="AK2233" s="5"/>
      <c r="AL2233" s="5"/>
      <c r="AM2233" s="5"/>
      <c r="AN2233" s="5"/>
      <c r="AO2233" s="5"/>
      <c r="AP2233" s="5"/>
      <c r="AQ2233" s="5"/>
      <c r="AR2233" s="5"/>
      <c r="AS2233" s="5"/>
      <c r="AT2233" s="5"/>
      <c r="AU2233" s="5"/>
      <c r="AV2233" s="5"/>
      <c r="AW2233" s="5"/>
      <c r="AX2233" s="5"/>
      <c r="AY2233" s="5"/>
      <c r="AZ2233" s="5"/>
      <c r="BA2233" s="5"/>
      <c r="BB2233" s="5"/>
    </row>
    <row r="2234" spans="1:54">
      <c r="A2234" s="4"/>
      <c r="B2234" s="25"/>
      <c r="C2234" s="32">
        <f t="shared" si="162"/>
        <v>1</v>
      </c>
      <c r="D2234" s="121" t="s">
        <v>3658</v>
      </c>
      <c r="E2234" s="36">
        <v>8545</v>
      </c>
      <c r="F2234" s="4"/>
      <c r="G2234" s="5"/>
      <c r="H2234" s="5"/>
      <c r="I2234" s="5"/>
      <c r="J2234" s="5"/>
      <c r="K2234" s="5"/>
      <c r="L2234" s="5"/>
      <c r="M2234" s="5"/>
      <c r="N2234" s="5"/>
      <c r="O2234" s="5"/>
      <c r="P2234" s="5"/>
      <c r="Q2234" s="5"/>
      <c r="R2234" s="5"/>
      <c r="S2234" s="5"/>
      <c r="T2234" s="5"/>
      <c r="U2234" s="5"/>
      <c r="V2234" s="5"/>
      <c r="W2234" s="5"/>
      <c r="X2234" s="5"/>
      <c r="Y2234" s="5"/>
      <c r="Z2234" s="5"/>
      <c r="AA2234" s="5"/>
      <c r="AB2234" s="5"/>
      <c r="AC2234" s="5"/>
      <c r="AD2234" s="5"/>
      <c r="AE2234" s="5"/>
      <c r="AF2234" s="5"/>
      <c r="AG2234" s="5"/>
      <c r="AH2234" s="5"/>
      <c r="AI2234" s="5"/>
      <c r="AJ2234" s="5"/>
      <c r="AK2234" s="5"/>
      <c r="AL2234" s="5"/>
      <c r="AM2234" s="5"/>
      <c r="AN2234" s="5"/>
      <c r="AO2234" s="5"/>
      <c r="AP2234" s="5"/>
      <c r="AQ2234" s="5"/>
      <c r="AR2234" s="5"/>
      <c r="AS2234" s="5"/>
      <c r="AT2234" s="5"/>
      <c r="AU2234" s="5"/>
      <c r="AV2234" s="5"/>
      <c r="AW2234" s="5"/>
      <c r="AX2234" s="5"/>
      <c r="AY2234" s="5"/>
      <c r="AZ2234" s="5"/>
      <c r="BA2234" s="5"/>
      <c r="BB2234" s="5"/>
    </row>
    <row r="2235" spans="1:54">
      <c r="A2235" s="4"/>
      <c r="B2235" s="25"/>
      <c r="C2235" s="32">
        <f t="shared" si="162"/>
        <v>1</v>
      </c>
      <c r="D2235" s="121" t="s">
        <v>3659</v>
      </c>
      <c r="E2235" s="36">
        <v>2530</v>
      </c>
      <c r="F2235" s="4"/>
      <c r="G2235" s="5"/>
      <c r="H2235" s="5"/>
      <c r="I2235" s="5"/>
      <c r="J2235" s="5"/>
      <c r="K2235" s="5"/>
      <c r="L2235" s="5"/>
      <c r="M2235" s="5"/>
      <c r="N2235" s="5"/>
      <c r="O2235" s="5"/>
      <c r="P2235" s="5"/>
      <c r="Q2235" s="5"/>
      <c r="R2235" s="5"/>
      <c r="S2235" s="5"/>
      <c r="T2235" s="5"/>
      <c r="U2235" s="5"/>
      <c r="V2235" s="5"/>
      <c r="W2235" s="5"/>
      <c r="X2235" s="5"/>
      <c r="Y2235" s="5"/>
      <c r="Z2235" s="5"/>
      <c r="AA2235" s="5"/>
      <c r="AB2235" s="5"/>
      <c r="AC2235" s="5"/>
      <c r="AD2235" s="5"/>
      <c r="AE2235" s="5"/>
      <c r="AF2235" s="5"/>
      <c r="AG2235" s="5"/>
      <c r="AH2235" s="5"/>
      <c r="AI2235" s="5"/>
      <c r="AJ2235" s="5"/>
      <c r="AK2235" s="5"/>
      <c r="AL2235" s="5"/>
      <c r="AM2235" s="5"/>
      <c r="AN2235" s="5"/>
      <c r="AO2235" s="5"/>
      <c r="AP2235" s="5"/>
      <c r="AQ2235" s="5"/>
      <c r="AR2235" s="5"/>
      <c r="AS2235" s="5"/>
      <c r="AT2235" s="5"/>
      <c r="AU2235" s="5"/>
      <c r="AV2235" s="5"/>
      <c r="AW2235" s="5"/>
      <c r="AX2235" s="5"/>
      <c r="AY2235" s="5"/>
      <c r="AZ2235" s="5"/>
      <c r="BA2235" s="5"/>
      <c r="BB2235" s="5"/>
    </row>
    <row r="2236" spans="1:54">
      <c r="A2236" s="4"/>
      <c r="B2236" s="25"/>
      <c r="C2236" s="32">
        <f t="shared" ref="C2236:C2267" si="163">IF(D2236="",0,1)</f>
        <v>1</v>
      </c>
      <c r="D2236" s="121" t="s">
        <v>3661</v>
      </c>
      <c r="E2236" s="36">
        <v>2700</v>
      </c>
      <c r="F2236" s="4"/>
      <c r="G2236" s="5"/>
      <c r="H2236" s="5"/>
      <c r="I2236" s="5"/>
      <c r="J2236" s="5"/>
      <c r="K2236" s="5"/>
      <c r="L2236" s="5"/>
      <c r="M2236" s="5"/>
      <c r="N2236" s="5"/>
      <c r="O2236" s="5"/>
      <c r="P2236" s="5"/>
      <c r="Q2236" s="5"/>
      <c r="R2236" s="5"/>
      <c r="S2236" s="5"/>
      <c r="T2236" s="5"/>
      <c r="U2236" s="5"/>
      <c r="V2236" s="5"/>
      <c r="W2236" s="5"/>
      <c r="X2236" s="5"/>
      <c r="Y2236" s="5"/>
      <c r="Z2236" s="5"/>
      <c r="AA2236" s="5"/>
      <c r="AB2236" s="5"/>
      <c r="AC2236" s="5"/>
      <c r="AD2236" s="5"/>
      <c r="AE2236" s="5"/>
      <c r="AF2236" s="5"/>
      <c r="AG2236" s="5"/>
      <c r="AH2236" s="5"/>
      <c r="AI2236" s="5"/>
      <c r="AJ2236" s="5"/>
      <c r="AK2236" s="5"/>
      <c r="AL2236" s="5"/>
      <c r="AM2236" s="5"/>
      <c r="AN2236" s="5"/>
      <c r="AO2236" s="5"/>
      <c r="AP2236" s="5"/>
      <c r="AQ2236" s="5"/>
      <c r="AR2236" s="5"/>
      <c r="AS2236" s="5"/>
      <c r="AT2236" s="5"/>
      <c r="AU2236" s="5"/>
      <c r="AV2236" s="5"/>
      <c r="AW2236" s="5"/>
      <c r="AX2236" s="5"/>
      <c r="AY2236" s="5"/>
      <c r="AZ2236" s="5"/>
      <c r="BA2236" s="5"/>
      <c r="BB2236" s="5"/>
    </row>
    <row r="2237" spans="1:54">
      <c r="A2237" s="4"/>
      <c r="B2237" s="25"/>
      <c r="C2237" s="32">
        <f t="shared" si="163"/>
        <v>1</v>
      </c>
      <c r="D2237" s="121" t="s">
        <v>3663</v>
      </c>
      <c r="E2237" s="36">
        <v>4390</v>
      </c>
      <c r="F2237" s="4"/>
      <c r="G2237" s="5"/>
      <c r="H2237" s="5"/>
      <c r="I2237" s="5"/>
      <c r="J2237" s="5"/>
      <c r="K2237" s="5"/>
      <c r="L2237" s="5"/>
      <c r="M2237" s="5"/>
      <c r="N2237" s="5"/>
      <c r="O2237" s="5"/>
      <c r="P2237" s="5"/>
      <c r="Q2237" s="5"/>
      <c r="R2237" s="5"/>
      <c r="S2237" s="5"/>
      <c r="T2237" s="5"/>
      <c r="U2237" s="5"/>
      <c r="V2237" s="5"/>
      <c r="W2237" s="5"/>
      <c r="X2237" s="5"/>
      <c r="Y2237" s="5"/>
      <c r="Z2237" s="5"/>
      <c r="AA2237" s="5"/>
      <c r="AB2237" s="5"/>
      <c r="AC2237" s="5"/>
      <c r="AD2237" s="5"/>
      <c r="AE2237" s="5"/>
      <c r="AF2237" s="5"/>
      <c r="AG2237" s="5"/>
      <c r="AH2237" s="5"/>
      <c r="AI2237" s="5"/>
      <c r="AJ2237" s="5"/>
      <c r="AK2237" s="5"/>
      <c r="AL2237" s="5"/>
      <c r="AM2237" s="5"/>
      <c r="AN2237" s="5"/>
      <c r="AO2237" s="5"/>
      <c r="AP2237" s="5"/>
      <c r="AQ2237" s="5"/>
      <c r="AR2237" s="5"/>
      <c r="AS2237" s="5"/>
      <c r="AT2237" s="5"/>
      <c r="AU2237" s="5"/>
      <c r="AV2237" s="5"/>
      <c r="AW2237" s="5"/>
      <c r="AX2237" s="5"/>
      <c r="AY2237" s="5"/>
      <c r="AZ2237" s="5"/>
      <c r="BA2237" s="5"/>
      <c r="BB2237" s="5"/>
    </row>
    <row r="2238" spans="1:54">
      <c r="A2238" s="4"/>
      <c r="B2238" s="25"/>
      <c r="C2238" s="32">
        <f t="shared" si="163"/>
        <v>1</v>
      </c>
      <c r="D2238" s="121" t="s">
        <v>3666</v>
      </c>
      <c r="E2238" s="36">
        <v>4950</v>
      </c>
      <c r="F2238" s="4"/>
      <c r="G2238" s="5"/>
      <c r="H2238" s="5"/>
      <c r="I2238" s="5"/>
      <c r="J2238" s="5"/>
      <c r="K2238" s="5"/>
      <c r="L2238" s="5"/>
      <c r="M2238" s="5"/>
      <c r="N2238" s="5"/>
      <c r="O2238" s="5"/>
      <c r="P2238" s="5"/>
      <c r="Q2238" s="5"/>
      <c r="R2238" s="5"/>
      <c r="S2238" s="5"/>
      <c r="T2238" s="5"/>
      <c r="U2238" s="5"/>
      <c r="V2238" s="5"/>
      <c r="W2238" s="5"/>
      <c r="X2238" s="5"/>
      <c r="Y2238" s="5"/>
      <c r="Z2238" s="5"/>
      <c r="AA2238" s="5"/>
      <c r="AB2238" s="5"/>
      <c r="AC2238" s="5"/>
      <c r="AD2238" s="5"/>
      <c r="AE2238" s="5"/>
      <c r="AF2238" s="5"/>
      <c r="AG2238" s="5"/>
      <c r="AH2238" s="5"/>
      <c r="AI2238" s="5"/>
      <c r="AJ2238" s="5"/>
      <c r="AK2238" s="5"/>
      <c r="AL2238" s="5"/>
      <c r="AM2238" s="5"/>
      <c r="AN2238" s="5"/>
      <c r="AO2238" s="5"/>
      <c r="AP2238" s="5"/>
      <c r="AQ2238" s="5"/>
      <c r="AR2238" s="5"/>
      <c r="AS2238" s="5"/>
      <c r="AT2238" s="5"/>
      <c r="AU2238" s="5"/>
      <c r="AV2238" s="5"/>
      <c r="AW2238" s="5"/>
      <c r="AX2238" s="5"/>
      <c r="AY2238" s="5"/>
      <c r="AZ2238" s="5"/>
      <c r="BA2238" s="5"/>
      <c r="BB2238" s="5"/>
    </row>
    <row r="2239" spans="1:54">
      <c r="A2239" s="4"/>
      <c r="B2239" s="25"/>
      <c r="C2239" s="32">
        <f t="shared" si="163"/>
        <v>1</v>
      </c>
      <c r="D2239" s="121" t="s">
        <v>3667</v>
      </c>
      <c r="E2239" s="36">
        <v>9722</v>
      </c>
      <c r="F2239" s="4"/>
      <c r="G2239" s="5"/>
      <c r="H2239" s="5"/>
      <c r="I2239" s="5"/>
      <c r="J2239" s="5"/>
      <c r="K2239" s="5"/>
      <c r="L2239" s="5"/>
      <c r="M2239" s="5"/>
      <c r="N2239" s="5"/>
      <c r="O2239" s="5"/>
      <c r="P2239" s="5"/>
      <c r="Q2239" s="5"/>
      <c r="R2239" s="5"/>
      <c r="S2239" s="5"/>
      <c r="T2239" s="5"/>
      <c r="U2239" s="5"/>
      <c r="V2239" s="5"/>
      <c r="W2239" s="5"/>
      <c r="X2239" s="5"/>
      <c r="Y2239" s="5"/>
      <c r="Z2239" s="5"/>
      <c r="AA2239" s="5"/>
      <c r="AB2239" s="5"/>
      <c r="AC2239" s="5"/>
      <c r="AD2239" s="5"/>
      <c r="AE2239" s="5"/>
      <c r="AF2239" s="5"/>
      <c r="AG2239" s="5"/>
      <c r="AH2239" s="5"/>
      <c r="AI2239" s="5"/>
      <c r="AJ2239" s="5"/>
      <c r="AK2239" s="5"/>
      <c r="AL2239" s="5"/>
      <c r="AM2239" s="5"/>
      <c r="AN2239" s="5"/>
      <c r="AO2239" s="5"/>
      <c r="AP2239" s="5"/>
      <c r="AQ2239" s="5"/>
      <c r="AR2239" s="5"/>
      <c r="AS2239" s="5"/>
      <c r="AT2239" s="5"/>
      <c r="AU2239" s="5"/>
      <c r="AV2239" s="5"/>
      <c r="AW2239" s="5"/>
      <c r="AX2239" s="5"/>
      <c r="AY2239" s="5"/>
      <c r="AZ2239" s="5"/>
      <c r="BA2239" s="5"/>
      <c r="BB2239" s="5"/>
    </row>
    <row r="2240" spans="1:54">
      <c r="A2240" s="4"/>
      <c r="B2240" s="25"/>
      <c r="C2240" s="32">
        <f t="shared" si="163"/>
        <v>1</v>
      </c>
      <c r="D2240" s="121" t="s">
        <v>3669</v>
      </c>
      <c r="E2240" s="36">
        <v>3883</v>
      </c>
      <c r="F2240" s="4"/>
      <c r="G2240" s="5"/>
      <c r="H2240" s="5"/>
      <c r="I2240" s="5"/>
      <c r="J2240" s="5"/>
      <c r="K2240" s="5"/>
      <c r="L2240" s="5"/>
      <c r="M2240" s="5"/>
      <c r="N2240" s="5"/>
      <c r="O2240" s="5"/>
      <c r="P2240" s="5"/>
      <c r="Q2240" s="5"/>
      <c r="R2240" s="5"/>
      <c r="S2240" s="5"/>
      <c r="T2240" s="5"/>
      <c r="U2240" s="5"/>
      <c r="V2240" s="5"/>
      <c r="W2240" s="5"/>
      <c r="X2240" s="5"/>
      <c r="Y2240" s="5"/>
      <c r="Z2240" s="5"/>
      <c r="AA2240" s="5"/>
      <c r="AB2240" s="5"/>
      <c r="AC2240" s="5"/>
      <c r="AD2240" s="5"/>
      <c r="AE2240" s="5"/>
      <c r="AF2240" s="5"/>
      <c r="AG2240" s="5"/>
      <c r="AH2240" s="5"/>
      <c r="AI2240" s="5"/>
      <c r="AJ2240" s="5"/>
      <c r="AK2240" s="5"/>
      <c r="AL2240" s="5"/>
      <c r="AM2240" s="5"/>
      <c r="AN2240" s="5"/>
      <c r="AO2240" s="5"/>
      <c r="AP2240" s="5"/>
      <c r="AQ2240" s="5"/>
      <c r="AR2240" s="5"/>
      <c r="AS2240" s="5"/>
      <c r="AT2240" s="5"/>
      <c r="AU2240" s="5"/>
      <c r="AV2240" s="5"/>
      <c r="AW2240" s="5"/>
      <c r="AX2240" s="5"/>
      <c r="AY2240" s="5"/>
      <c r="AZ2240" s="5"/>
      <c r="BA2240" s="5"/>
      <c r="BB2240" s="5"/>
    </row>
    <row r="2241" spans="1:54">
      <c r="A2241" s="4"/>
      <c r="B2241" s="25"/>
      <c r="C2241" s="32">
        <f t="shared" si="163"/>
        <v>1</v>
      </c>
      <c r="D2241" s="121" t="s">
        <v>3670</v>
      </c>
      <c r="E2241" s="36">
        <v>21539</v>
      </c>
      <c r="F2241" s="4"/>
      <c r="G2241" s="5"/>
      <c r="H2241" s="5"/>
      <c r="I2241" s="5"/>
      <c r="J2241" s="5"/>
      <c r="K2241" s="5"/>
      <c r="L2241" s="5"/>
      <c r="M2241" s="5"/>
      <c r="N2241" s="5"/>
      <c r="O2241" s="5"/>
      <c r="P2241" s="5"/>
      <c r="Q2241" s="5"/>
      <c r="R2241" s="5"/>
      <c r="S2241" s="5"/>
      <c r="T2241" s="5"/>
      <c r="U2241" s="5"/>
      <c r="V2241" s="5"/>
      <c r="W2241" s="5"/>
      <c r="X2241" s="5"/>
      <c r="Y2241" s="5"/>
      <c r="Z2241" s="5"/>
      <c r="AA2241" s="5"/>
      <c r="AB2241" s="5"/>
      <c r="AC2241" s="5"/>
      <c r="AD2241" s="5"/>
      <c r="AE2241" s="5"/>
      <c r="AF2241" s="5"/>
      <c r="AG2241" s="5"/>
      <c r="AH2241" s="5"/>
      <c r="AI2241" s="5"/>
      <c r="AJ2241" s="5"/>
      <c r="AK2241" s="5"/>
      <c r="AL2241" s="5"/>
      <c r="AM2241" s="5"/>
      <c r="AN2241" s="5"/>
      <c r="AO2241" s="5"/>
      <c r="AP2241" s="5"/>
      <c r="AQ2241" s="5"/>
      <c r="AR2241" s="5"/>
      <c r="AS2241" s="5"/>
      <c r="AT2241" s="5"/>
      <c r="AU2241" s="5"/>
      <c r="AV2241" s="5"/>
      <c r="AW2241" s="5"/>
      <c r="AX2241" s="5"/>
      <c r="AY2241" s="5"/>
      <c r="AZ2241" s="5"/>
      <c r="BA2241" s="5"/>
      <c r="BB2241" s="5"/>
    </row>
    <row r="2242" spans="1:54">
      <c r="A2242" s="4"/>
      <c r="B2242" s="25"/>
      <c r="C2242" s="32">
        <f t="shared" si="163"/>
        <v>1</v>
      </c>
      <c r="D2242" s="121" t="s">
        <v>3672</v>
      </c>
      <c r="E2242" s="36">
        <v>21000</v>
      </c>
      <c r="F2242" s="4"/>
      <c r="G2242" s="5"/>
      <c r="H2242" s="5"/>
      <c r="I2242" s="5"/>
      <c r="J2242" s="5"/>
      <c r="K2242" s="5"/>
      <c r="L2242" s="5"/>
      <c r="M2242" s="5"/>
      <c r="N2242" s="5"/>
      <c r="O2242" s="5"/>
      <c r="P2242" s="5"/>
      <c r="Q2242" s="5"/>
      <c r="R2242" s="5"/>
      <c r="S2242" s="5"/>
      <c r="T2242" s="5"/>
      <c r="U2242" s="5"/>
      <c r="V2242" s="5"/>
      <c r="W2242" s="5"/>
      <c r="X2242" s="5"/>
      <c r="Y2242" s="5"/>
      <c r="Z2242" s="5"/>
      <c r="AA2242" s="5"/>
      <c r="AB2242" s="5"/>
      <c r="AC2242" s="5"/>
      <c r="AD2242" s="5"/>
      <c r="AE2242" s="5"/>
      <c r="AF2242" s="5"/>
      <c r="AG2242" s="5"/>
      <c r="AH2242" s="5"/>
      <c r="AI2242" s="5"/>
      <c r="AJ2242" s="5"/>
      <c r="AK2242" s="5"/>
      <c r="AL2242" s="5"/>
      <c r="AM2242" s="5"/>
      <c r="AN2242" s="5"/>
      <c r="AO2242" s="5"/>
      <c r="AP2242" s="5"/>
      <c r="AQ2242" s="5"/>
      <c r="AR2242" s="5"/>
      <c r="AS2242" s="5"/>
      <c r="AT2242" s="5"/>
      <c r="AU2242" s="5"/>
      <c r="AV2242" s="5"/>
      <c r="AW2242" s="5"/>
      <c r="AX2242" s="5"/>
      <c r="AY2242" s="5"/>
      <c r="AZ2242" s="5"/>
      <c r="BA2242" s="5"/>
      <c r="BB2242" s="5"/>
    </row>
    <row r="2243" spans="1:54">
      <c r="A2243" s="4"/>
      <c r="B2243" s="25"/>
      <c r="C2243" s="32">
        <f t="shared" si="163"/>
        <v>1</v>
      </c>
      <c r="D2243" s="121" t="s">
        <v>3674</v>
      </c>
      <c r="E2243" s="36">
        <v>7269</v>
      </c>
      <c r="F2243" s="4"/>
      <c r="G2243" s="5"/>
      <c r="H2243" s="5"/>
      <c r="I2243" s="5"/>
      <c r="J2243" s="5"/>
      <c r="K2243" s="5"/>
      <c r="L2243" s="5"/>
      <c r="M2243" s="5"/>
      <c r="N2243" s="5"/>
      <c r="O2243" s="5"/>
      <c r="P2243" s="5"/>
      <c r="Q2243" s="5"/>
      <c r="R2243" s="5"/>
      <c r="S2243" s="5"/>
      <c r="T2243" s="5"/>
      <c r="U2243" s="5"/>
      <c r="V2243" s="5"/>
      <c r="W2243" s="5"/>
      <c r="X2243" s="5"/>
      <c r="Y2243" s="5"/>
      <c r="Z2243" s="5"/>
      <c r="AA2243" s="5"/>
      <c r="AB2243" s="5"/>
      <c r="AC2243" s="5"/>
      <c r="AD2243" s="5"/>
      <c r="AE2243" s="5"/>
      <c r="AF2243" s="5"/>
      <c r="AG2243" s="5"/>
      <c r="AH2243" s="5"/>
      <c r="AI2243" s="5"/>
      <c r="AJ2243" s="5"/>
      <c r="AK2243" s="5"/>
      <c r="AL2243" s="5"/>
      <c r="AM2243" s="5"/>
      <c r="AN2243" s="5"/>
      <c r="AO2243" s="5"/>
      <c r="AP2243" s="5"/>
      <c r="AQ2243" s="5"/>
      <c r="AR2243" s="5"/>
      <c r="AS2243" s="5"/>
      <c r="AT2243" s="5"/>
      <c r="AU2243" s="5"/>
      <c r="AV2243" s="5"/>
      <c r="AW2243" s="5"/>
      <c r="AX2243" s="5"/>
      <c r="AY2243" s="5"/>
      <c r="AZ2243" s="5"/>
      <c r="BA2243" s="5"/>
      <c r="BB2243" s="5"/>
    </row>
    <row r="2244" spans="1:54">
      <c r="A2244" s="4"/>
      <c r="B2244" s="25"/>
      <c r="C2244" s="32">
        <f t="shared" si="163"/>
        <v>1</v>
      </c>
      <c r="D2244" s="121" t="s">
        <v>3675</v>
      </c>
      <c r="E2244" s="36">
        <v>16000</v>
      </c>
      <c r="F2244" s="4"/>
      <c r="G2244" s="5"/>
      <c r="H2244" s="5"/>
      <c r="I2244" s="5"/>
      <c r="J2244" s="5"/>
      <c r="K2244" s="5"/>
      <c r="L2244" s="5"/>
      <c r="M2244" s="5"/>
      <c r="N2244" s="5"/>
      <c r="O2244" s="5"/>
      <c r="P2244" s="5"/>
      <c r="Q2244" s="5"/>
      <c r="R2244" s="5"/>
      <c r="S2244" s="5"/>
      <c r="T2244" s="5"/>
      <c r="U2244" s="5"/>
      <c r="V2244" s="5"/>
      <c r="W2244" s="5"/>
      <c r="X2244" s="5"/>
      <c r="Y2244" s="5"/>
      <c r="Z2244" s="5"/>
      <c r="AA2244" s="5"/>
      <c r="AB2244" s="5"/>
      <c r="AC2244" s="5"/>
      <c r="AD2244" s="5"/>
      <c r="AE2244" s="5"/>
      <c r="AF2244" s="5"/>
      <c r="AG2244" s="5"/>
      <c r="AH2244" s="5"/>
      <c r="AI2244" s="5"/>
      <c r="AJ2244" s="5"/>
      <c r="AK2244" s="5"/>
      <c r="AL2244" s="5"/>
      <c r="AM2244" s="5"/>
      <c r="AN2244" s="5"/>
      <c r="AO2244" s="5"/>
      <c r="AP2244" s="5"/>
      <c r="AQ2244" s="5"/>
      <c r="AR2244" s="5"/>
      <c r="AS2244" s="5"/>
      <c r="AT2244" s="5"/>
      <c r="AU2244" s="5"/>
      <c r="AV2244" s="5"/>
      <c r="AW2244" s="5"/>
      <c r="AX2244" s="5"/>
      <c r="AY2244" s="5"/>
      <c r="AZ2244" s="5"/>
      <c r="BA2244" s="5"/>
      <c r="BB2244" s="5"/>
    </row>
    <row r="2245" spans="1:54">
      <c r="A2245" s="4"/>
      <c r="B2245" s="25"/>
      <c r="C2245" s="32">
        <f t="shared" si="163"/>
        <v>1</v>
      </c>
      <c r="D2245" s="121" t="s">
        <v>3678</v>
      </c>
      <c r="E2245" s="36">
        <v>14063</v>
      </c>
      <c r="F2245" s="4"/>
      <c r="G2245" s="5"/>
      <c r="H2245" s="5"/>
      <c r="I2245" s="5"/>
      <c r="J2245" s="5"/>
      <c r="K2245" s="5"/>
      <c r="L2245" s="5"/>
      <c r="M2245" s="5"/>
      <c r="N2245" s="5"/>
      <c r="O2245" s="5"/>
      <c r="P2245" s="5"/>
      <c r="Q2245" s="5"/>
      <c r="R2245" s="5"/>
      <c r="S2245" s="5"/>
      <c r="T2245" s="5"/>
      <c r="U2245" s="5"/>
      <c r="V2245" s="5"/>
      <c r="W2245" s="5"/>
      <c r="X2245" s="5"/>
      <c r="Y2245" s="5"/>
      <c r="Z2245" s="5"/>
      <c r="AA2245" s="5"/>
      <c r="AB2245" s="5"/>
      <c r="AC2245" s="5"/>
      <c r="AD2245" s="5"/>
      <c r="AE2245" s="5"/>
      <c r="AF2245" s="5"/>
      <c r="AG2245" s="5"/>
      <c r="AH2245" s="5"/>
      <c r="AI2245" s="5"/>
      <c r="AJ2245" s="5"/>
      <c r="AK2245" s="5"/>
      <c r="AL2245" s="5"/>
      <c r="AM2245" s="5"/>
      <c r="AN2245" s="5"/>
      <c r="AO2245" s="5"/>
      <c r="AP2245" s="5"/>
      <c r="AQ2245" s="5"/>
      <c r="AR2245" s="5"/>
      <c r="AS2245" s="5"/>
      <c r="AT2245" s="5"/>
      <c r="AU2245" s="5"/>
      <c r="AV2245" s="5"/>
      <c r="AW2245" s="5"/>
      <c r="AX2245" s="5"/>
      <c r="AY2245" s="5"/>
      <c r="AZ2245" s="5"/>
      <c r="BA2245" s="5"/>
      <c r="BB2245" s="5"/>
    </row>
    <row r="2246" spans="1:54">
      <c r="A2246" s="4"/>
      <c r="B2246" s="25"/>
      <c r="C2246" s="32">
        <f t="shared" si="163"/>
        <v>1</v>
      </c>
      <c r="D2246" s="121" t="s">
        <v>3680</v>
      </c>
      <c r="E2246" s="36">
        <v>9257</v>
      </c>
      <c r="F2246" s="4"/>
      <c r="G2246" s="5"/>
      <c r="H2246" s="5"/>
      <c r="I2246" s="5"/>
      <c r="J2246" s="5"/>
      <c r="K2246" s="5"/>
      <c r="L2246" s="5"/>
      <c r="M2246" s="5"/>
      <c r="N2246" s="5"/>
      <c r="O2246" s="5"/>
      <c r="P2246" s="5"/>
      <c r="Q2246" s="5"/>
      <c r="R2246" s="5"/>
      <c r="S2246" s="5"/>
      <c r="T2246" s="5"/>
      <c r="U2246" s="5"/>
      <c r="V2246" s="5"/>
      <c r="W2246" s="5"/>
      <c r="X2246" s="5"/>
      <c r="Y2246" s="5"/>
      <c r="Z2246" s="5"/>
      <c r="AA2246" s="5"/>
      <c r="AB2246" s="5"/>
      <c r="AC2246" s="5"/>
      <c r="AD2246" s="5"/>
      <c r="AE2246" s="5"/>
      <c r="AF2246" s="5"/>
      <c r="AG2246" s="5"/>
      <c r="AH2246" s="5"/>
      <c r="AI2246" s="5"/>
      <c r="AJ2246" s="5"/>
      <c r="AK2246" s="5"/>
      <c r="AL2246" s="5"/>
      <c r="AM2246" s="5"/>
      <c r="AN2246" s="5"/>
      <c r="AO2246" s="5"/>
      <c r="AP2246" s="5"/>
      <c r="AQ2246" s="5"/>
      <c r="AR2246" s="5"/>
      <c r="AS2246" s="5"/>
      <c r="AT2246" s="5"/>
      <c r="AU2246" s="5"/>
      <c r="AV2246" s="5"/>
      <c r="AW2246" s="5"/>
      <c r="AX2246" s="5"/>
      <c r="AY2246" s="5"/>
      <c r="AZ2246" s="5"/>
      <c r="BA2246" s="5"/>
      <c r="BB2246" s="5"/>
    </row>
    <row r="2247" spans="1:54">
      <c r="A2247" s="4"/>
      <c r="B2247" s="25"/>
      <c r="C2247" s="32">
        <f t="shared" si="163"/>
        <v>1</v>
      </c>
      <c r="D2247" s="121" t="s">
        <v>3683</v>
      </c>
      <c r="E2247" s="36">
        <v>56229</v>
      </c>
      <c r="F2247" s="4"/>
      <c r="G2247" s="5"/>
      <c r="H2247" s="5"/>
      <c r="I2247" s="5"/>
      <c r="J2247" s="5"/>
      <c r="K2247" s="5"/>
      <c r="L2247" s="5"/>
      <c r="M2247" s="5"/>
      <c r="N2247" s="5"/>
      <c r="O2247" s="5"/>
      <c r="P2247" s="5"/>
      <c r="Q2247" s="5"/>
      <c r="R2247" s="5"/>
      <c r="S2247" s="5"/>
      <c r="T2247" s="5"/>
      <c r="U2247" s="5"/>
      <c r="V2247" s="5"/>
      <c r="W2247" s="5"/>
      <c r="X2247" s="5"/>
      <c r="Y2247" s="5"/>
      <c r="Z2247" s="5"/>
      <c r="AA2247" s="5"/>
      <c r="AB2247" s="5"/>
      <c r="AC2247" s="5"/>
      <c r="AD2247" s="5"/>
      <c r="AE2247" s="5"/>
      <c r="AF2247" s="5"/>
      <c r="AG2247" s="5"/>
      <c r="AH2247" s="5"/>
      <c r="AI2247" s="5"/>
      <c r="AJ2247" s="5"/>
      <c r="AK2247" s="5"/>
      <c r="AL2247" s="5"/>
      <c r="AM2247" s="5"/>
      <c r="AN2247" s="5"/>
      <c r="AO2247" s="5"/>
      <c r="AP2247" s="5"/>
      <c r="AQ2247" s="5"/>
      <c r="AR2247" s="5"/>
      <c r="AS2247" s="5"/>
      <c r="AT2247" s="5"/>
      <c r="AU2247" s="5"/>
      <c r="AV2247" s="5"/>
      <c r="AW2247" s="5"/>
      <c r="AX2247" s="5"/>
      <c r="AY2247" s="5"/>
      <c r="AZ2247" s="5"/>
      <c r="BA2247" s="5"/>
      <c r="BB2247" s="5"/>
    </row>
    <row r="2248" spans="1:54">
      <c r="A2248" s="4"/>
      <c r="B2248" s="25"/>
      <c r="C2248" s="32">
        <f t="shared" si="163"/>
        <v>1</v>
      </c>
      <c r="D2248" s="121" t="s">
        <v>3684</v>
      </c>
      <c r="E2248" s="36">
        <v>41139</v>
      </c>
      <c r="F2248" s="4"/>
      <c r="G2248" s="5"/>
      <c r="H2248" s="5"/>
      <c r="I2248" s="5"/>
      <c r="J2248" s="5"/>
      <c r="K2248" s="5"/>
      <c r="L2248" s="5"/>
      <c r="M2248" s="5"/>
      <c r="N2248" s="5"/>
      <c r="O2248" s="5"/>
      <c r="P2248" s="5"/>
      <c r="Q2248" s="5"/>
      <c r="R2248" s="5"/>
      <c r="S2248" s="5"/>
      <c r="T2248" s="5"/>
      <c r="U2248" s="5"/>
      <c r="V2248" s="5"/>
      <c r="W2248" s="5"/>
      <c r="X2248" s="5"/>
      <c r="Y2248" s="5"/>
      <c r="Z2248" s="5"/>
      <c r="AA2248" s="5"/>
      <c r="AB2248" s="5"/>
      <c r="AC2248" s="5"/>
      <c r="AD2248" s="5"/>
      <c r="AE2248" s="5"/>
      <c r="AF2248" s="5"/>
      <c r="AG2248" s="5"/>
      <c r="AH2248" s="5"/>
      <c r="AI2248" s="5"/>
      <c r="AJ2248" s="5"/>
      <c r="AK2248" s="5"/>
      <c r="AL2248" s="5"/>
      <c r="AM2248" s="5"/>
      <c r="AN2248" s="5"/>
      <c r="AO2248" s="5"/>
      <c r="AP2248" s="5"/>
      <c r="AQ2248" s="5"/>
      <c r="AR2248" s="5"/>
      <c r="AS2248" s="5"/>
      <c r="AT2248" s="5"/>
      <c r="AU2248" s="5"/>
      <c r="AV2248" s="5"/>
      <c r="AW2248" s="5"/>
      <c r="AX2248" s="5"/>
      <c r="AY2248" s="5"/>
      <c r="AZ2248" s="5"/>
      <c r="BA2248" s="5"/>
      <c r="BB2248" s="5"/>
    </row>
    <row r="2249" spans="1:54">
      <c r="A2249" s="4"/>
      <c r="B2249" s="25"/>
      <c r="C2249" s="32">
        <f t="shared" si="163"/>
        <v>1</v>
      </c>
      <c r="D2249" s="121" t="s">
        <v>3685</v>
      </c>
      <c r="E2249" s="36">
        <v>135000</v>
      </c>
      <c r="F2249" s="4"/>
      <c r="G2249" s="5"/>
      <c r="H2249" s="5"/>
      <c r="I2249" s="5"/>
      <c r="J2249" s="5"/>
      <c r="K2249" s="5"/>
      <c r="L2249" s="5"/>
      <c r="M2249" s="5"/>
      <c r="N2249" s="5"/>
      <c r="O2249" s="5"/>
      <c r="P2249" s="5"/>
      <c r="Q2249" s="5"/>
      <c r="R2249" s="5"/>
      <c r="S2249" s="5"/>
      <c r="T2249" s="5"/>
      <c r="U2249" s="5"/>
      <c r="V2249" s="5"/>
      <c r="W2249" s="5"/>
      <c r="X2249" s="5"/>
      <c r="Y2249" s="5"/>
      <c r="Z2249" s="5"/>
      <c r="AA2249" s="5"/>
      <c r="AB2249" s="5"/>
      <c r="AC2249" s="5"/>
      <c r="AD2249" s="5"/>
      <c r="AE2249" s="5"/>
      <c r="AF2249" s="5"/>
      <c r="AG2249" s="5"/>
      <c r="AH2249" s="5"/>
      <c r="AI2249" s="5"/>
      <c r="AJ2249" s="5"/>
      <c r="AK2249" s="5"/>
      <c r="AL2249" s="5"/>
      <c r="AM2249" s="5"/>
      <c r="AN2249" s="5"/>
      <c r="AO2249" s="5"/>
      <c r="AP2249" s="5"/>
      <c r="AQ2249" s="5"/>
      <c r="AR2249" s="5"/>
      <c r="AS2249" s="5"/>
      <c r="AT2249" s="5"/>
      <c r="AU2249" s="5"/>
      <c r="AV2249" s="5"/>
      <c r="AW2249" s="5"/>
      <c r="AX2249" s="5"/>
      <c r="AY2249" s="5"/>
      <c r="AZ2249" s="5"/>
      <c r="BA2249" s="5"/>
      <c r="BB2249" s="5"/>
    </row>
    <row r="2250" spans="1:54">
      <c r="A2250" s="4"/>
      <c r="B2250" s="25"/>
      <c r="C2250" s="32">
        <f t="shared" si="163"/>
        <v>1</v>
      </c>
      <c r="D2250" s="121" t="s">
        <v>3688</v>
      </c>
      <c r="E2250" s="36">
        <v>17984</v>
      </c>
      <c r="F2250" s="4"/>
      <c r="G2250" s="5"/>
      <c r="H2250" s="5"/>
      <c r="I2250" s="5"/>
      <c r="J2250" s="5"/>
      <c r="K2250" s="5"/>
      <c r="L2250" s="5"/>
      <c r="M2250" s="5"/>
      <c r="N2250" s="5"/>
      <c r="O2250" s="5"/>
      <c r="P2250" s="5"/>
      <c r="Q2250" s="5"/>
      <c r="R2250" s="5"/>
      <c r="S2250" s="5"/>
      <c r="T2250" s="5"/>
      <c r="U2250" s="5"/>
      <c r="V2250" s="5"/>
      <c r="W2250" s="5"/>
      <c r="X2250" s="5"/>
      <c r="Y2250" s="5"/>
      <c r="Z2250" s="5"/>
      <c r="AA2250" s="5"/>
      <c r="AB2250" s="5"/>
      <c r="AC2250" s="5"/>
      <c r="AD2250" s="5"/>
      <c r="AE2250" s="5"/>
      <c r="AF2250" s="5"/>
      <c r="AG2250" s="5"/>
      <c r="AH2250" s="5"/>
      <c r="AI2250" s="5"/>
      <c r="AJ2250" s="5"/>
      <c r="AK2250" s="5"/>
      <c r="AL2250" s="5"/>
      <c r="AM2250" s="5"/>
      <c r="AN2250" s="5"/>
      <c r="AO2250" s="5"/>
      <c r="AP2250" s="5"/>
      <c r="AQ2250" s="5"/>
      <c r="AR2250" s="5"/>
      <c r="AS2250" s="5"/>
      <c r="AT2250" s="5"/>
      <c r="AU2250" s="5"/>
      <c r="AV2250" s="5"/>
      <c r="AW2250" s="5"/>
      <c r="AX2250" s="5"/>
      <c r="AY2250" s="5"/>
      <c r="AZ2250" s="5"/>
      <c r="BA2250" s="5"/>
      <c r="BB2250" s="5"/>
    </row>
    <row r="2251" spans="1:54">
      <c r="A2251" s="4"/>
      <c r="B2251" s="25"/>
      <c r="C2251" s="32">
        <f t="shared" si="163"/>
        <v>1</v>
      </c>
      <c r="D2251" s="121" t="s">
        <v>3689</v>
      </c>
      <c r="E2251" s="36">
        <v>20712</v>
      </c>
      <c r="F2251" s="4"/>
      <c r="G2251" s="5"/>
      <c r="H2251" s="5"/>
      <c r="I2251" s="5"/>
      <c r="J2251" s="5"/>
      <c r="K2251" s="5"/>
      <c r="L2251" s="5"/>
      <c r="M2251" s="5"/>
      <c r="N2251" s="5"/>
      <c r="O2251" s="5"/>
      <c r="P2251" s="5"/>
      <c r="Q2251" s="5"/>
      <c r="R2251" s="5"/>
      <c r="S2251" s="5"/>
      <c r="T2251" s="5"/>
      <c r="U2251" s="5"/>
      <c r="V2251" s="5"/>
      <c r="W2251" s="5"/>
      <c r="X2251" s="5"/>
      <c r="Y2251" s="5"/>
      <c r="Z2251" s="5"/>
      <c r="AA2251" s="5"/>
      <c r="AB2251" s="5"/>
      <c r="AC2251" s="5"/>
      <c r="AD2251" s="5"/>
      <c r="AE2251" s="5"/>
      <c r="AF2251" s="5"/>
      <c r="AG2251" s="5"/>
      <c r="AH2251" s="5"/>
      <c r="AI2251" s="5"/>
      <c r="AJ2251" s="5"/>
      <c r="AK2251" s="5"/>
      <c r="AL2251" s="5"/>
      <c r="AM2251" s="5"/>
      <c r="AN2251" s="5"/>
      <c r="AO2251" s="5"/>
      <c r="AP2251" s="5"/>
      <c r="AQ2251" s="5"/>
      <c r="AR2251" s="5"/>
      <c r="AS2251" s="5"/>
      <c r="AT2251" s="5"/>
      <c r="AU2251" s="5"/>
      <c r="AV2251" s="5"/>
      <c r="AW2251" s="5"/>
      <c r="AX2251" s="5"/>
      <c r="AY2251" s="5"/>
      <c r="AZ2251" s="5"/>
      <c r="BA2251" s="5"/>
      <c r="BB2251" s="5"/>
    </row>
    <row r="2252" spans="1:54">
      <c r="A2252" s="4"/>
      <c r="B2252" s="25"/>
      <c r="C2252" s="32">
        <f t="shared" si="163"/>
        <v>1</v>
      </c>
      <c r="D2252" s="121" t="s">
        <v>3690</v>
      </c>
      <c r="E2252" s="36">
        <v>12870</v>
      </c>
      <c r="F2252" s="4"/>
      <c r="G2252" s="5"/>
      <c r="H2252" s="5"/>
      <c r="I2252" s="5"/>
      <c r="J2252" s="5"/>
      <c r="K2252" s="5"/>
      <c r="L2252" s="5"/>
      <c r="M2252" s="5"/>
      <c r="N2252" s="5"/>
      <c r="O2252" s="5"/>
      <c r="P2252" s="5"/>
      <c r="Q2252" s="5"/>
      <c r="R2252" s="5"/>
      <c r="S2252" s="5"/>
      <c r="T2252" s="5"/>
      <c r="U2252" s="5"/>
      <c r="V2252" s="5"/>
      <c r="W2252" s="5"/>
      <c r="X2252" s="5"/>
      <c r="Y2252" s="5"/>
      <c r="Z2252" s="5"/>
      <c r="AA2252" s="5"/>
      <c r="AB2252" s="5"/>
      <c r="AC2252" s="5"/>
      <c r="AD2252" s="5"/>
      <c r="AE2252" s="5"/>
      <c r="AF2252" s="5"/>
      <c r="AG2252" s="5"/>
      <c r="AH2252" s="5"/>
      <c r="AI2252" s="5"/>
      <c r="AJ2252" s="5"/>
      <c r="AK2252" s="5"/>
      <c r="AL2252" s="5"/>
      <c r="AM2252" s="5"/>
      <c r="AN2252" s="5"/>
      <c r="AO2252" s="5"/>
      <c r="AP2252" s="5"/>
      <c r="AQ2252" s="5"/>
      <c r="AR2252" s="5"/>
      <c r="AS2252" s="5"/>
      <c r="AT2252" s="5"/>
      <c r="AU2252" s="5"/>
      <c r="AV2252" s="5"/>
      <c r="AW2252" s="5"/>
      <c r="AX2252" s="5"/>
      <c r="AY2252" s="5"/>
      <c r="AZ2252" s="5"/>
      <c r="BA2252" s="5"/>
      <c r="BB2252" s="5"/>
    </row>
    <row r="2253" spans="1:54">
      <c r="A2253" s="4"/>
      <c r="B2253" s="25"/>
      <c r="C2253" s="32">
        <f t="shared" si="163"/>
        <v>1</v>
      </c>
      <c r="D2253" s="121" t="s">
        <v>3691</v>
      </c>
      <c r="E2253" s="36">
        <v>2735</v>
      </c>
      <c r="F2253" s="4"/>
      <c r="G2253" s="5"/>
      <c r="H2253" s="5"/>
      <c r="I2253" s="5"/>
      <c r="J2253" s="5"/>
      <c r="K2253" s="5"/>
      <c r="L2253" s="5"/>
      <c r="M2253" s="5"/>
      <c r="N2253" s="5"/>
      <c r="O2253" s="5"/>
      <c r="P2253" s="5"/>
      <c r="Q2253" s="5"/>
      <c r="R2253" s="5"/>
      <c r="S2253" s="5"/>
      <c r="T2253" s="5"/>
      <c r="U2253" s="5"/>
      <c r="V2253" s="5"/>
      <c r="W2253" s="5"/>
      <c r="X2253" s="5"/>
      <c r="Y2253" s="5"/>
      <c r="Z2253" s="5"/>
      <c r="AA2253" s="5"/>
      <c r="AB2253" s="5"/>
      <c r="AC2253" s="5"/>
      <c r="AD2253" s="5"/>
      <c r="AE2253" s="5"/>
      <c r="AF2253" s="5"/>
      <c r="AG2253" s="5"/>
      <c r="AH2253" s="5"/>
      <c r="AI2253" s="5"/>
      <c r="AJ2253" s="5"/>
      <c r="AK2253" s="5"/>
      <c r="AL2253" s="5"/>
      <c r="AM2253" s="5"/>
      <c r="AN2253" s="5"/>
      <c r="AO2253" s="5"/>
      <c r="AP2253" s="5"/>
      <c r="AQ2253" s="5"/>
      <c r="AR2253" s="5"/>
      <c r="AS2253" s="5"/>
      <c r="AT2253" s="5"/>
      <c r="AU2253" s="5"/>
      <c r="AV2253" s="5"/>
      <c r="AW2253" s="5"/>
      <c r="AX2253" s="5"/>
      <c r="AY2253" s="5"/>
      <c r="AZ2253" s="5"/>
      <c r="BA2253" s="5"/>
      <c r="BB2253" s="5"/>
    </row>
    <row r="2254" spans="1:54">
      <c r="A2254" s="4"/>
      <c r="B2254" s="25"/>
      <c r="C2254" s="32">
        <f t="shared" si="163"/>
        <v>1</v>
      </c>
      <c r="D2254" s="121" t="s">
        <v>3693</v>
      </c>
      <c r="E2254" s="36">
        <v>12439</v>
      </c>
      <c r="F2254" s="4"/>
      <c r="G2254" s="5"/>
      <c r="H2254" s="5"/>
      <c r="I2254" s="5"/>
      <c r="J2254" s="5"/>
      <c r="K2254" s="5"/>
      <c r="L2254" s="5"/>
      <c r="M2254" s="5"/>
      <c r="N2254" s="5"/>
      <c r="O2254" s="5"/>
      <c r="P2254" s="5"/>
      <c r="Q2254" s="5"/>
      <c r="R2254" s="5"/>
      <c r="S2254" s="5"/>
      <c r="T2254" s="5"/>
      <c r="U2254" s="5"/>
      <c r="V2254" s="5"/>
      <c r="W2254" s="5"/>
      <c r="X2254" s="5"/>
      <c r="Y2254" s="5"/>
      <c r="Z2254" s="5"/>
      <c r="AA2254" s="5"/>
      <c r="AB2254" s="5"/>
      <c r="AC2254" s="5"/>
      <c r="AD2254" s="5"/>
      <c r="AE2254" s="5"/>
      <c r="AF2254" s="5"/>
      <c r="AG2254" s="5"/>
      <c r="AH2254" s="5"/>
      <c r="AI2254" s="5"/>
      <c r="AJ2254" s="5"/>
      <c r="AK2254" s="5"/>
      <c r="AL2254" s="5"/>
      <c r="AM2254" s="5"/>
      <c r="AN2254" s="5"/>
      <c r="AO2254" s="5"/>
      <c r="AP2254" s="5"/>
      <c r="AQ2254" s="5"/>
      <c r="AR2254" s="5"/>
      <c r="AS2254" s="5"/>
      <c r="AT2254" s="5"/>
      <c r="AU2254" s="5"/>
      <c r="AV2254" s="5"/>
      <c r="AW2254" s="5"/>
      <c r="AX2254" s="5"/>
      <c r="AY2254" s="5"/>
      <c r="AZ2254" s="5"/>
      <c r="BA2254" s="5"/>
      <c r="BB2254" s="5"/>
    </row>
    <row r="2255" spans="1:54">
      <c r="A2255" s="4"/>
      <c r="B2255" s="25"/>
      <c r="C2255" s="32">
        <f t="shared" si="163"/>
        <v>1</v>
      </c>
      <c r="D2255" s="121" t="s">
        <v>3694</v>
      </c>
      <c r="E2255" s="36">
        <v>5800</v>
      </c>
      <c r="F2255" s="4"/>
      <c r="G2255" s="5"/>
      <c r="H2255" s="5"/>
      <c r="I2255" s="5"/>
      <c r="J2255" s="5"/>
      <c r="K2255" s="5"/>
      <c r="L2255" s="5"/>
      <c r="M2255" s="5"/>
      <c r="N2255" s="5"/>
      <c r="O2255" s="5"/>
      <c r="P2255" s="5"/>
      <c r="Q2255" s="5"/>
      <c r="R2255" s="5"/>
      <c r="S2255" s="5"/>
      <c r="T2255" s="5"/>
      <c r="U2255" s="5"/>
      <c r="V2255" s="5"/>
      <c r="W2255" s="5"/>
      <c r="X2255" s="5"/>
      <c r="Y2255" s="5"/>
      <c r="Z2255" s="5"/>
      <c r="AA2255" s="5"/>
      <c r="AB2255" s="5"/>
      <c r="AC2255" s="5"/>
      <c r="AD2255" s="5"/>
      <c r="AE2255" s="5"/>
      <c r="AF2255" s="5"/>
      <c r="AG2255" s="5"/>
      <c r="AH2255" s="5"/>
      <c r="AI2255" s="5"/>
      <c r="AJ2255" s="5"/>
      <c r="AK2255" s="5"/>
      <c r="AL2255" s="5"/>
      <c r="AM2255" s="5"/>
      <c r="AN2255" s="5"/>
      <c r="AO2255" s="5"/>
      <c r="AP2255" s="5"/>
      <c r="AQ2255" s="5"/>
      <c r="AR2255" s="5"/>
      <c r="AS2255" s="5"/>
      <c r="AT2255" s="5"/>
      <c r="AU2255" s="5"/>
      <c r="AV2255" s="5"/>
      <c r="AW2255" s="5"/>
      <c r="AX2255" s="5"/>
      <c r="AY2255" s="5"/>
      <c r="AZ2255" s="5"/>
      <c r="BA2255" s="5"/>
      <c r="BB2255" s="5"/>
    </row>
    <row r="2256" spans="1:54">
      <c r="A2256" s="4"/>
      <c r="B2256" s="25"/>
      <c r="C2256" s="32">
        <f t="shared" si="163"/>
        <v>1</v>
      </c>
      <c r="D2256" s="121" t="s">
        <v>3695</v>
      </c>
      <c r="E2256" s="36">
        <v>6306</v>
      </c>
      <c r="F2256" s="4"/>
      <c r="G2256" s="5"/>
      <c r="H2256" s="5"/>
      <c r="I2256" s="5"/>
      <c r="J2256" s="5"/>
      <c r="K2256" s="5"/>
      <c r="L2256" s="5"/>
      <c r="M2256" s="5"/>
      <c r="N2256" s="5"/>
      <c r="O2256" s="5"/>
      <c r="P2256" s="5"/>
      <c r="Q2256" s="5"/>
      <c r="R2256" s="5"/>
      <c r="S2256" s="5"/>
      <c r="T2256" s="5"/>
      <c r="U2256" s="5"/>
      <c r="V2256" s="5"/>
      <c r="W2256" s="5"/>
      <c r="X2256" s="5"/>
      <c r="Y2256" s="5"/>
      <c r="Z2256" s="5"/>
      <c r="AA2256" s="5"/>
      <c r="AB2256" s="5"/>
      <c r="AC2256" s="5"/>
      <c r="AD2256" s="5"/>
      <c r="AE2256" s="5"/>
      <c r="AF2256" s="5"/>
      <c r="AG2256" s="5"/>
      <c r="AH2256" s="5"/>
      <c r="AI2256" s="5"/>
      <c r="AJ2256" s="5"/>
      <c r="AK2256" s="5"/>
      <c r="AL2256" s="5"/>
      <c r="AM2256" s="5"/>
      <c r="AN2256" s="5"/>
      <c r="AO2256" s="5"/>
      <c r="AP2256" s="5"/>
      <c r="AQ2256" s="5"/>
      <c r="AR2256" s="5"/>
      <c r="AS2256" s="5"/>
      <c r="AT2256" s="5"/>
      <c r="AU2256" s="5"/>
      <c r="AV2256" s="5"/>
      <c r="AW2256" s="5"/>
      <c r="AX2256" s="5"/>
      <c r="AY2256" s="5"/>
      <c r="AZ2256" s="5"/>
      <c r="BA2256" s="5"/>
      <c r="BB2256" s="5"/>
    </row>
    <row r="2257" spans="1:54">
      <c r="A2257" s="4"/>
      <c r="B2257" s="25"/>
      <c r="C2257" s="32">
        <f t="shared" si="163"/>
        <v>1</v>
      </c>
      <c r="D2257" s="121" t="s">
        <v>3696</v>
      </c>
      <c r="E2257" s="36">
        <v>8775</v>
      </c>
      <c r="F2257" s="4"/>
      <c r="G2257" s="5"/>
      <c r="H2257" s="5"/>
      <c r="I2257" s="5"/>
      <c r="J2257" s="5"/>
      <c r="K2257" s="5"/>
      <c r="L2257" s="5"/>
      <c r="M2257" s="5"/>
      <c r="N2257" s="5"/>
      <c r="O2257" s="5"/>
      <c r="P2257" s="5"/>
      <c r="Q2257" s="5"/>
      <c r="R2257" s="5"/>
      <c r="S2257" s="5"/>
      <c r="T2257" s="5"/>
      <c r="U2257" s="5"/>
      <c r="V2257" s="5"/>
      <c r="W2257" s="5"/>
      <c r="X2257" s="5"/>
      <c r="Y2257" s="5"/>
      <c r="Z2257" s="5"/>
      <c r="AA2257" s="5"/>
      <c r="AB2257" s="5"/>
      <c r="AC2257" s="5"/>
      <c r="AD2257" s="5"/>
      <c r="AE2257" s="5"/>
      <c r="AF2257" s="5"/>
      <c r="AG2257" s="5"/>
      <c r="AH2257" s="5"/>
      <c r="AI2257" s="5"/>
      <c r="AJ2257" s="5"/>
      <c r="AK2257" s="5"/>
      <c r="AL2257" s="5"/>
      <c r="AM2257" s="5"/>
      <c r="AN2257" s="5"/>
      <c r="AO2257" s="5"/>
      <c r="AP2257" s="5"/>
      <c r="AQ2257" s="5"/>
      <c r="AR2257" s="5"/>
      <c r="AS2257" s="5"/>
      <c r="AT2257" s="5"/>
      <c r="AU2257" s="5"/>
      <c r="AV2257" s="5"/>
      <c r="AW2257" s="5"/>
      <c r="AX2257" s="5"/>
      <c r="AY2257" s="5"/>
      <c r="AZ2257" s="5"/>
      <c r="BA2257" s="5"/>
      <c r="BB2257" s="5"/>
    </row>
    <row r="2258" spans="1:54">
      <c r="A2258" s="4"/>
      <c r="B2258" s="25"/>
      <c r="C2258" s="32">
        <f t="shared" si="163"/>
        <v>1</v>
      </c>
      <c r="D2258" s="121" t="s">
        <v>3697</v>
      </c>
      <c r="E2258" s="36">
        <v>6218</v>
      </c>
      <c r="F2258" s="4"/>
      <c r="G2258" s="5"/>
      <c r="H2258" s="5"/>
      <c r="I2258" s="5"/>
      <c r="J2258" s="5"/>
      <c r="K2258" s="5"/>
      <c r="L2258" s="5"/>
      <c r="M2258" s="5"/>
      <c r="N2258" s="5"/>
      <c r="O2258" s="5"/>
      <c r="P2258" s="5"/>
      <c r="Q2258" s="5"/>
      <c r="R2258" s="5"/>
      <c r="S2258" s="5"/>
      <c r="T2258" s="5"/>
      <c r="U2258" s="5"/>
      <c r="V2258" s="5"/>
      <c r="W2258" s="5"/>
      <c r="X2258" s="5"/>
      <c r="Y2258" s="5"/>
      <c r="Z2258" s="5"/>
      <c r="AA2258" s="5"/>
      <c r="AB2258" s="5"/>
      <c r="AC2258" s="5"/>
      <c r="AD2258" s="5"/>
      <c r="AE2258" s="5"/>
      <c r="AF2258" s="5"/>
      <c r="AG2258" s="5"/>
      <c r="AH2258" s="5"/>
      <c r="AI2258" s="5"/>
      <c r="AJ2258" s="5"/>
      <c r="AK2258" s="5"/>
      <c r="AL2258" s="5"/>
      <c r="AM2258" s="5"/>
      <c r="AN2258" s="5"/>
      <c r="AO2258" s="5"/>
      <c r="AP2258" s="5"/>
      <c r="AQ2258" s="5"/>
      <c r="AR2258" s="5"/>
      <c r="AS2258" s="5"/>
      <c r="AT2258" s="5"/>
      <c r="AU2258" s="5"/>
      <c r="AV2258" s="5"/>
      <c r="AW2258" s="5"/>
      <c r="AX2258" s="5"/>
      <c r="AY2258" s="5"/>
      <c r="AZ2258" s="5"/>
      <c r="BA2258" s="5"/>
      <c r="BB2258" s="5"/>
    </row>
    <row r="2259" spans="1:54">
      <c r="A2259" s="4"/>
      <c r="B2259" s="25"/>
      <c r="C2259" s="32">
        <f t="shared" si="163"/>
        <v>1</v>
      </c>
      <c r="D2259" s="121" t="s">
        <v>3698</v>
      </c>
      <c r="E2259" s="36">
        <v>13250</v>
      </c>
      <c r="F2259" s="4"/>
      <c r="G2259" s="5"/>
      <c r="H2259" s="5"/>
      <c r="I2259" s="5"/>
      <c r="J2259" s="5"/>
      <c r="K2259" s="5"/>
      <c r="L2259" s="5"/>
      <c r="M2259" s="5"/>
      <c r="N2259" s="5"/>
      <c r="O2259" s="5"/>
      <c r="P2259" s="5"/>
      <c r="Q2259" s="5"/>
      <c r="R2259" s="5"/>
      <c r="S2259" s="5"/>
      <c r="T2259" s="5"/>
      <c r="U2259" s="5"/>
      <c r="V2259" s="5"/>
      <c r="W2259" s="5"/>
      <c r="X2259" s="5"/>
      <c r="Y2259" s="5"/>
      <c r="Z2259" s="5"/>
      <c r="AA2259" s="5"/>
      <c r="AB2259" s="5"/>
      <c r="AC2259" s="5"/>
      <c r="AD2259" s="5"/>
      <c r="AE2259" s="5"/>
      <c r="AF2259" s="5"/>
      <c r="AG2259" s="5"/>
      <c r="AH2259" s="5"/>
      <c r="AI2259" s="5"/>
      <c r="AJ2259" s="5"/>
      <c r="AK2259" s="5"/>
      <c r="AL2259" s="5"/>
      <c r="AM2259" s="5"/>
      <c r="AN2259" s="5"/>
      <c r="AO2259" s="5"/>
      <c r="AP2259" s="5"/>
      <c r="AQ2259" s="5"/>
      <c r="AR2259" s="5"/>
      <c r="AS2259" s="5"/>
      <c r="AT2259" s="5"/>
      <c r="AU2259" s="5"/>
      <c r="AV2259" s="5"/>
      <c r="AW2259" s="5"/>
      <c r="AX2259" s="5"/>
      <c r="AY2259" s="5"/>
      <c r="AZ2259" s="5"/>
      <c r="BA2259" s="5"/>
      <c r="BB2259" s="5"/>
    </row>
    <row r="2260" spans="1:54">
      <c r="A2260" s="4"/>
      <c r="B2260" s="25"/>
      <c r="C2260" s="32">
        <f t="shared" si="163"/>
        <v>1</v>
      </c>
      <c r="D2260" s="121" t="s">
        <v>3699</v>
      </c>
      <c r="E2260" s="36">
        <v>16067</v>
      </c>
      <c r="F2260" s="4"/>
      <c r="G2260" s="5"/>
      <c r="H2260" s="5"/>
      <c r="I2260" s="5"/>
      <c r="J2260" s="5"/>
      <c r="K2260" s="5"/>
      <c r="L2260" s="5"/>
      <c r="M2260" s="5"/>
      <c r="N2260" s="5"/>
      <c r="O2260" s="5"/>
      <c r="P2260" s="5"/>
      <c r="Q2260" s="5"/>
      <c r="R2260" s="5"/>
      <c r="S2260" s="5"/>
      <c r="T2260" s="5"/>
      <c r="U2260" s="5"/>
      <c r="V2260" s="5"/>
      <c r="W2260" s="5"/>
      <c r="X2260" s="5"/>
      <c r="Y2260" s="5"/>
      <c r="Z2260" s="5"/>
      <c r="AA2260" s="5"/>
      <c r="AB2260" s="5"/>
      <c r="AC2260" s="5"/>
      <c r="AD2260" s="5"/>
      <c r="AE2260" s="5"/>
      <c r="AF2260" s="5"/>
      <c r="AG2260" s="5"/>
      <c r="AH2260" s="5"/>
      <c r="AI2260" s="5"/>
      <c r="AJ2260" s="5"/>
      <c r="AK2260" s="5"/>
      <c r="AL2260" s="5"/>
      <c r="AM2260" s="5"/>
      <c r="AN2260" s="5"/>
      <c r="AO2260" s="5"/>
      <c r="AP2260" s="5"/>
      <c r="AQ2260" s="5"/>
      <c r="AR2260" s="5"/>
      <c r="AS2260" s="5"/>
      <c r="AT2260" s="5"/>
      <c r="AU2260" s="5"/>
      <c r="AV2260" s="5"/>
      <c r="AW2260" s="5"/>
      <c r="AX2260" s="5"/>
      <c r="AY2260" s="5"/>
      <c r="AZ2260" s="5"/>
      <c r="BA2260" s="5"/>
      <c r="BB2260" s="5"/>
    </row>
    <row r="2261" spans="1:54">
      <c r="A2261" s="4"/>
      <c r="B2261" s="25"/>
      <c r="C2261" s="32">
        <f t="shared" si="163"/>
        <v>1</v>
      </c>
      <c r="D2261" s="121" t="s">
        <v>3701</v>
      </c>
      <c r="E2261" s="36">
        <v>20726</v>
      </c>
      <c r="F2261" s="4"/>
      <c r="G2261" s="5"/>
      <c r="H2261" s="5"/>
      <c r="I2261" s="5"/>
      <c r="J2261" s="5"/>
      <c r="K2261" s="5"/>
      <c r="L2261" s="5"/>
      <c r="M2261" s="5"/>
      <c r="N2261" s="5"/>
      <c r="O2261" s="5"/>
      <c r="P2261" s="5"/>
      <c r="Q2261" s="5"/>
      <c r="R2261" s="5"/>
      <c r="S2261" s="5"/>
      <c r="T2261" s="5"/>
      <c r="U2261" s="5"/>
      <c r="V2261" s="5"/>
      <c r="W2261" s="5"/>
      <c r="X2261" s="5"/>
      <c r="Y2261" s="5"/>
      <c r="Z2261" s="5"/>
      <c r="AA2261" s="5"/>
      <c r="AB2261" s="5"/>
      <c r="AC2261" s="5"/>
      <c r="AD2261" s="5"/>
      <c r="AE2261" s="5"/>
      <c r="AF2261" s="5"/>
      <c r="AG2261" s="5"/>
      <c r="AH2261" s="5"/>
      <c r="AI2261" s="5"/>
      <c r="AJ2261" s="5"/>
      <c r="AK2261" s="5"/>
      <c r="AL2261" s="5"/>
      <c r="AM2261" s="5"/>
      <c r="AN2261" s="5"/>
      <c r="AO2261" s="5"/>
      <c r="AP2261" s="5"/>
      <c r="AQ2261" s="5"/>
      <c r="AR2261" s="5"/>
      <c r="AS2261" s="5"/>
      <c r="AT2261" s="5"/>
      <c r="AU2261" s="5"/>
      <c r="AV2261" s="5"/>
      <c r="AW2261" s="5"/>
      <c r="AX2261" s="5"/>
      <c r="AY2261" s="5"/>
      <c r="AZ2261" s="5"/>
      <c r="BA2261" s="5"/>
      <c r="BB2261" s="5"/>
    </row>
    <row r="2262" spans="1:54">
      <c r="A2262" s="4"/>
      <c r="B2262" s="25"/>
      <c r="C2262" s="32">
        <f t="shared" si="163"/>
        <v>1</v>
      </c>
      <c r="D2262" s="121" t="s">
        <v>3703</v>
      </c>
      <c r="E2262" s="36">
        <v>108238</v>
      </c>
      <c r="F2262" s="4"/>
      <c r="G2262" s="5"/>
      <c r="H2262" s="5"/>
      <c r="I2262" s="5"/>
      <c r="J2262" s="5"/>
      <c r="K2262" s="5"/>
      <c r="L2262" s="5"/>
      <c r="M2262" s="5"/>
      <c r="N2262" s="5"/>
      <c r="O2262" s="5"/>
      <c r="P2262" s="5"/>
      <c r="Q2262" s="5"/>
      <c r="R2262" s="5"/>
      <c r="S2262" s="5"/>
      <c r="T2262" s="5"/>
      <c r="U2262" s="5"/>
      <c r="V2262" s="5"/>
      <c r="W2262" s="5"/>
      <c r="X2262" s="5"/>
      <c r="Y2262" s="5"/>
      <c r="Z2262" s="5"/>
      <c r="AA2262" s="5"/>
      <c r="AB2262" s="5"/>
      <c r="AC2262" s="5"/>
      <c r="AD2262" s="5"/>
      <c r="AE2262" s="5"/>
      <c r="AF2262" s="5"/>
      <c r="AG2262" s="5"/>
      <c r="AH2262" s="5"/>
      <c r="AI2262" s="5"/>
      <c r="AJ2262" s="5"/>
      <c r="AK2262" s="5"/>
      <c r="AL2262" s="5"/>
      <c r="AM2262" s="5"/>
      <c r="AN2262" s="5"/>
      <c r="AO2262" s="5"/>
      <c r="AP2262" s="5"/>
      <c r="AQ2262" s="5"/>
      <c r="AR2262" s="5"/>
      <c r="AS2262" s="5"/>
      <c r="AT2262" s="5"/>
      <c r="AU2262" s="5"/>
      <c r="AV2262" s="5"/>
      <c r="AW2262" s="5"/>
      <c r="AX2262" s="5"/>
      <c r="AY2262" s="5"/>
      <c r="AZ2262" s="5"/>
      <c r="BA2262" s="5"/>
      <c r="BB2262" s="5"/>
    </row>
    <row r="2263" spans="1:54">
      <c r="A2263" s="4"/>
      <c r="B2263" s="25"/>
      <c r="C2263" s="32">
        <f t="shared" si="163"/>
        <v>1</v>
      </c>
      <c r="D2263" s="121" t="s">
        <v>3704</v>
      </c>
      <c r="E2263" s="36">
        <v>2888</v>
      </c>
      <c r="F2263" s="4"/>
      <c r="G2263" s="5"/>
      <c r="H2263" s="5"/>
      <c r="I2263" s="5"/>
      <c r="J2263" s="5"/>
      <c r="K2263" s="5"/>
      <c r="L2263" s="5"/>
      <c r="M2263" s="5"/>
      <c r="N2263" s="5"/>
      <c r="O2263" s="5"/>
      <c r="P2263" s="5"/>
      <c r="Q2263" s="5"/>
      <c r="R2263" s="5"/>
      <c r="S2263" s="5"/>
      <c r="T2263" s="5"/>
      <c r="U2263" s="5"/>
      <c r="V2263" s="5"/>
      <c r="W2263" s="5"/>
      <c r="X2263" s="5"/>
      <c r="Y2263" s="5"/>
      <c r="Z2263" s="5"/>
      <c r="AA2263" s="5"/>
      <c r="AB2263" s="5"/>
      <c r="AC2263" s="5"/>
      <c r="AD2263" s="5"/>
      <c r="AE2263" s="5"/>
      <c r="AF2263" s="5"/>
      <c r="AG2263" s="5"/>
      <c r="AH2263" s="5"/>
      <c r="AI2263" s="5"/>
      <c r="AJ2263" s="5"/>
      <c r="AK2263" s="5"/>
      <c r="AL2263" s="5"/>
      <c r="AM2263" s="5"/>
      <c r="AN2263" s="5"/>
      <c r="AO2263" s="5"/>
      <c r="AP2263" s="5"/>
      <c r="AQ2263" s="5"/>
      <c r="AR2263" s="5"/>
      <c r="AS2263" s="5"/>
      <c r="AT2263" s="5"/>
      <c r="AU2263" s="5"/>
      <c r="AV2263" s="5"/>
      <c r="AW2263" s="5"/>
      <c r="AX2263" s="5"/>
      <c r="AY2263" s="5"/>
      <c r="AZ2263" s="5"/>
      <c r="BA2263" s="5"/>
      <c r="BB2263" s="5"/>
    </row>
    <row r="2264" spans="1:54">
      <c r="A2264" s="4"/>
      <c r="B2264" s="25"/>
      <c r="C2264" s="32">
        <f t="shared" si="163"/>
        <v>1</v>
      </c>
      <c r="D2264" s="121" t="s">
        <v>3705</v>
      </c>
      <c r="E2264" s="36">
        <v>4221</v>
      </c>
      <c r="F2264" s="4"/>
      <c r="G2264" s="5"/>
      <c r="H2264" s="5"/>
      <c r="I2264" s="5"/>
      <c r="J2264" s="5"/>
      <c r="K2264" s="5"/>
      <c r="L2264" s="5"/>
      <c r="M2264" s="5"/>
      <c r="N2264" s="5"/>
      <c r="O2264" s="5"/>
      <c r="P2264" s="5"/>
      <c r="Q2264" s="5"/>
      <c r="R2264" s="5"/>
      <c r="S2264" s="5"/>
      <c r="T2264" s="5"/>
      <c r="U2264" s="5"/>
      <c r="V2264" s="5"/>
      <c r="W2264" s="5"/>
      <c r="X2264" s="5"/>
      <c r="Y2264" s="5"/>
      <c r="Z2264" s="5"/>
      <c r="AA2264" s="5"/>
      <c r="AB2264" s="5"/>
      <c r="AC2264" s="5"/>
      <c r="AD2264" s="5"/>
      <c r="AE2264" s="5"/>
      <c r="AF2264" s="5"/>
      <c r="AG2264" s="5"/>
      <c r="AH2264" s="5"/>
      <c r="AI2264" s="5"/>
      <c r="AJ2264" s="5"/>
      <c r="AK2264" s="5"/>
      <c r="AL2264" s="5"/>
      <c r="AM2264" s="5"/>
      <c r="AN2264" s="5"/>
      <c r="AO2264" s="5"/>
      <c r="AP2264" s="5"/>
      <c r="AQ2264" s="5"/>
      <c r="AR2264" s="5"/>
      <c r="AS2264" s="5"/>
      <c r="AT2264" s="5"/>
      <c r="AU2264" s="5"/>
      <c r="AV2264" s="5"/>
      <c r="AW2264" s="5"/>
      <c r="AX2264" s="5"/>
      <c r="AY2264" s="5"/>
      <c r="AZ2264" s="5"/>
      <c r="BA2264" s="5"/>
      <c r="BB2264" s="5"/>
    </row>
    <row r="2265" spans="1:54">
      <c r="A2265" s="4"/>
      <c r="B2265" s="25"/>
      <c r="C2265" s="32">
        <f t="shared" si="163"/>
        <v>1</v>
      </c>
      <c r="D2265" s="121" t="s">
        <v>3706</v>
      </c>
      <c r="E2265" s="36">
        <v>38370</v>
      </c>
      <c r="F2265" s="4"/>
      <c r="G2265" s="5"/>
      <c r="H2265" s="5"/>
      <c r="I2265" s="5"/>
      <c r="J2265" s="5"/>
      <c r="K2265" s="5"/>
      <c r="L2265" s="5"/>
      <c r="M2265" s="5"/>
      <c r="N2265" s="5"/>
      <c r="O2265" s="5"/>
      <c r="P2265" s="5"/>
      <c r="Q2265" s="5"/>
      <c r="R2265" s="5"/>
      <c r="S2265" s="5"/>
      <c r="T2265" s="5"/>
      <c r="U2265" s="5"/>
      <c r="V2265" s="5"/>
      <c r="W2265" s="5"/>
      <c r="X2265" s="5"/>
      <c r="Y2265" s="5"/>
      <c r="Z2265" s="5"/>
      <c r="AA2265" s="5"/>
      <c r="AB2265" s="5"/>
      <c r="AC2265" s="5"/>
      <c r="AD2265" s="5"/>
      <c r="AE2265" s="5"/>
      <c r="AF2265" s="5"/>
      <c r="AG2265" s="5"/>
      <c r="AH2265" s="5"/>
      <c r="AI2265" s="5"/>
      <c r="AJ2265" s="5"/>
      <c r="AK2265" s="5"/>
      <c r="AL2265" s="5"/>
      <c r="AM2265" s="5"/>
      <c r="AN2265" s="5"/>
      <c r="AO2265" s="5"/>
      <c r="AP2265" s="5"/>
      <c r="AQ2265" s="5"/>
      <c r="AR2265" s="5"/>
      <c r="AS2265" s="5"/>
      <c r="AT2265" s="5"/>
      <c r="AU2265" s="5"/>
      <c r="AV2265" s="5"/>
      <c r="AW2265" s="5"/>
      <c r="AX2265" s="5"/>
      <c r="AY2265" s="5"/>
      <c r="AZ2265" s="5"/>
      <c r="BA2265" s="5"/>
      <c r="BB2265" s="5"/>
    </row>
    <row r="2266" spans="1:54">
      <c r="A2266" s="4"/>
      <c r="B2266" s="25"/>
      <c r="C2266" s="32">
        <f t="shared" si="163"/>
        <v>1</v>
      </c>
      <c r="D2266" s="121" t="s">
        <v>3707</v>
      </c>
      <c r="E2266" s="36">
        <v>3000</v>
      </c>
      <c r="F2266" s="4"/>
      <c r="G2266" s="5"/>
      <c r="H2266" s="5"/>
      <c r="I2266" s="5"/>
      <c r="J2266" s="5"/>
      <c r="K2266" s="5"/>
      <c r="L2266" s="5"/>
      <c r="M2266" s="5"/>
      <c r="N2266" s="5"/>
      <c r="O2266" s="5"/>
      <c r="P2266" s="5"/>
      <c r="Q2266" s="5"/>
      <c r="R2266" s="5"/>
      <c r="S2266" s="5"/>
      <c r="T2266" s="5"/>
      <c r="U2266" s="5"/>
      <c r="V2266" s="5"/>
      <c r="W2266" s="5"/>
      <c r="X2266" s="5"/>
      <c r="Y2266" s="5"/>
      <c r="Z2266" s="5"/>
      <c r="AA2266" s="5"/>
      <c r="AB2266" s="5"/>
      <c r="AC2266" s="5"/>
      <c r="AD2266" s="5"/>
      <c r="AE2266" s="5"/>
      <c r="AF2266" s="5"/>
      <c r="AG2266" s="5"/>
      <c r="AH2266" s="5"/>
      <c r="AI2266" s="5"/>
      <c r="AJ2266" s="5"/>
      <c r="AK2266" s="5"/>
      <c r="AL2266" s="5"/>
      <c r="AM2266" s="5"/>
      <c r="AN2266" s="5"/>
      <c r="AO2266" s="5"/>
      <c r="AP2266" s="5"/>
      <c r="AQ2266" s="5"/>
      <c r="AR2266" s="5"/>
      <c r="AS2266" s="5"/>
      <c r="AT2266" s="5"/>
      <c r="AU2266" s="5"/>
      <c r="AV2266" s="5"/>
      <c r="AW2266" s="5"/>
      <c r="AX2266" s="5"/>
      <c r="AY2266" s="5"/>
      <c r="AZ2266" s="5"/>
      <c r="BA2266" s="5"/>
      <c r="BB2266" s="5"/>
    </row>
    <row r="2267" spans="1:54">
      <c r="A2267" s="4"/>
      <c r="B2267" s="25"/>
      <c r="C2267" s="32">
        <f t="shared" si="163"/>
        <v>1</v>
      </c>
      <c r="D2267" s="121" t="s">
        <v>3708</v>
      </c>
      <c r="E2267" s="36">
        <v>12000</v>
      </c>
      <c r="F2267" s="4"/>
      <c r="G2267" s="5"/>
      <c r="H2267" s="5"/>
      <c r="I2267" s="5"/>
      <c r="J2267" s="5"/>
      <c r="K2267" s="5"/>
      <c r="L2267" s="5"/>
      <c r="M2267" s="5"/>
      <c r="N2267" s="5"/>
      <c r="O2267" s="5"/>
      <c r="P2267" s="5"/>
      <c r="Q2267" s="5"/>
      <c r="R2267" s="5"/>
      <c r="S2267" s="5"/>
      <c r="T2267" s="5"/>
      <c r="U2267" s="5"/>
      <c r="V2267" s="5"/>
      <c r="W2267" s="5"/>
      <c r="X2267" s="5"/>
      <c r="Y2267" s="5"/>
      <c r="Z2267" s="5"/>
      <c r="AA2267" s="5"/>
      <c r="AB2267" s="5"/>
      <c r="AC2267" s="5"/>
      <c r="AD2267" s="5"/>
      <c r="AE2267" s="5"/>
      <c r="AF2267" s="5"/>
      <c r="AG2267" s="5"/>
      <c r="AH2267" s="5"/>
      <c r="AI2267" s="5"/>
      <c r="AJ2267" s="5"/>
      <c r="AK2267" s="5"/>
      <c r="AL2267" s="5"/>
      <c r="AM2267" s="5"/>
      <c r="AN2267" s="5"/>
      <c r="AO2267" s="5"/>
      <c r="AP2267" s="5"/>
      <c r="AQ2267" s="5"/>
      <c r="AR2267" s="5"/>
      <c r="AS2267" s="5"/>
      <c r="AT2267" s="5"/>
      <c r="AU2267" s="5"/>
      <c r="AV2267" s="5"/>
      <c r="AW2267" s="5"/>
      <c r="AX2267" s="5"/>
      <c r="AY2267" s="5"/>
      <c r="AZ2267" s="5"/>
      <c r="BA2267" s="5"/>
      <c r="BB2267" s="5"/>
    </row>
    <row r="2268" spans="1:54">
      <c r="A2268" s="4"/>
      <c r="B2268" s="25"/>
      <c r="C2268" s="32">
        <f t="shared" ref="C2268:C2292" si="164">IF(D2268="",0,1)</f>
        <v>1</v>
      </c>
      <c r="D2268" s="121" t="s">
        <v>3709</v>
      </c>
      <c r="E2268" s="36">
        <v>5468</v>
      </c>
      <c r="F2268" s="4"/>
      <c r="G2268" s="5"/>
      <c r="H2268" s="5"/>
      <c r="I2268" s="5"/>
      <c r="J2268" s="5"/>
      <c r="K2268" s="5"/>
      <c r="L2268" s="5"/>
      <c r="M2268" s="5"/>
      <c r="N2268" s="5"/>
      <c r="O2268" s="5"/>
      <c r="P2268" s="5"/>
      <c r="Q2268" s="5"/>
      <c r="R2268" s="5"/>
      <c r="S2268" s="5"/>
      <c r="T2268" s="5"/>
      <c r="U2268" s="5"/>
      <c r="V2268" s="5"/>
      <c r="W2268" s="5"/>
      <c r="X2268" s="5"/>
      <c r="Y2268" s="5"/>
      <c r="Z2268" s="5"/>
      <c r="AA2268" s="5"/>
      <c r="AB2268" s="5"/>
      <c r="AC2268" s="5"/>
      <c r="AD2268" s="5"/>
      <c r="AE2268" s="5"/>
      <c r="AF2268" s="5"/>
      <c r="AG2268" s="5"/>
      <c r="AH2268" s="5"/>
      <c r="AI2268" s="5"/>
      <c r="AJ2268" s="5"/>
      <c r="AK2268" s="5"/>
      <c r="AL2268" s="5"/>
      <c r="AM2268" s="5"/>
      <c r="AN2268" s="5"/>
      <c r="AO2268" s="5"/>
      <c r="AP2268" s="5"/>
      <c r="AQ2268" s="5"/>
      <c r="AR2268" s="5"/>
      <c r="AS2268" s="5"/>
      <c r="AT2268" s="5"/>
      <c r="AU2268" s="5"/>
      <c r="AV2268" s="5"/>
      <c r="AW2268" s="5"/>
      <c r="AX2268" s="5"/>
      <c r="AY2268" s="5"/>
      <c r="AZ2268" s="5"/>
      <c r="BA2268" s="5"/>
      <c r="BB2268" s="5"/>
    </row>
    <row r="2269" spans="1:54">
      <c r="A2269" s="4"/>
      <c r="B2269" s="25"/>
      <c r="C2269" s="32">
        <f t="shared" si="164"/>
        <v>1</v>
      </c>
      <c r="D2269" s="121" t="s">
        <v>3710</v>
      </c>
      <c r="E2269" s="36">
        <v>23000</v>
      </c>
      <c r="F2269" s="4"/>
      <c r="G2269" s="5"/>
      <c r="H2269" s="5"/>
      <c r="I2269" s="5"/>
      <c r="J2269" s="5"/>
      <c r="K2269" s="5"/>
      <c r="L2269" s="5"/>
      <c r="M2269" s="5"/>
      <c r="N2269" s="5"/>
      <c r="O2269" s="5"/>
      <c r="P2269" s="5"/>
      <c r="Q2269" s="5"/>
      <c r="R2269" s="5"/>
      <c r="S2269" s="5"/>
      <c r="T2269" s="5"/>
      <c r="U2269" s="5"/>
      <c r="V2269" s="5"/>
      <c r="W2269" s="5"/>
      <c r="X2269" s="5"/>
      <c r="Y2269" s="5"/>
      <c r="Z2269" s="5"/>
      <c r="AA2269" s="5"/>
      <c r="AB2269" s="5"/>
      <c r="AC2269" s="5"/>
      <c r="AD2269" s="5"/>
      <c r="AE2269" s="5"/>
      <c r="AF2269" s="5"/>
      <c r="AG2269" s="5"/>
      <c r="AH2269" s="5"/>
      <c r="AI2269" s="5"/>
      <c r="AJ2269" s="5"/>
      <c r="AK2269" s="5"/>
      <c r="AL2269" s="5"/>
      <c r="AM2269" s="5"/>
      <c r="AN2269" s="5"/>
      <c r="AO2269" s="5"/>
      <c r="AP2269" s="5"/>
      <c r="AQ2269" s="5"/>
      <c r="AR2269" s="5"/>
      <c r="AS2269" s="5"/>
      <c r="AT2269" s="5"/>
      <c r="AU2269" s="5"/>
      <c r="AV2269" s="5"/>
      <c r="AW2269" s="5"/>
      <c r="AX2269" s="5"/>
      <c r="AY2269" s="5"/>
      <c r="AZ2269" s="5"/>
      <c r="BA2269" s="5"/>
      <c r="BB2269" s="5"/>
    </row>
    <row r="2270" spans="1:54">
      <c r="A2270" s="4"/>
      <c r="B2270" s="25"/>
      <c r="C2270" s="32">
        <f t="shared" si="164"/>
        <v>1</v>
      </c>
      <c r="D2270" s="121" t="s">
        <v>3713</v>
      </c>
      <c r="E2270" s="36">
        <v>1853</v>
      </c>
      <c r="F2270" s="4"/>
      <c r="G2270" s="5"/>
      <c r="H2270" s="5"/>
      <c r="I2270" s="5"/>
      <c r="J2270" s="5"/>
      <c r="K2270" s="5"/>
      <c r="L2270" s="5"/>
      <c r="M2270" s="5"/>
      <c r="N2270" s="5"/>
      <c r="O2270" s="5"/>
      <c r="P2270" s="5"/>
      <c r="Q2270" s="5"/>
      <c r="R2270" s="5"/>
      <c r="S2270" s="5"/>
      <c r="T2270" s="5"/>
      <c r="U2270" s="5"/>
      <c r="V2270" s="5"/>
      <c r="W2270" s="5"/>
      <c r="X2270" s="5"/>
      <c r="Y2270" s="5"/>
      <c r="Z2270" s="5"/>
      <c r="AA2270" s="5"/>
      <c r="AB2270" s="5"/>
      <c r="AC2270" s="5"/>
      <c r="AD2270" s="5"/>
      <c r="AE2270" s="5"/>
      <c r="AF2270" s="5"/>
      <c r="AG2270" s="5"/>
      <c r="AH2270" s="5"/>
      <c r="AI2270" s="5"/>
      <c r="AJ2270" s="5"/>
      <c r="AK2270" s="5"/>
      <c r="AL2270" s="5"/>
      <c r="AM2270" s="5"/>
      <c r="AN2270" s="5"/>
      <c r="AO2270" s="5"/>
      <c r="AP2270" s="5"/>
      <c r="AQ2270" s="5"/>
      <c r="AR2270" s="5"/>
      <c r="AS2270" s="5"/>
      <c r="AT2270" s="5"/>
      <c r="AU2270" s="5"/>
      <c r="AV2270" s="5"/>
      <c r="AW2270" s="5"/>
      <c r="AX2270" s="5"/>
      <c r="AY2270" s="5"/>
      <c r="AZ2270" s="5"/>
      <c r="BA2270" s="5"/>
      <c r="BB2270" s="5"/>
    </row>
    <row r="2271" spans="1:54">
      <c r="A2271" s="4"/>
      <c r="B2271" s="25"/>
      <c r="C2271" s="32">
        <f t="shared" si="164"/>
        <v>1</v>
      </c>
      <c r="D2271" s="121" t="s">
        <v>3714</v>
      </c>
      <c r="E2271" s="36">
        <v>14000</v>
      </c>
      <c r="F2271" s="4"/>
      <c r="G2271" s="5"/>
      <c r="H2271" s="5"/>
      <c r="I2271" s="5"/>
      <c r="J2271" s="5"/>
      <c r="K2271" s="5"/>
      <c r="L2271" s="5"/>
      <c r="M2271" s="5"/>
      <c r="N2271" s="5"/>
      <c r="O2271" s="5"/>
      <c r="P2271" s="5"/>
      <c r="Q2271" s="5"/>
      <c r="R2271" s="5"/>
      <c r="S2271" s="5"/>
      <c r="T2271" s="5"/>
      <c r="U2271" s="5"/>
      <c r="V2271" s="5"/>
      <c r="W2271" s="5"/>
      <c r="X2271" s="5"/>
      <c r="Y2271" s="5"/>
      <c r="Z2271" s="5"/>
      <c r="AA2271" s="5"/>
      <c r="AB2271" s="5"/>
      <c r="AC2271" s="5"/>
      <c r="AD2271" s="5"/>
      <c r="AE2271" s="5"/>
      <c r="AF2271" s="5"/>
      <c r="AG2271" s="5"/>
      <c r="AH2271" s="5"/>
      <c r="AI2271" s="5"/>
      <c r="AJ2271" s="5"/>
      <c r="AK2271" s="5"/>
      <c r="AL2271" s="5"/>
      <c r="AM2271" s="5"/>
      <c r="AN2271" s="5"/>
      <c r="AO2271" s="5"/>
      <c r="AP2271" s="5"/>
      <c r="AQ2271" s="5"/>
      <c r="AR2271" s="5"/>
      <c r="AS2271" s="5"/>
      <c r="AT2271" s="5"/>
      <c r="AU2271" s="5"/>
      <c r="AV2271" s="5"/>
      <c r="AW2271" s="5"/>
      <c r="AX2271" s="5"/>
      <c r="AY2271" s="5"/>
      <c r="AZ2271" s="5"/>
      <c r="BA2271" s="5"/>
      <c r="BB2271" s="5"/>
    </row>
    <row r="2272" spans="1:54">
      <c r="A2272" s="4"/>
      <c r="B2272" s="25"/>
      <c r="C2272" s="32">
        <f t="shared" si="164"/>
        <v>1</v>
      </c>
      <c r="D2272" s="121" t="s">
        <v>3715</v>
      </c>
      <c r="E2272" s="36">
        <v>3818</v>
      </c>
      <c r="F2272" s="4"/>
      <c r="G2272" s="5"/>
      <c r="H2272" s="5"/>
      <c r="I2272" s="5"/>
      <c r="J2272" s="5"/>
      <c r="K2272" s="5"/>
      <c r="L2272" s="5"/>
      <c r="M2272" s="5"/>
      <c r="N2272" s="5"/>
      <c r="O2272" s="5"/>
      <c r="P2272" s="5"/>
      <c r="Q2272" s="5"/>
      <c r="R2272" s="5"/>
      <c r="S2272" s="5"/>
      <c r="T2272" s="5"/>
      <c r="U2272" s="5"/>
      <c r="V2272" s="5"/>
      <c r="W2272" s="5"/>
      <c r="X2272" s="5"/>
      <c r="Y2272" s="5"/>
      <c r="Z2272" s="5"/>
      <c r="AA2272" s="5"/>
      <c r="AB2272" s="5"/>
      <c r="AC2272" s="5"/>
      <c r="AD2272" s="5"/>
      <c r="AE2272" s="5"/>
      <c r="AF2272" s="5"/>
      <c r="AG2272" s="5"/>
      <c r="AH2272" s="5"/>
      <c r="AI2272" s="5"/>
      <c r="AJ2272" s="5"/>
      <c r="AK2272" s="5"/>
      <c r="AL2272" s="5"/>
      <c r="AM2272" s="5"/>
      <c r="AN2272" s="5"/>
      <c r="AO2272" s="5"/>
      <c r="AP2272" s="5"/>
      <c r="AQ2272" s="5"/>
      <c r="AR2272" s="5"/>
      <c r="AS2272" s="5"/>
      <c r="AT2272" s="5"/>
      <c r="AU2272" s="5"/>
      <c r="AV2272" s="5"/>
      <c r="AW2272" s="5"/>
      <c r="AX2272" s="5"/>
      <c r="AY2272" s="5"/>
      <c r="AZ2272" s="5"/>
      <c r="BA2272" s="5"/>
      <c r="BB2272" s="5"/>
    </row>
    <row r="2273" spans="1:54">
      <c r="A2273" s="4"/>
      <c r="B2273" s="25"/>
      <c r="C2273" s="32">
        <f t="shared" si="164"/>
        <v>1</v>
      </c>
      <c r="D2273" s="121" t="s">
        <v>3718</v>
      </c>
      <c r="E2273" s="36">
        <v>6150</v>
      </c>
      <c r="F2273" s="4"/>
      <c r="G2273" s="5"/>
      <c r="H2273" s="5"/>
      <c r="I2273" s="5"/>
      <c r="J2273" s="5"/>
      <c r="K2273" s="5"/>
      <c r="L2273" s="5"/>
      <c r="M2273" s="5"/>
      <c r="N2273" s="5"/>
      <c r="O2273" s="5"/>
      <c r="P2273" s="5"/>
      <c r="Q2273" s="5"/>
      <c r="R2273" s="5"/>
      <c r="S2273" s="5"/>
      <c r="T2273" s="5"/>
      <c r="U2273" s="5"/>
      <c r="V2273" s="5"/>
      <c r="W2273" s="5"/>
      <c r="X2273" s="5"/>
      <c r="Y2273" s="5"/>
      <c r="Z2273" s="5"/>
      <c r="AA2273" s="5"/>
      <c r="AB2273" s="5"/>
      <c r="AC2273" s="5"/>
      <c r="AD2273" s="5"/>
      <c r="AE2273" s="5"/>
      <c r="AF2273" s="5"/>
      <c r="AG2273" s="5"/>
      <c r="AH2273" s="5"/>
      <c r="AI2273" s="5"/>
      <c r="AJ2273" s="5"/>
      <c r="AK2273" s="5"/>
      <c r="AL2273" s="5"/>
      <c r="AM2273" s="5"/>
      <c r="AN2273" s="5"/>
      <c r="AO2273" s="5"/>
      <c r="AP2273" s="5"/>
      <c r="AQ2273" s="5"/>
      <c r="AR2273" s="5"/>
      <c r="AS2273" s="5"/>
      <c r="AT2273" s="5"/>
      <c r="AU2273" s="5"/>
      <c r="AV2273" s="5"/>
      <c r="AW2273" s="5"/>
      <c r="AX2273" s="5"/>
      <c r="AY2273" s="5"/>
      <c r="AZ2273" s="5"/>
      <c r="BA2273" s="5"/>
      <c r="BB2273" s="5"/>
    </row>
    <row r="2274" spans="1:54">
      <c r="A2274" s="4"/>
      <c r="B2274" s="25"/>
      <c r="C2274" s="32">
        <f t="shared" si="164"/>
        <v>1</v>
      </c>
      <c r="D2274" s="121" t="s">
        <v>3719</v>
      </c>
      <c r="E2274" s="36">
        <v>5600</v>
      </c>
      <c r="F2274" s="4"/>
      <c r="G2274" s="5"/>
      <c r="H2274" s="5"/>
      <c r="I2274" s="5"/>
      <c r="J2274" s="5"/>
      <c r="K2274" s="5"/>
      <c r="L2274" s="5"/>
      <c r="M2274" s="5"/>
      <c r="N2274" s="5"/>
      <c r="O2274" s="5"/>
      <c r="P2274" s="5"/>
      <c r="Q2274" s="5"/>
      <c r="R2274" s="5"/>
      <c r="S2274" s="5"/>
      <c r="T2274" s="5"/>
      <c r="U2274" s="5"/>
      <c r="V2274" s="5"/>
      <c r="W2274" s="5"/>
      <c r="X2274" s="5"/>
      <c r="Y2274" s="5"/>
      <c r="Z2274" s="5"/>
      <c r="AA2274" s="5"/>
      <c r="AB2274" s="5"/>
      <c r="AC2274" s="5"/>
      <c r="AD2274" s="5"/>
      <c r="AE2274" s="5"/>
      <c r="AF2274" s="5"/>
      <c r="AG2274" s="5"/>
      <c r="AH2274" s="5"/>
      <c r="AI2274" s="5"/>
      <c r="AJ2274" s="5"/>
      <c r="AK2274" s="5"/>
      <c r="AL2274" s="5"/>
      <c r="AM2274" s="5"/>
      <c r="AN2274" s="5"/>
      <c r="AO2274" s="5"/>
      <c r="AP2274" s="5"/>
      <c r="AQ2274" s="5"/>
      <c r="AR2274" s="5"/>
      <c r="AS2274" s="5"/>
      <c r="AT2274" s="5"/>
      <c r="AU2274" s="5"/>
      <c r="AV2274" s="5"/>
      <c r="AW2274" s="5"/>
      <c r="AX2274" s="5"/>
      <c r="AY2274" s="5"/>
      <c r="AZ2274" s="5"/>
      <c r="BA2274" s="5"/>
      <c r="BB2274" s="5"/>
    </row>
    <row r="2275" spans="1:54">
      <c r="A2275" s="4"/>
      <c r="B2275" s="25"/>
      <c r="C2275" s="32">
        <f t="shared" si="164"/>
        <v>1</v>
      </c>
      <c r="D2275" s="121" t="s">
        <v>3721</v>
      </c>
      <c r="E2275" s="36">
        <v>2456</v>
      </c>
      <c r="F2275" s="4"/>
      <c r="G2275" s="5"/>
      <c r="H2275" s="5"/>
      <c r="I2275" s="5"/>
      <c r="J2275" s="5"/>
      <c r="K2275" s="5"/>
      <c r="L2275" s="5"/>
      <c r="M2275" s="5"/>
      <c r="N2275" s="5"/>
      <c r="O2275" s="5"/>
      <c r="P2275" s="5"/>
      <c r="Q2275" s="5"/>
      <c r="R2275" s="5"/>
      <c r="S2275" s="5"/>
      <c r="T2275" s="5"/>
      <c r="U2275" s="5"/>
      <c r="V2275" s="5"/>
      <c r="W2275" s="5"/>
      <c r="X2275" s="5"/>
      <c r="Y2275" s="5"/>
      <c r="Z2275" s="5"/>
      <c r="AA2275" s="5"/>
      <c r="AB2275" s="5"/>
      <c r="AC2275" s="5"/>
      <c r="AD2275" s="5"/>
      <c r="AE2275" s="5"/>
      <c r="AF2275" s="5"/>
      <c r="AG2275" s="5"/>
      <c r="AH2275" s="5"/>
      <c r="AI2275" s="5"/>
      <c r="AJ2275" s="5"/>
      <c r="AK2275" s="5"/>
      <c r="AL2275" s="5"/>
      <c r="AM2275" s="5"/>
      <c r="AN2275" s="5"/>
      <c r="AO2275" s="5"/>
      <c r="AP2275" s="5"/>
      <c r="AQ2275" s="5"/>
      <c r="AR2275" s="5"/>
      <c r="AS2275" s="5"/>
      <c r="AT2275" s="5"/>
      <c r="AU2275" s="5"/>
      <c r="AV2275" s="5"/>
      <c r="AW2275" s="5"/>
      <c r="AX2275" s="5"/>
      <c r="AY2275" s="5"/>
      <c r="AZ2275" s="5"/>
      <c r="BA2275" s="5"/>
      <c r="BB2275" s="5"/>
    </row>
    <row r="2276" spans="1:54">
      <c r="A2276" s="4"/>
      <c r="B2276" s="25"/>
      <c r="C2276" s="32">
        <f t="shared" si="164"/>
        <v>1</v>
      </c>
      <c r="D2276" s="121" t="s">
        <v>3722</v>
      </c>
      <c r="E2276" s="36">
        <v>31000</v>
      </c>
      <c r="F2276" s="4"/>
      <c r="G2276" s="5"/>
      <c r="H2276" s="5"/>
      <c r="I2276" s="5"/>
      <c r="J2276" s="5"/>
      <c r="K2276" s="5"/>
      <c r="L2276" s="5"/>
      <c r="M2276" s="5"/>
      <c r="N2276" s="5"/>
      <c r="O2276" s="5"/>
      <c r="P2276" s="5"/>
      <c r="Q2276" s="5"/>
      <c r="R2276" s="5"/>
      <c r="S2276" s="5"/>
      <c r="T2276" s="5"/>
      <c r="U2276" s="5"/>
      <c r="V2276" s="5"/>
      <c r="W2276" s="5"/>
      <c r="X2276" s="5"/>
      <c r="Y2276" s="5"/>
      <c r="Z2276" s="5"/>
      <c r="AA2276" s="5"/>
      <c r="AB2276" s="5"/>
      <c r="AC2276" s="5"/>
      <c r="AD2276" s="5"/>
      <c r="AE2276" s="5"/>
      <c r="AF2276" s="5"/>
      <c r="AG2276" s="5"/>
      <c r="AH2276" s="5"/>
      <c r="AI2276" s="5"/>
      <c r="AJ2276" s="5"/>
      <c r="AK2276" s="5"/>
      <c r="AL2276" s="5"/>
      <c r="AM2276" s="5"/>
      <c r="AN2276" s="5"/>
      <c r="AO2276" s="5"/>
      <c r="AP2276" s="5"/>
      <c r="AQ2276" s="5"/>
      <c r="AR2276" s="5"/>
      <c r="AS2276" s="5"/>
      <c r="AT2276" s="5"/>
      <c r="AU2276" s="5"/>
      <c r="AV2276" s="5"/>
      <c r="AW2276" s="5"/>
      <c r="AX2276" s="5"/>
      <c r="AY2276" s="5"/>
      <c r="AZ2276" s="5"/>
      <c r="BA2276" s="5"/>
      <c r="BB2276" s="5"/>
    </row>
    <row r="2277" spans="1:54">
      <c r="A2277" s="4"/>
      <c r="B2277" s="25"/>
      <c r="C2277" s="32">
        <f t="shared" si="164"/>
        <v>1</v>
      </c>
      <c r="D2277" s="121" t="s">
        <v>3723</v>
      </c>
      <c r="E2277" s="36">
        <v>1901</v>
      </c>
      <c r="F2277" s="4"/>
      <c r="G2277" s="5"/>
      <c r="H2277" s="5"/>
      <c r="I2277" s="5"/>
      <c r="J2277" s="5"/>
      <c r="K2277" s="5"/>
      <c r="L2277" s="5"/>
      <c r="M2277" s="5"/>
      <c r="N2277" s="5"/>
      <c r="O2277" s="5"/>
      <c r="P2277" s="5"/>
      <c r="Q2277" s="5"/>
      <c r="R2277" s="5"/>
      <c r="S2277" s="5"/>
      <c r="T2277" s="5"/>
      <c r="U2277" s="5"/>
      <c r="V2277" s="5"/>
      <c r="W2277" s="5"/>
      <c r="X2277" s="5"/>
      <c r="Y2277" s="5"/>
      <c r="Z2277" s="5"/>
      <c r="AA2277" s="5"/>
      <c r="AB2277" s="5"/>
      <c r="AC2277" s="5"/>
      <c r="AD2277" s="5"/>
      <c r="AE2277" s="5"/>
      <c r="AF2277" s="5"/>
      <c r="AG2277" s="5"/>
      <c r="AH2277" s="5"/>
      <c r="AI2277" s="5"/>
      <c r="AJ2277" s="5"/>
      <c r="AK2277" s="5"/>
      <c r="AL2277" s="5"/>
      <c r="AM2277" s="5"/>
      <c r="AN2277" s="5"/>
      <c r="AO2277" s="5"/>
      <c r="AP2277" s="5"/>
      <c r="AQ2277" s="5"/>
      <c r="AR2277" s="5"/>
      <c r="AS2277" s="5"/>
      <c r="AT2277" s="5"/>
      <c r="AU2277" s="5"/>
      <c r="AV2277" s="5"/>
      <c r="AW2277" s="5"/>
      <c r="AX2277" s="5"/>
      <c r="AY2277" s="5"/>
      <c r="AZ2277" s="5"/>
      <c r="BA2277" s="5"/>
      <c r="BB2277" s="5"/>
    </row>
    <row r="2278" spans="1:54">
      <c r="A2278" s="4"/>
      <c r="B2278" s="25"/>
      <c r="C2278" s="32">
        <f t="shared" si="164"/>
        <v>1</v>
      </c>
      <c r="D2278" s="121" t="s">
        <v>3724</v>
      </c>
      <c r="E2278" s="36">
        <v>9324</v>
      </c>
      <c r="F2278" s="4"/>
      <c r="G2278" s="5"/>
      <c r="H2278" s="5"/>
      <c r="I2278" s="5"/>
      <c r="J2278" s="5"/>
      <c r="K2278" s="5"/>
      <c r="L2278" s="5"/>
      <c r="M2278" s="5"/>
      <c r="N2278" s="5"/>
      <c r="O2278" s="5"/>
      <c r="P2278" s="5"/>
      <c r="Q2278" s="5"/>
      <c r="R2278" s="5"/>
      <c r="S2278" s="5"/>
      <c r="T2278" s="5"/>
      <c r="U2278" s="5"/>
      <c r="V2278" s="5"/>
      <c r="W2278" s="5"/>
      <c r="X2278" s="5"/>
      <c r="Y2278" s="5"/>
      <c r="Z2278" s="5"/>
      <c r="AA2278" s="5"/>
      <c r="AB2278" s="5"/>
      <c r="AC2278" s="5"/>
      <c r="AD2278" s="5"/>
      <c r="AE2278" s="5"/>
      <c r="AF2278" s="5"/>
      <c r="AG2278" s="5"/>
      <c r="AH2278" s="5"/>
      <c r="AI2278" s="5"/>
      <c r="AJ2278" s="5"/>
      <c r="AK2278" s="5"/>
      <c r="AL2278" s="5"/>
      <c r="AM2278" s="5"/>
      <c r="AN2278" s="5"/>
      <c r="AO2278" s="5"/>
      <c r="AP2278" s="5"/>
      <c r="AQ2278" s="5"/>
      <c r="AR2278" s="5"/>
      <c r="AS2278" s="5"/>
      <c r="AT2278" s="5"/>
      <c r="AU2278" s="5"/>
      <c r="AV2278" s="5"/>
      <c r="AW2278" s="5"/>
      <c r="AX2278" s="5"/>
      <c r="AY2278" s="5"/>
      <c r="AZ2278" s="5"/>
      <c r="BA2278" s="5"/>
      <c r="BB2278" s="5"/>
    </row>
    <row r="2279" spans="1:54">
      <c r="A2279" s="4"/>
      <c r="B2279" s="25"/>
      <c r="C2279" s="32">
        <f t="shared" si="164"/>
        <v>1</v>
      </c>
      <c r="D2279" s="121" t="s">
        <v>3725</v>
      </c>
      <c r="E2279" s="36">
        <v>3233</v>
      </c>
      <c r="F2279" s="4"/>
      <c r="G2279" s="5"/>
      <c r="H2279" s="5"/>
      <c r="I2279" s="5"/>
      <c r="J2279" s="5"/>
      <c r="K2279" s="5"/>
      <c r="L2279" s="5"/>
      <c r="M2279" s="5"/>
      <c r="N2279" s="5"/>
      <c r="O2279" s="5"/>
      <c r="P2279" s="5"/>
      <c r="Q2279" s="5"/>
      <c r="R2279" s="5"/>
      <c r="S2279" s="5"/>
      <c r="T2279" s="5"/>
      <c r="U2279" s="5"/>
      <c r="V2279" s="5"/>
      <c r="W2279" s="5"/>
      <c r="X2279" s="5"/>
      <c r="Y2279" s="5"/>
      <c r="Z2279" s="5"/>
      <c r="AA2279" s="5"/>
      <c r="AB2279" s="5"/>
      <c r="AC2279" s="5"/>
      <c r="AD2279" s="5"/>
      <c r="AE2279" s="5"/>
      <c r="AF2279" s="5"/>
      <c r="AG2279" s="5"/>
      <c r="AH2279" s="5"/>
      <c r="AI2279" s="5"/>
      <c r="AJ2279" s="5"/>
      <c r="AK2279" s="5"/>
      <c r="AL2279" s="5"/>
      <c r="AM2279" s="5"/>
      <c r="AN2279" s="5"/>
      <c r="AO2279" s="5"/>
      <c r="AP2279" s="5"/>
      <c r="AQ2279" s="5"/>
      <c r="AR2279" s="5"/>
      <c r="AS2279" s="5"/>
      <c r="AT2279" s="5"/>
      <c r="AU2279" s="5"/>
      <c r="AV2279" s="5"/>
      <c r="AW2279" s="5"/>
      <c r="AX2279" s="5"/>
      <c r="AY2279" s="5"/>
      <c r="AZ2279" s="5"/>
      <c r="BA2279" s="5"/>
      <c r="BB2279" s="5"/>
    </row>
    <row r="2280" spans="1:54">
      <c r="A2280" s="4"/>
      <c r="B2280" s="25"/>
      <c r="C2280" s="32">
        <f t="shared" si="164"/>
        <v>1</v>
      </c>
      <c r="D2280" s="121" t="s">
        <v>3726</v>
      </c>
      <c r="E2280" s="36">
        <v>5498</v>
      </c>
      <c r="F2280" s="4"/>
      <c r="G2280" s="5"/>
      <c r="H2280" s="5"/>
      <c r="I2280" s="5"/>
      <c r="J2280" s="5"/>
      <c r="K2280" s="5"/>
      <c r="L2280" s="5"/>
      <c r="M2280" s="5"/>
      <c r="N2280" s="5"/>
      <c r="O2280" s="5"/>
      <c r="P2280" s="5"/>
      <c r="Q2280" s="5"/>
      <c r="R2280" s="5"/>
      <c r="S2280" s="5"/>
      <c r="T2280" s="5"/>
      <c r="U2280" s="5"/>
      <c r="V2280" s="5"/>
      <c r="W2280" s="5"/>
      <c r="X2280" s="5"/>
      <c r="Y2280" s="5"/>
      <c r="Z2280" s="5"/>
      <c r="AA2280" s="5"/>
      <c r="AB2280" s="5"/>
      <c r="AC2280" s="5"/>
      <c r="AD2280" s="5"/>
      <c r="AE2280" s="5"/>
      <c r="AF2280" s="5"/>
      <c r="AG2280" s="5"/>
      <c r="AH2280" s="5"/>
      <c r="AI2280" s="5"/>
      <c r="AJ2280" s="5"/>
      <c r="AK2280" s="5"/>
      <c r="AL2280" s="5"/>
      <c r="AM2280" s="5"/>
      <c r="AN2280" s="5"/>
      <c r="AO2280" s="5"/>
      <c r="AP2280" s="5"/>
      <c r="AQ2280" s="5"/>
      <c r="AR2280" s="5"/>
      <c r="AS2280" s="5"/>
      <c r="AT2280" s="5"/>
      <c r="AU2280" s="5"/>
      <c r="AV2280" s="5"/>
      <c r="AW2280" s="5"/>
      <c r="AX2280" s="5"/>
      <c r="AY2280" s="5"/>
      <c r="AZ2280" s="5"/>
      <c r="BA2280" s="5"/>
      <c r="BB2280" s="5"/>
    </row>
    <row r="2281" spans="1:54">
      <c r="A2281" s="4"/>
      <c r="B2281" s="25"/>
      <c r="C2281" s="32">
        <f t="shared" si="164"/>
        <v>1</v>
      </c>
      <c r="D2281" s="121" t="s">
        <v>3727</v>
      </c>
      <c r="E2281" s="36">
        <v>3600</v>
      </c>
      <c r="F2281" s="4"/>
      <c r="G2281" s="5"/>
      <c r="H2281" s="5"/>
      <c r="I2281" s="5"/>
      <c r="J2281" s="5"/>
      <c r="K2281" s="5"/>
      <c r="L2281" s="5"/>
      <c r="M2281" s="5"/>
      <c r="N2281" s="5"/>
      <c r="O2281" s="5"/>
      <c r="P2281" s="5"/>
      <c r="Q2281" s="5"/>
      <c r="R2281" s="5"/>
      <c r="S2281" s="5"/>
      <c r="T2281" s="5"/>
      <c r="U2281" s="5"/>
      <c r="V2281" s="5"/>
      <c r="W2281" s="5"/>
      <c r="X2281" s="5"/>
      <c r="Y2281" s="5"/>
      <c r="Z2281" s="5"/>
      <c r="AA2281" s="5"/>
      <c r="AB2281" s="5"/>
      <c r="AC2281" s="5"/>
      <c r="AD2281" s="5"/>
      <c r="AE2281" s="5"/>
      <c r="AF2281" s="5"/>
      <c r="AG2281" s="5"/>
      <c r="AH2281" s="5"/>
      <c r="AI2281" s="5"/>
      <c r="AJ2281" s="5"/>
      <c r="AK2281" s="5"/>
      <c r="AL2281" s="5"/>
      <c r="AM2281" s="5"/>
      <c r="AN2281" s="5"/>
      <c r="AO2281" s="5"/>
      <c r="AP2281" s="5"/>
      <c r="AQ2281" s="5"/>
      <c r="AR2281" s="5"/>
      <c r="AS2281" s="5"/>
      <c r="AT2281" s="5"/>
      <c r="AU2281" s="5"/>
      <c r="AV2281" s="5"/>
      <c r="AW2281" s="5"/>
      <c r="AX2281" s="5"/>
      <c r="AY2281" s="5"/>
      <c r="AZ2281" s="5"/>
      <c r="BA2281" s="5"/>
      <c r="BB2281" s="5"/>
    </row>
    <row r="2282" spans="1:54">
      <c r="A2282" s="4"/>
      <c r="B2282" s="25"/>
      <c r="C2282" s="32">
        <f t="shared" si="164"/>
        <v>1</v>
      </c>
      <c r="D2282" s="121" t="s">
        <v>3728</v>
      </c>
      <c r="E2282" s="36">
        <v>10963</v>
      </c>
      <c r="F2282" s="4"/>
      <c r="G2282" s="5"/>
      <c r="H2282" s="5"/>
      <c r="I2282" s="5"/>
      <c r="J2282" s="5"/>
      <c r="K2282" s="5"/>
      <c r="L2282" s="5"/>
      <c r="M2282" s="5"/>
      <c r="N2282" s="5"/>
      <c r="O2282" s="5"/>
      <c r="P2282" s="5"/>
      <c r="Q2282" s="5"/>
      <c r="R2282" s="5"/>
      <c r="S2282" s="5"/>
      <c r="T2282" s="5"/>
      <c r="U2282" s="5"/>
      <c r="V2282" s="5"/>
      <c r="W2282" s="5"/>
      <c r="X2282" s="5"/>
      <c r="Y2282" s="5"/>
      <c r="Z2282" s="5"/>
      <c r="AA2282" s="5"/>
      <c r="AB2282" s="5"/>
      <c r="AC2282" s="5"/>
      <c r="AD2282" s="5"/>
      <c r="AE2282" s="5"/>
      <c r="AF2282" s="5"/>
      <c r="AG2282" s="5"/>
      <c r="AH2282" s="5"/>
      <c r="AI2282" s="5"/>
      <c r="AJ2282" s="5"/>
      <c r="AK2282" s="5"/>
      <c r="AL2282" s="5"/>
      <c r="AM2282" s="5"/>
      <c r="AN2282" s="5"/>
      <c r="AO2282" s="5"/>
      <c r="AP2282" s="5"/>
      <c r="AQ2282" s="5"/>
      <c r="AR2282" s="5"/>
      <c r="AS2282" s="5"/>
      <c r="AT2282" s="5"/>
      <c r="AU2282" s="5"/>
      <c r="AV2282" s="5"/>
      <c r="AW2282" s="5"/>
      <c r="AX2282" s="5"/>
      <c r="AY2282" s="5"/>
      <c r="AZ2282" s="5"/>
      <c r="BA2282" s="5"/>
      <c r="BB2282" s="5"/>
    </row>
    <row r="2283" spans="1:54">
      <c r="A2283" s="4"/>
      <c r="B2283" s="25"/>
      <c r="C2283" s="32">
        <f t="shared" si="164"/>
        <v>1</v>
      </c>
      <c r="D2283" s="121" t="s">
        <v>3729</v>
      </c>
      <c r="E2283" s="36">
        <v>23350</v>
      </c>
      <c r="F2283" s="4"/>
      <c r="G2283" s="5"/>
      <c r="H2283" s="5"/>
      <c r="I2283" s="5"/>
      <c r="J2283" s="5"/>
      <c r="K2283" s="5"/>
      <c r="L2283" s="5"/>
      <c r="M2283" s="5"/>
      <c r="N2283" s="5"/>
      <c r="O2283" s="5"/>
      <c r="P2283" s="5"/>
      <c r="Q2283" s="5"/>
      <c r="R2283" s="5"/>
      <c r="S2283" s="5"/>
      <c r="T2283" s="5"/>
      <c r="U2283" s="5"/>
      <c r="V2283" s="5"/>
      <c r="W2283" s="5"/>
      <c r="X2283" s="5"/>
      <c r="Y2283" s="5"/>
      <c r="Z2283" s="5"/>
      <c r="AA2283" s="5"/>
      <c r="AB2283" s="5"/>
      <c r="AC2283" s="5"/>
      <c r="AD2283" s="5"/>
      <c r="AE2283" s="5"/>
      <c r="AF2283" s="5"/>
      <c r="AG2283" s="5"/>
      <c r="AH2283" s="5"/>
      <c r="AI2283" s="5"/>
      <c r="AJ2283" s="5"/>
      <c r="AK2283" s="5"/>
      <c r="AL2283" s="5"/>
      <c r="AM2283" s="5"/>
      <c r="AN2283" s="5"/>
      <c r="AO2283" s="5"/>
      <c r="AP2283" s="5"/>
      <c r="AQ2283" s="5"/>
      <c r="AR2283" s="5"/>
      <c r="AS2283" s="5"/>
      <c r="AT2283" s="5"/>
      <c r="AU2283" s="5"/>
      <c r="AV2283" s="5"/>
      <c r="AW2283" s="5"/>
      <c r="AX2283" s="5"/>
      <c r="AY2283" s="5"/>
      <c r="AZ2283" s="5"/>
      <c r="BA2283" s="5"/>
      <c r="BB2283" s="5"/>
    </row>
    <row r="2284" spans="1:54">
      <c r="A2284" s="4"/>
      <c r="B2284" s="25"/>
      <c r="C2284" s="32">
        <f t="shared" si="164"/>
        <v>1</v>
      </c>
      <c r="D2284" s="121" t="s">
        <v>3730</v>
      </c>
      <c r="E2284" s="36">
        <v>8631</v>
      </c>
      <c r="F2284" s="4"/>
      <c r="G2284" s="5"/>
      <c r="H2284" s="5"/>
      <c r="I2284" s="5"/>
      <c r="J2284" s="5"/>
      <c r="K2284" s="5"/>
      <c r="L2284" s="5"/>
      <c r="M2284" s="5"/>
      <c r="N2284" s="5"/>
      <c r="O2284" s="5"/>
      <c r="P2284" s="5"/>
      <c r="Q2284" s="5"/>
      <c r="R2284" s="5"/>
      <c r="S2284" s="5"/>
      <c r="T2284" s="5"/>
      <c r="U2284" s="5"/>
      <c r="V2284" s="5"/>
      <c r="W2284" s="5"/>
      <c r="X2284" s="5"/>
      <c r="Y2284" s="5"/>
      <c r="Z2284" s="5"/>
      <c r="AA2284" s="5"/>
      <c r="AB2284" s="5"/>
      <c r="AC2284" s="5"/>
      <c r="AD2284" s="5"/>
      <c r="AE2284" s="5"/>
      <c r="AF2284" s="5"/>
      <c r="AG2284" s="5"/>
      <c r="AH2284" s="5"/>
      <c r="AI2284" s="5"/>
      <c r="AJ2284" s="5"/>
      <c r="AK2284" s="5"/>
      <c r="AL2284" s="5"/>
      <c r="AM2284" s="5"/>
      <c r="AN2284" s="5"/>
      <c r="AO2284" s="5"/>
      <c r="AP2284" s="5"/>
      <c r="AQ2284" s="5"/>
      <c r="AR2284" s="5"/>
      <c r="AS2284" s="5"/>
      <c r="AT2284" s="5"/>
      <c r="AU2284" s="5"/>
      <c r="AV2284" s="5"/>
      <c r="AW2284" s="5"/>
      <c r="AX2284" s="5"/>
      <c r="AY2284" s="5"/>
      <c r="AZ2284" s="5"/>
      <c r="BA2284" s="5"/>
      <c r="BB2284" s="5"/>
    </row>
    <row r="2285" spans="1:54">
      <c r="A2285" s="4"/>
      <c r="B2285" s="25"/>
      <c r="C2285" s="32">
        <f t="shared" si="164"/>
        <v>1</v>
      </c>
      <c r="D2285" s="121" t="s">
        <v>3733</v>
      </c>
      <c r="E2285" s="36">
        <v>13383</v>
      </c>
      <c r="F2285" s="4"/>
      <c r="G2285" s="5"/>
      <c r="H2285" s="5"/>
      <c r="I2285" s="5"/>
      <c r="J2285" s="5"/>
      <c r="K2285" s="5"/>
      <c r="L2285" s="5"/>
      <c r="M2285" s="5"/>
      <c r="N2285" s="5"/>
      <c r="O2285" s="5"/>
      <c r="P2285" s="5"/>
      <c r="Q2285" s="5"/>
      <c r="R2285" s="5"/>
      <c r="S2285" s="5"/>
      <c r="T2285" s="5"/>
      <c r="U2285" s="5"/>
      <c r="V2285" s="5"/>
      <c r="W2285" s="5"/>
      <c r="X2285" s="5"/>
      <c r="Y2285" s="5"/>
      <c r="Z2285" s="5"/>
      <c r="AA2285" s="5"/>
      <c r="AB2285" s="5"/>
      <c r="AC2285" s="5"/>
      <c r="AD2285" s="5"/>
      <c r="AE2285" s="5"/>
      <c r="AF2285" s="5"/>
      <c r="AG2285" s="5"/>
      <c r="AH2285" s="5"/>
      <c r="AI2285" s="5"/>
      <c r="AJ2285" s="5"/>
      <c r="AK2285" s="5"/>
      <c r="AL2285" s="5"/>
      <c r="AM2285" s="5"/>
      <c r="AN2285" s="5"/>
      <c r="AO2285" s="5"/>
      <c r="AP2285" s="5"/>
      <c r="AQ2285" s="5"/>
      <c r="AR2285" s="5"/>
      <c r="AS2285" s="5"/>
      <c r="AT2285" s="5"/>
      <c r="AU2285" s="5"/>
      <c r="AV2285" s="5"/>
      <c r="AW2285" s="5"/>
      <c r="AX2285" s="5"/>
      <c r="AY2285" s="5"/>
      <c r="AZ2285" s="5"/>
      <c r="BA2285" s="5"/>
      <c r="BB2285" s="5"/>
    </row>
    <row r="2286" spans="1:54">
      <c r="A2286" s="4"/>
      <c r="B2286" s="25"/>
      <c r="C2286" s="32">
        <f t="shared" si="164"/>
        <v>1</v>
      </c>
      <c r="D2286" s="121" t="s">
        <v>3734</v>
      </c>
      <c r="E2286" s="36">
        <v>10985</v>
      </c>
      <c r="F2286" s="4"/>
      <c r="G2286" s="5"/>
      <c r="H2286" s="5"/>
      <c r="I2286" s="5"/>
      <c r="J2286" s="5"/>
      <c r="K2286" s="5"/>
      <c r="L2286" s="5"/>
      <c r="M2286" s="5"/>
      <c r="N2286" s="5"/>
      <c r="O2286" s="5"/>
      <c r="P2286" s="5"/>
      <c r="Q2286" s="5"/>
      <c r="R2286" s="5"/>
      <c r="S2286" s="5"/>
      <c r="T2286" s="5"/>
      <c r="U2286" s="5"/>
      <c r="V2286" s="5"/>
      <c r="W2286" s="5"/>
      <c r="X2286" s="5"/>
      <c r="Y2286" s="5"/>
      <c r="Z2286" s="5"/>
      <c r="AA2286" s="5"/>
      <c r="AB2286" s="5"/>
      <c r="AC2286" s="5"/>
      <c r="AD2286" s="5"/>
      <c r="AE2286" s="5"/>
      <c r="AF2286" s="5"/>
      <c r="AG2286" s="5"/>
      <c r="AH2286" s="5"/>
      <c r="AI2286" s="5"/>
      <c r="AJ2286" s="5"/>
      <c r="AK2286" s="5"/>
      <c r="AL2286" s="5"/>
      <c r="AM2286" s="5"/>
      <c r="AN2286" s="5"/>
      <c r="AO2286" s="5"/>
      <c r="AP2286" s="5"/>
      <c r="AQ2286" s="5"/>
      <c r="AR2286" s="5"/>
      <c r="AS2286" s="5"/>
      <c r="AT2286" s="5"/>
      <c r="AU2286" s="5"/>
      <c r="AV2286" s="5"/>
      <c r="AW2286" s="5"/>
      <c r="AX2286" s="5"/>
      <c r="AY2286" s="5"/>
      <c r="AZ2286" s="5"/>
      <c r="BA2286" s="5"/>
      <c r="BB2286" s="5"/>
    </row>
    <row r="2287" spans="1:54">
      <c r="A2287" s="4"/>
      <c r="B2287" s="25"/>
      <c r="C2287" s="32">
        <f t="shared" si="164"/>
        <v>1</v>
      </c>
      <c r="D2287" s="121" t="s">
        <v>3736</v>
      </c>
      <c r="E2287" s="36">
        <v>2643</v>
      </c>
      <c r="F2287" s="4"/>
      <c r="G2287" s="5"/>
      <c r="H2287" s="5"/>
      <c r="I2287" s="5"/>
      <c r="J2287" s="5"/>
      <c r="K2287" s="5"/>
      <c r="L2287" s="5"/>
      <c r="M2287" s="5"/>
      <c r="N2287" s="5"/>
      <c r="O2287" s="5"/>
      <c r="P2287" s="5"/>
      <c r="Q2287" s="5"/>
      <c r="R2287" s="5"/>
      <c r="S2287" s="5"/>
      <c r="T2287" s="5"/>
      <c r="U2287" s="5"/>
      <c r="V2287" s="5"/>
      <c r="W2287" s="5"/>
      <c r="X2287" s="5"/>
      <c r="Y2287" s="5"/>
      <c r="Z2287" s="5"/>
      <c r="AA2287" s="5"/>
      <c r="AB2287" s="5"/>
      <c r="AC2287" s="5"/>
      <c r="AD2287" s="5"/>
      <c r="AE2287" s="5"/>
      <c r="AF2287" s="5"/>
      <c r="AG2287" s="5"/>
      <c r="AH2287" s="5"/>
      <c r="AI2287" s="5"/>
      <c r="AJ2287" s="5"/>
      <c r="AK2287" s="5"/>
      <c r="AL2287" s="5"/>
      <c r="AM2287" s="5"/>
      <c r="AN2287" s="5"/>
      <c r="AO2287" s="5"/>
      <c r="AP2287" s="5"/>
      <c r="AQ2287" s="5"/>
      <c r="AR2287" s="5"/>
      <c r="AS2287" s="5"/>
      <c r="AT2287" s="5"/>
      <c r="AU2287" s="5"/>
      <c r="AV2287" s="5"/>
      <c r="AW2287" s="5"/>
      <c r="AX2287" s="5"/>
      <c r="AY2287" s="5"/>
      <c r="AZ2287" s="5"/>
      <c r="BA2287" s="5"/>
      <c r="BB2287" s="5"/>
    </row>
    <row r="2288" spans="1:54">
      <c r="A2288" s="4"/>
      <c r="B2288" s="25"/>
      <c r="C2288" s="32">
        <f t="shared" si="164"/>
        <v>1</v>
      </c>
      <c r="D2288" s="121" t="s">
        <v>3737</v>
      </c>
      <c r="E2288" s="36">
        <v>7500</v>
      </c>
      <c r="F2288" s="4"/>
      <c r="G2288" s="5"/>
      <c r="H2288" s="5"/>
      <c r="I2288" s="5"/>
      <c r="J2288" s="5"/>
      <c r="K2288" s="5"/>
      <c r="L2288" s="5"/>
      <c r="M2288" s="5"/>
      <c r="N2288" s="5"/>
      <c r="O2288" s="5"/>
      <c r="P2288" s="5"/>
      <c r="Q2288" s="5"/>
      <c r="R2288" s="5"/>
      <c r="S2288" s="5"/>
      <c r="T2288" s="5"/>
      <c r="U2288" s="5"/>
      <c r="V2288" s="5"/>
      <c r="W2288" s="5"/>
      <c r="X2288" s="5"/>
      <c r="Y2288" s="5"/>
      <c r="Z2288" s="5"/>
      <c r="AA2288" s="5"/>
      <c r="AB2288" s="5"/>
      <c r="AC2288" s="5"/>
      <c r="AD2288" s="5"/>
      <c r="AE2288" s="5"/>
      <c r="AF2288" s="5"/>
      <c r="AG2288" s="5"/>
      <c r="AH2288" s="5"/>
      <c r="AI2288" s="5"/>
      <c r="AJ2288" s="5"/>
      <c r="AK2288" s="5"/>
      <c r="AL2288" s="5"/>
      <c r="AM2288" s="5"/>
      <c r="AN2288" s="5"/>
      <c r="AO2288" s="5"/>
      <c r="AP2288" s="5"/>
      <c r="AQ2288" s="5"/>
      <c r="AR2288" s="5"/>
      <c r="AS2288" s="5"/>
      <c r="AT2288" s="5"/>
      <c r="AU2288" s="5"/>
      <c r="AV2288" s="5"/>
      <c r="AW2288" s="5"/>
      <c r="AX2288" s="5"/>
      <c r="AY2288" s="5"/>
      <c r="AZ2288" s="5"/>
      <c r="BA2288" s="5"/>
      <c r="BB2288" s="5"/>
    </row>
    <row r="2289" spans="1:54">
      <c r="A2289" s="4"/>
      <c r="B2289" s="25"/>
      <c r="C2289" s="32">
        <f t="shared" si="164"/>
        <v>1</v>
      </c>
      <c r="D2289" s="121" t="s">
        <v>3740</v>
      </c>
      <c r="E2289" s="36">
        <v>4903</v>
      </c>
      <c r="F2289" s="4"/>
      <c r="G2289" s="5"/>
      <c r="H2289" s="5"/>
      <c r="I2289" s="5"/>
      <c r="J2289" s="5"/>
      <c r="K2289" s="5"/>
      <c r="L2289" s="5"/>
      <c r="M2289" s="5"/>
      <c r="N2289" s="5"/>
      <c r="O2289" s="5"/>
      <c r="P2289" s="5"/>
      <c r="Q2289" s="5"/>
      <c r="R2289" s="5"/>
      <c r="S2289" s="5"/>
      <c r="T2289" s="5"/>
      <c r="U2289" s="5"/>
      <c r="V2289" s="5"/>
      <c r="W2289" s="5"/>
      <c r="X2289" s="5"/>
      <c r="Y2289" s="5"/>
      <c r="Z2289" s="5"/>
      <c r="AA2289" s="5"/>
      <c r="AB2289" s="5"/>
      <c r="AC2289" s="5"/>
      <c r="AD2289" s="5"/>
      <c r="AE2289" s="5"/>
      <c r="AF2289" s="5"/>
      <c r="AG2289" s="5"/>
      <c r="AH2289" s="5"/>
      <c r="AI2289" s="5"/>
      <c r="AJ2289" s="5"/>
      <c r="AK2289" s="5"/>
      <c r="AL2289" s="5"/>
      <c r="AM2289" s="5"/>
      <c r="AN2289" s="5"/>
      <c r="AO2289" s="5"/>
      <c r="AP2289" s="5"/>
      <c r="AQ2289" s="5"/>
      <c r="AR2289" s="5"/>
      <c r="AS2289" s="5"/>
      <c r="AT2289" s="5"/>
      <c r="AU2289" s="5"/>
      <c r="AV2289" s="5"/>
      <c r="AW2289" s="5"/>
      <c r="AX2289" s="5"/>
      <c r="AY2289" s="5"/>
      <c r="AZ2289" s="5"/>
      <c r="BA2289" s="5"/>
      <c r="BB2289" s="5"/>
    </row>
    <row r="2290" spans="1:54">
      <c r="A2290" s="4"/>
      <c r="B2290" s="25"/>
      <c r="C2290" s="32">
        <f t="shared" si="164"/>
        <v>1</v>
      </c>
      <c r="D2290" s="121" t="s">
        <v>3741</v>
      </c>
      <c r="E2290" s="36">
        <v>26678</v>
      </c>
      <c r="F2290" s="4"/>
      <c r="G2290" s="5"/>
      <c r="H2290" s="5"/>
      <c r="I2290" s="5"/>
      <c r="J2290" s="5"/>
      <c r="K2290" s="5"/>
      <c r="L2290" s="5"/>
      <c r="M2290" s="5"/>
      <c r="N2290" s="5"/>
      <c r="O2290" s="5"/>
      <c r="P2290" s="5"/>
      <c r="Q2290" s="5"/>
      <c r="R2290" s="5"/>
      <c r="S2290" s="5"/>
      <c r="T2290" s="5"/>
      <c r="U2290" s="5"/>
      <c r="V2290" s="5"/>
      <c r="W2290" s="5"/>
      <c r="X2290" s="5"/>
      <c r="Y2290" s="5"/>
      <c r="Z2290" s="5"/>
      <c r="AA2290" s="5"/>
      <c r="AB2290" s="5"/>
      <c r="AC2290" s="5"/>
      <c r="AD2290" s="5"/>
      <c r="AE2290" s="5"/>
      <c r="AF2290" s="5"/>
      <c r="AG2290" s="5"/>
      <c r="AH2290" s="5"/>
      <c r="AI2290" s="5"/>
      <c r="AJ2290" s="5"/>
      <c r="AK2290" s="5"/>
      <c r="AL2290" s="5"/>
      <c r="AM2290" s="5"/>
      <c r="AN2290" s="5"/>
      <c r="AO2290" s="5"/>
      <c r="AP2290" s="5"/>
      <c r="AQ2290" s="5"/>
      <c r="AR2290" s="5"/>
      <c r="AS2290" s="5"/>
      <c r="AT2290" s="5"/>
      <c r="AU2290" s="5"/>
      <c r="AV2290" s="5"/>
      <c r="AW2290" s="5"/>
      <c r="AX2290" s="5"/>
      <c r="AY2290" s="5"/>
      <c r="AZ2290" s="5"/>
      <c r="BA2290" s="5"/>
      <c r="BB2290" s="5"/>
    </row>
    <row r="2291" spans="1:54">
      <c r="A2291" s="4"/>
      <c r="B2291" s="25"/>
      <c r="C2291" s="32">
        <f t="shared" si="164"/>
        <v>1</v>
      </c>
      <c r="D2291" s="121" t="s">
        <v>3743</v>
      </c>
      <c r="E2291" s="36">
        <v>1941</v>
      </c>
      <c r="F2291" s="4"/>
      <c r="G2291" s="5"/>
      <c r="H2291" s="5"/>
      <c r="I2291" s="5"/>
      <c r="J2291" s="5"/>
      <c r="K2291" s="5"/>
      <c r="L2291" s="5"/>
      <c r="M2291" s="5"/>
      <c r="N2291" s="5"/>
      <c r="O2291" s="5"/>
      <c r="P2291" s="5"/>
      <c r="Q2291" s="5"/>
      <c r="R2291" s="5"/>
      <c r="S2291" s="5"/>
      <c r="T2291" s="5"/>
      <c r="U2291" s="5"/>
      <c r="V2291" s="5"/>
      <c r="W2291" s="5"/>
      <c r="X2291" s="5"/>
      <c r="Y2291" s="5"/>
      <c r="Z2291" s="5"/>
      <c r="AA2291" s="5"/>
      <c r="AB2291" s="5"/>
      <c r="AC2291" s="5"/>
      <c r="AD2291" s="5"/>
      <c r="AE2291" s="5"/>
      <c r="AF2291" s="5"/>
      <c r="AG2291" s="5"/>
      <c r="AH2291" s="5"/>
      <c r="AI2291" s="5"/>
      <c r="AJ2291" s="5"/>
      <c r="AK2291" s="5"/>
      <c r="AL2291" s="5"/>
      <c r="AM2291" s="5"/>
      <c r="AN2291" s="5"/>
      <c r="AO2291" s="5"/>
      <c r="AP2291" s="5"/>
      <c r="AQ2291" s="5"/>
      <c r="AR2291" s="5"/>
      <c r="AS2291" s="5"/>
      <c r="AT2291" s="5"/>
      <c r="AU2291" s="5"/>
      <c r="AV2291" s="5"/>
      <c r="AW2291" s="5"/>
      <c r="AX2291" s="5"/>
      <c r="AY2291" s="5"/>
      <c r="AZ2291" s="5"/>
      <c r="BA2291" s="5"/>
      <c r="BB2291" s="5"/>
    </row>
    <row r="2292" spans="1:54">
      <c r="A2292" s="4"/>
      <c r="B2292" s="25"/>
      <c r="C2292" s="32">
        <f t="shared" si="164"/>
        <v>1</v>
      </c>
      <c r="D2292" s="121" t="s">
        <v>3744</v>
      </c>
      <c r="E2292" s="36">
        <v>2810</v>
      </c>
      <c r="F2292" s="4"/>
      <c r="G2292" s="5"/>
      <c r="H2292" s="5"/>
      <c r="I2292" s="5"/>
      <c r="J2292" s="5"/>
      <c r="K2292" s="5"/>
      <c r="L2292" s="5"/>
      <c r="M2292" s="5"/>
      <c r="N2292" s="5"/>
      <c r="O2292" s="5"/>
      <c r="P2292" s="5"/>
      <c r="Q2292" s="5"/>
      <c r="R2292" s="5"/>
      <c r="S2292" s="5"/>
      <c r="T2292" s="5"/>
      <c r="U2292" s="5"/>
      <c r="V2292" s="5"/>
      <c r="W2292" s="5"/>
      <c r="X2292" s="5"/>
      <c r="Y2292" s="5"/>
      <c r="Z2292" s="5"/>
      <c r="AA2292" s="5"/>
      <c r="AB2292" s="5"/>
      <c r="AC2292" s="5"/>
      <c r="AD2292" s="5"/>
      <c r="AE2292" s="5"/>
      <c r="AF2292" s="5"/>
      <c r="AG2292" s="5"/>
      <c r="AH2292" s="5"/>
      <c r="AI2292" s="5"/>
      <c r="AJ2292" s="5"/>
      <c r="AK2292" s="5"/>
      <c r="AL2292" s="5"/>
      <c r="AM2292" s="5"/>
      <c r="AN2292" s="5"/>
      <c r="AO2292" s="5"/>
      <c r="AP2292" s="5"/>
      <c r="AQ2292" s="5"/>
      <c r="AR2292" s="5"/>
      <c r="AS2292" s="5"/>
      <c r="AT2292" s="5"/>
      <c r="AU2292" s="5"/>
      <c r="AV2292" s="5"/>
      <c r="AW2292" s="5"/>
      <c r="AX2292" s="5"/>
      <c r="AY2292" s="5"/>
      <c r="AZ2292" s="5"/>
      <c r="BA2292" s="5"/>
      <c r="BB2292" s="5"/>
    </row>
    <row r="2293" spans="1:54" ht="15">
      <c r="A2293" s="231" t="s">
        <v>3745</v>
      </c>
      <c r="B2293" s="231"/>
      <c r="C2293" s="231"/>
      <c r="D2293" s="44">
        <f>SUM(C2204:C2292)</f>
        <v>89</v>
      </c>
      <c r="E2293" s="159">
        <f t="shared" ref="E2293" si="165">SUM(E2204:E2292)</f>
        <v>1208525</v>
      </c>
      <c r="F2293" s="4"/>
      <c r="G2293" s="5"/>
      <c r="H2293" s="5"/>
      <c r="I2293" s="5"/>
      <c r="J2293" s="5"/>
      <c r="K2293" s="5"/>
      <c r="L2293" s="5"/>
      <c r="M2293" s="5"/>
      <c r="N2293" s="5"/>
      <c r="O2293" s="5"/>
      <c r="P2293" s="5"/>
      <c r="Q2293" s="5"/>
      <c r="R2293" s="5"/>
      <c r="S2293" s="5"/>
      <c r="T2293" s="5"/>
      <c r="U2293" s="5"/>
      <c r="V2293" s="5"/>
      <c r="W2293" s="5"/>
      <c r="X2293" s="5"/>
      <c r="Y2293" s="5"/>
      <c r="Z2293" s="5"/>
      <c r="AA2293" s="5"/>
      <c r="AB2293" s="5"/>
      <c r="AC2293" s="5"/>
      <c r="AD2293" s="5"/>
      <c r="AE2293" s="5"/>
      <c r="AF2293" s="5"/>
      <c r="AG2293" s="5"/>
      <c r="AH2293" s="5"/>
      <c r="AI2293" s="5"/>
      <c r="AJ2293" s="5"/>
      <c r="AK2293" s="5"/>
      <c r="AL2293" s="5"/>
      <c r="AM2293" s="5"/>
      <c r="AN2293" s="5"/>
      <c r="AO2293" s="5"/>
      <c r="AP2293" s="5"/>
      <c r="AQ2293" s="5"/>
      <c r="AR2293" s="5"/>
      <c r="AS2293" s="5"/>
      <c r="AT2293" s="5"/>
      <c r="AU2293" s="5"/>
      <c r="AV2293" s="5"/>
      <c r="AW2293" s="5"/>
      <c r="AX2293" s="5"/>
      <c r="AY2293" s="5"/>
      <c r="AZ2293" s="5"/>
      <c r="BA2293" s="5"/>
      <c r="BB2293" s="5"/>
    </row>
    <row r="2294" spans="1:54" ht="15.75">
      <c r="A2294" s="28">
        <v>78</v>
      </c>
      <c r="B2294" s="225" t="s">
        <v>112</v>
      </c>
      <c r="C2294" s="225"/>
      <c r="D2294" s="29"/>
      <c r="E2294" s="156"/>
      <c r="F2294" s="4"/>
      <c r="G2294" s="5"/>
      <c r="H2294" s="5"/>
      <c r="I2294" s="5"/>
      <c r="J2294" s="5"/>
      <c r="K2294" s="5"/>
      <c r="L2294" s="5"/>
      <c r="M2294" s="5"/>
      <c r="N2294" s="5"/>
      <c r="O2294" s="5"/>
      <c r="P2294" s="5"/>
      <c r="Q2294" s="5"/>
      <c r="R2294" s="5"/>
      <c r="S2294" s="5"/>
      <c r="T2294" s="5"/>
      <c r="U2294" s="5"/>
      <c r="V2294" s="5"/>
      <c r="W2294" s="5"/>
      <c r="X2294" s="5"/>
      <c r="Y2294" s="5"/>
      <c r="Z2294" s="5"/>
      <c r="AA2294" s="5"/>
      <c r="AB2294" s="5"/>
      <c r="AC2294" s="5"/>
      <c r="AD2294" s="5"/>
      <c r="AE2294" s="5"/>
      <c r="AF2294" s="5"/>
      <c r="AG2294" s="5"/>
      <c r="AH2294" s="5"/>
      <c r="AI2294" s="5"/>
      <c r="AJ2294" s="5"/>
      <c r="AK2294" s="5"/>
      <c r="AL2294" s="5"/>
      <c r="AM2294" s="5"/>
      <c r="AN2294" s="5"/>
      <c r="AO2294" s="5"/>
      <c r="AP2294" s="5"/>
      <c r="AQ2294" s="5"/>
      <c r="AR2294" s="5"/>
      <c r="AS2294" s="5"/>
      <c r="AT2294" s="5"/>
      <c r="AU2294" s="5"/>
      <c r="AV2294" s="5"/>
      <c r="AW2294" s="5"/>
      <c r="AX2294" s="5"/>
      <c r="AY2294" s="5"/>
      <c r="AZ2294" s="5"/>
      <c r="BA2294" s="5"/>
      <c r="BB2294" s="5"/>
    </row>
    <row r="2295" spans="1:54">
      <c r="A2295" s="4"/>
      <c r="B2295" s="25"/>
      <c r="C2295" s="32">
        <f t="shared" ref="C2295:C2326" si="166">IF(D2295="",0,1)</f>
        <v>1</v>
      </c>
      <c r="D2295" s="123" t="s">
        <v>3748</v>
      </c>
      <c r="E2295" s="34">
        <v>14000</v>
      </c>
      <c r="F2295" s="4"/>
      <c r="G2295" s="5"/>
      <c r="H2295" s="5"/>
      <c r="I2295" s="5"/>
      <c r="J2295" s="5"/>
      <c r="K2295" s="5"/>
      <c r="L2295" s="5"/>
      <c r="M2295" s="5"/>
      <c r="N2295" s="5"/>
      <c r="O2295" s="5"/>
      <c r="P2295" s="5"/>
      <c r="Q2295" s="5"/>
      <c r="R2295" s="5"/>
      <c r="S2295" s="5"/>
      <c r="T2295" s="5"/>
      <c r="U2295" s="5"/>
      <c r="V2295" s="5"/>
      <c r="W2295" s="5"/>
      <c r="X2295" s="5"/>
      <c r="Y2295" s="5"/>
      <c r="Z2295" s="5"/>
      <c r="AA2295" s="5"/>
      <c r="AB2295" s="5"/>
      <c r="AC2295" s="5"/>
      <c r="AD2295" s="5"/>
      <c r="AE2295" s="5"/>
      <c r="AF2295" s="5"/>
      <c r="AG2295" s="5"/>
      <c r="AH2295" s="5"/>
      <c r="AI2295" s="5"/>
      <c r="AJ2295" s="5"/>
      <c r="AK2295" s="5"/>
      <c r="AL2295" s="5"/>
      <c r="AM2295" s="5"/>
      <c r="AN2295" s="5"/>
      <c r="AO2295" s="5"/>
      <c r="AP2295" s="5"/>
      <c r="AQ2295" s="5"/>
      <c r="AR2295" s="5"/>
      <c r="AS2295" s="5"/>
      <c r="AT2295" s="5"/>
      <c r="AU2295" s="5"/>
      <c r="AV2295" s="5"/>
      <c r="AW2295" s="5"/>
      <c r="AX2295" s="5"/>
      <c r="AY2295" s="5"/>
      <c r="AZ2295" s="5"/>
      <c r="BA2295" s="5"/>
      <c r="BB2295" s="5"/>
    </row>
    <row r="2296" spans="1:54">
      <c r="A2296" s="4"/>
      <c r="B2296" s="25"/>
      <c r="C2296" s="32">
        <f t="shared" si="166"/>
        <v>1</v>
      </c>
      <c r="D2296" s="123" t="s">
        <v>3749</v>
      </c>
      <c r="E2296" s="34">
        <v>11974</v>
      </c>
      <c r="F2296" s="4"/>
      <c r="G2296" s="5"/>
      <c r="H2296" s="5"/>
      <c r="I2296" s="5"/>
      <c r="J2296" s="5"/>
      <c r="K2296" s="5"/>
      <c r="L2296" s="5"/>
      <c r="M2296" s="5"/>
      <c r="N2296" s="5"/>
      <c r="O2296" s="5"/>
      <c r="P2296" s="5"/>
      <c r="Q2296" s="5"/>
      <c r="R2296" s="5"/>
      <c r="S2296" s="5"/>
      <c r="T2296" s="5"/>
      <c r="U2296" s="5"/>
      <c r="V2296" s="5"/>
      <c r="W2296" s="5"/>
      <c r="X2296" s="5"/>
      <c r="Y2296" s="5"/>
      <c r="Z2296" s="5"/>
      <c r="AA2296" s="5"/>
      <c r="AB2296" s="5"/>
      <c r="AC2296" s="5"/>
      <c r="AD2296" s="5"/>
      <c r="AE2296" s="5"/>
      <c r="AF2296" s="5"/>
      <c r="AG2296" s="5"/>
      <c r="AH2296" s="5"/>
      <c r="AI2296" s="5"/>
      <c r="AJ2296" s="5"/>
      <c r="AK2296" s="5"/>
      <c r="AL2296" s="5"/>
      <c r="AM2296" s="5"/>
      <c r="AN2296" s="5"/>
      <c r="AO2296" s="5"/>
      <c r="AP2296" s="5"/>
      <c r="AQ2296" s="5"/>
      <c r="AR2296" s="5"/>
      <c r="AS2296" s="5"/>
      <c r="AT2296" s="5"/>
      <c r="AU2296" s="5"/>
      <c r="AV2296" s="5"/>
      <c r="AW2296" s="5"/>
      <c r="AX2296" s="5"/>
      <c r="AY2296" s="5"/>
      <c r="AZ2296" s="5"/>
      <c r="BA2296" s="5"/>
      <c r="BB2296" s="5"/>
    </row>
    <row r="2297" spans="1:54">
      <c r="A2297" s="4"/>
      <c r="B2297" s="25"/>
      <c r="C2297" s="32">
        <f t="shared" si="166"/>
        <v>1</v>
      </c>
      <c r="D2297" s="123" t="s">
        <v>3750</v>
      </c>
      <c r="E2297" s="34">
        <v>3662</v>
      </c>
      <c r="F2297" s="4"/>
      <c r="G2297" s="5"/>
      <c r="H2297" s="5"/>
      <c r="I2297" s="5"/>
      <c r="J2297" s="5"/>
      <c r="K2297" s="5"/>
      <c r="L2297" s="5"/>
      <c r="M2297" s="5"/>
      <c r="N2297" s="5"/>
      <c r="O2297" s="5"/>
      <c r="P2297" s="5"/>
      <c r="Q2297" s="5"/>
      <c r="R2297" s="5"/>
      <c r="S2297" s="5"/>
      <c r="T2297" s="5"/>
      <c r="U2297" s="5"/>
      <c r="V2297" s="5"/>
      <c r="W2297" s="5"/>
      <c r="X2297" s="5"/>
      <c r="Y2297" s="5"/>
      <c r="Z2297" s="5"/>
      <c r="AA2297" s="5"/>
      <c r="AB2297" s="5"/>
      <c r="AC2297" s="5"/>
      <c r="AD2297" s="5"/>
      <c r="AE2297" s="5"/>
      <c r="AF2297" s="5"/>
      <c r="AG2297" s="5"/>
      <c r="AH2297" s="5"/>
      <c r="AI2297" s="5"/>
      <c r="AJ2297" s="5"/>
      <c r="AK2297" s="5"/>
      <c r="AL2297" s="5"/>
      <c r="AM2297" s="5"/>
      <c r="AN2297" s="5"/>
      <c r="AO2297" s="5"/>
      <c r="AP2297" s="5"/>
      <c r="AQ2297" s="5"/>
      <c r="AR2297" s="5"/>
      <c r="AS2297" s="5"/>
      <c r="AT2297" s="5"/>
      <c r="AU2297" s="5"/>
      <c r="AV2297" s="5"/>
      <c r="AW2297" s="5"/>
      <c r="AX2297" s="5"/>
      <c r="AY2297" s="5"/>
      <c r="AZ2297" s="5"/>
      <c r="BA2297" s="5"/>
      <c r="BB2297" s="5"/>
    </row>
    <row r="2298" spans="1:54">
      <c r="A2298" s="4"/>
      <c r="B2298" s="25"/>
      <c r="C2298" s="32">
        <f t="shared" si="166"/>
        <v>1</v>
      </c>
      <c r="D2298" s="123" t="s">
        <v>3751</v>
      </c>
      <c r="E2298" s="34">
        <v>7650</v>
      </c>
      <c r="F2298" s="4"/>
      <c r="G2298" s="5"/>
      <c r="H2298" s="5"/>
      <c r="I2298" s="5"/>
      <c r="J2298" s="5"/>
      <c r="K2298" s="5"/>
      <c r="L2298" s="5"/>
      <c r="M2298" s="5"/>
      <c r="N2298" s="5"/>
      <c r="O2298" s="5"/>
      <c r="P2298" s="5"/>
      <c r="Q2298" s="5"/>
      <c r="R2298" s="5"/>
      <c r="S2298" s="5"/>
      <c r="T2298" s="5"/>
      <c r="U2298" s="5"/>
      <c r="V2298" s="5"/>
      <c r="W2298" s="5"/>
      <c r="X2298" s="5"/>
      <c r="Y2298" s="5"/>
      <c r="Z2298" s="5"/>
      <c r="AA2298" s="5"/>
      <c r="AB2298" s="5"/>
      <c r="AC2298" s="5"/>
      <c r="AD2298" s="5"/>
      <c r="AE2298" s="5"/>
      <c r="AF2298" s="5"/>
      <c r="AG2298" s="5"/>
      <c r="AH2298" s="5"/>
      <c r="AI2298" s="5"/>
      <c r="AJ2298" s="5"/>
      <c r="AK2298" s="5"/>
      <c r="AL2298" s="5"/>
      <c r="AM2298" s="5"/>
      <c r="AN2298" s="5"/>
      <c r="AO2298" s="5"/>
      <c r="AP2298" s="5"/>
      <c r="AQ2298" s="5"/>
      <c r="AR2298" s="5"/>
      <c r="AS2298" s="5"/>
      <c r="AT2298" s="5"/>
      <c r="AU2298" s="5"/>
      <c r="AV2298" s="5"/>
      <c r="AW2298" s="5"/>
      <c r="AX2298" s="5"/>
      <c r="AY2298" s="5"/>
      <c r="AZ2298" s="5"/>
      <c r="BA2298" s="5"/>
      <c r="BB2298" s="5"/>
    </row>
    <row r="2299" spans="1:54">
      <c r="A2299" s="4"/>
      <c r="B2299" s="25"/>
      <c r="C2299" s="32">
        <f t="shared" si="166"/>
        <v>1</v>
      </c>
      <c r="D2299" s="123" t="s">
        <v>3752</v>
      </c>
      <c r="E2299" s="34">
        <v>16000</v>
      </c>
      <c r="F2299" s="4"/>
      <c r="G2299" s="5"/>
      <c r="H2299" s="5"/>
      <c r="I2299" s="5"/>
      <c r="J2299" s="5"/>
      <c r="K2299" s="5"/>
      <c r="L2299" s="5"/>
      <c r="M2299" s="5"/>
      <c r="N2299" s="5"/>
      <c r="O2299" s="5"/>
      <c r="P2299" s="5"/>
      <c r="Q2299" s="5"/>
      <c r="R2299" s="5"/>
      <c r="S2299" s="5"/>
      <c r="T2299" s="5"/>
      <c r="U2299" s="5"/>
      <c r="V2299" s="5"/>
      <c r="W2299" s="5"/>
      <c r="X2299" s="5"/>
      <c r="Y2299" s="5"/>
      <c r="Z2299" s="5"/>
      <c r="AA2299" s="5"/>
      <c r="AB2299" s="5"/>
      <c r="AC2299" s="5"/>
      <c r="AD2299" s="5"/>
      <c r="AE2299" s="5"/>
      <c r="AF2299" s="5"/>
      <c r="AG2299" s="5"/>
      <c r="AH2299" s="5"/>
      <c r="AI2299" s="5"/>
      <c r="AJ2299" s="5"/>
      <c r="AK2299" s="5"/>
      <c r="AL2299" s="5"/>
      <c r="AM2299" s="5"/>
      <c r="AN2299" s="5"/>
      <c r="AO2299" s="5"/>
      <c r="AP2299" s="5"/>
      <c r="AQ2299" s="5"/>
      <c r="AR2299" s="5"/>
      <c r="AS2299" s="5"/>
      <c r="AT2299" s="5"/>
      <c r="AU2299" s="5"/>
      <c r="AV2299" s="5"/>
      <c r="AW2299" s="5"/>
      <c r="AX2299" s="5"/>
      <c r="AY2299" s="5"/>
      <c r="AZ2299" s="5"/>
      <c r="BA2299" s="5"/>
      <c r="BB2299" s="5"/>
    </row>
    <row r="2300" spans="1:54">
      <c r="A2300" s="4"/>
      <c r="B2300" s="25"/>
      <c r="C2300" s="32">
        <f t="shared" si="166"/>
        <v>1</v>
      </c>
      <c r="D2300" s="123" t="s">
        <v>3755</v>
      </c>
      <c r="E2300" s="36">
        <v>9000</v>
      </c>
      <c r="F2300" s="4"/>
      <c r="G2300" s="5"/>
      <c r="H2300" s="5"/>
      <c r="I2300" s="5"/>
      <c r="J2300" s="5"/>
      <c r="K2300" s="5"/>
      <c r="L2300" s="5"/>
      <c r="M2300" s="5"/>
      <c r="N2300" s="5"/>
      <c r="O2300" s="5"/>
      <c r="P2300" s="5"/>
      <c r="Q2300" s="5"/>
      <c r="R2300" s="5"/>
      <c r="S2300" s="5"/>
      <c r="T2300" s="5"/>
      <c r="U2300" s="5"/>
      <c r="V2300" s="5"/>
      <c r="W2300" s="5"/>
      <c r="X2300" s="5"/>
      <c r="Y2300" s="5"/>
      <c r="Z2300" s="5"/>
      <c r="AA2300" s="5"/>
      <c r="AB2300" s="5"/>
      <c r="AC2300" s="5"/>
      <c r="AD2300" s="5"/>
      <c r="AE2300" s="5"/>
      <c r="AF2300" s="5"/>
      <c r="AG2300" s="5"/>
      <c r="AH2300" s="5"/>
      <c r="AI2300" s="5"/>
      <c r="AJ2300" s="5"/>
      <c r="AK2300" s="5"/>
      <c r="AL2300" s="5"/>
      <c r="AM2300" s="5"/>
      <c r="AN2300" s="5"/>
      <c r="AO2300" s="5"/>
      <c r="AP2300" s="5"/>
      <c r="AQ2300" s="5"/>
      <c r="AR2300" s="5"/>
      <c r="AS2300" s="5"/>
      <c r="AT2300" s="5"/>
      <c r="AU2300" s="5"/>
      <c r="AV2300" s="5"/>
      <c r="AW2300" s="5"/>
      <c r="AX2300" s="5"/>
      <c r="AY2300" s="5"/>
      <c r="AZ2300" s="5"/>
      <c r="BA2300" s="5"/>
      <c r="BB2300" s="5"/>
    </row>
    <row r="2301" spans="1:54">
      <c r="A2301" s="4"/>
      <c r="B2301" s="25"/>
      <c r="C2301" s="32">
        <f t="shared" si="166"/>
        <v>1</v>
      </c>
      <c r="D2301" s="123" t="s">
        <v>3758</v>
      </c>
      <c r="E2301" s="36">
        <v>3329</v>
      </c>
      <c r="F2301" s="4"/>
      <c r="G2301" s="5"/>
      <c r="H2301" s="5"/>
      <c r="I2301" s="5"/>
      <c r="J2301" s="5"/>
      <c r="K2301" s="5"/>
      <c r="L2301" s="5"/>
      <c r="M2301" s="5"/>
      <c r="N2301" s="5"/>
      <c r="O2301" s="5"/>
      <c r="P2301" s="5"/>
      <c r="Q2301" s="5"/>
      <c r="R2301" s="5"/>
      <c r="S2301" s="5"/>
      <c r="T2301" s="5"/>
      <c r="U2301" s="5"/>
      <c r="V2301" s="5"/>
      <c r="W2301" s="5"/>
      <c r="X2301" s="5"/>
      <c r="Y2301" s="5"/>
      <c r="Z2301" s="5"/>
      <c r="AA2301" s="5"/>
      <c r="AB2301" s="5"/>
      <c r="AC2301" s="5"/>
      <c r="AD2301" s="5"/>
      <c r="AE2301" s="5"/>
      <c r="AF2301" s="5"/>
      <c r="AG2301" s="5"/>
      <c r="AH2301" s="5"/>
      <c r="AI2301" s="5"/>
      <c r="AJ2301" s="5"/>
      <c r="AK2301" s="5"/>
      <c r="AL2301" s="5"/>
      <c r="AM2301" s="5"/>
      <c r="AN2301" s="5"/>
      <c r="AO2301" s="5"/>
      <c r="AP2301" s="5"/>
      <c r="AQ2301" s="5"/>
      <c r="AR2301" s="5"/>
      <c r="AS2301" s="5"/>
      <c r="AT2301" s="5"/>
      <c r="AU2301" s="5"/>
      <c r="AV2301" s="5"/>
      <c r="AW2301" s="5"/>
      <c r="AX2301" s="5"/>
      <c r="AY2301" s="5"/>
      <c r="AZ2301" s="5"/>
      <c r="BA2301" s="5"/>
      <c r="BB2301" s="5"/>
    </row>
    <row r="2302" spans="1:54">
      <c r="A2302" s="4"/>
      <c r="B2302" s="25"/>
      <c r="C2302" s="32">
        <f t="shared" si="166"/>
        <v>1</v>
      </c>
      <c r="D2302" s="123" t="s">
        <v>3759</v>
      </c>
      <c r="E2302" s="36">
        <v>16248</v>
      </c>
      <c r="F2302" s="4"/>
      <c r="G2302" s="5"/>
      <c r="H2302" s="5"/>
      <c r="I2302" s="5"/>
      <c r="J2302" s="5"/>
      <c r="K2302" s="5"/>
      <c r="L2302" s="5"/>
      <c r="M2302" s="5"/>
      <c r="N2302" s="5"/>
      <c r="O2302" s="5"/>
      <c r="P2302" s="5"/>
      <c r="Q2302" s="5"/>
      <c r="R2302" s="5"/>
      <c r="S2302" s="5"/>
      <c r="T2302" s="5"/>
      <c r="U2302" s="5"/>
      <c r="V2302" s="5"/>
      <c r="W2302" s="5"/>
      <c r="X2302" s="5"/>
      <c r="Y2302" s="5"/>
      <c r="Z2302" s="5"/>
      <c r="AA2302" s="5"/>
      <c r="AB2302" s="5"/>
      <c r="AC2302" s="5"/>
      <c r="AD2302" s="5"/>
      <c r="AE2302" s="5"/>
      <c r="AF2302" s="5"/>
      <c r="AG2302" s="5"/>
      <c r="AH2302" s="5"/>
      <c r="AI2302" s="5"/>
      <c r="AJ2302" s="5"/>
      <c r="AK2302" s="5"/>
      <c r="AL2302" s="5"/>
      <c r="AM2302" s="5"/>
      <c r="AN2302" s="5"/>
      <c r="AO2302" s="5"/>
      <c r="AP2302" s="5"/>
      <c r="AQ2302" s="5"/>
      <c r="AR2302" s="5"/>
      <c r="AS2302" s="5"/>
      <c r="AT2302" s="5"/>
      <c r="AU2302" s="5"/>
      <c r="AV2302" s="5"/>
      <c r="AW2302" s="5"/>
      <c r="AX2302" s="5"/>
      <c r="AY2302" s="5"/>
      <c r="AZ2302" s="5"/>
      <c r="BA2302" s="5"/>
      <c r="BB2302" s="5"/>
    </row>
    <row r="2303" spans="1:54">
      <c r="A2303" s="4"/>
      <c r="B2303" s="25"/>
      <c r="C2303" s="32">
        <f t="shared" si="166"/>
        <v>1</v>
      </c>
      <c r="D2303" s="123" t="s">
        <v>3760</v>
      </c>
      <c r="E2303" s="36">
        <v>15003</v>
      </c>
      <c r="F2303" s="4"/>
      <c r="G2303" s="5"/>
      <c r="H2303" s="5"/>
      <c r="I2303" s="5"/>
      <c r="J2303" s="5"/>
      <c r="K2303" s="5"/>
      <c r="L2303" s="5"/>
      <c r="M2303" s="5"/>
      <c r="N2303" s="5"/>
      <c r="O2303" s="5"/>
      <c r="P2303" s="5"/>
      <c r="Q2303" s="5"/>
      <c r="R2303" s="5"/>
      <c r="S2303" s="5"/>
      <c r="T2303" s="5"/>
      <c r="U2303" s="5"/>
      <c r="V2303" s="5"/>
      <c r="W2303" s="5"/>
      <c r="X2303" s="5"/>
      <c r="Y2303" s="5"/>
      <c r="Z2303" s="5"/>
      <c r="AA2303" s="5"/>
      <c r="AB2303" s="5"/>
      <c r="AC2303" s="5"/>
      <c r="AD2303" s="5"/>
      <c r="AE2303" s="5"/>
      <c r="AF2303" s="5"/>
      <c r="AG2303" s="5"/>
      <c r="AH2303" s="5"/>
      <c r="AI2303" s="5"/>
      <c r="AJ2303" s="5"/>
      <c r="AK2303" s="5"/>
      <c r="AL2303" s="5"/>
      <c r="AM2303" s="5"/>
      <c r="AN2303" s="5"/>
      <c r="AO2303" s="5"/>
      <c r="AP2303" s="5"/>
      <c r="AQ2303" s="5"/>
      <c r="AR2303" s="5"/>
      <c r="AS2303" s="5"/>
      <c r="AT2303" s="5"/>
      <c r="AU2303" s="5"/>
      <c r="AV2303" s="5"/>
      <c r="AW2303" s="5"/>
      <c r="AX2303" s="5"/>
      <c r="AY2303" s="5"/>
      <c r="AZ2303" s="5"/>
      <c r="BA2303" s="5"/>
      <c r="BB2303" s="5"/>
    </row>
    <row r="2304" spans="1:54">
      <c r="A2304" s="4"/>
      <c r="B2304" s="25"/>
      <c r="C2304" s="32">
        <f t="shared" si="166"/>
        <v>1</v>
      </c>
      <c r="D2304" s="123" t="s">
        <v>3762</v>
      </c>
      <c r="E2304" s="36">
        <v>6000</v>
      </c>
      <c r="F2304" s="4"/>
      <c r="G2304" s="5"/>
      <c r="H2304" s="5"/>
      <c r="I2304" s="5"/>
      <c r="J2304" s="5"/>
      <c r="K2304" s="5"/>
      <c r="L2304" s="5"/>
      <c r="M2304" s="5"/>
      <c r="N2304" s="5"/>
      <c r="O2304" s="5"/>
      <c r="P2304" s="5"/>
      <c r="Q2304" s="5"/>
      <c r="R2304" s="5"/>
      <c r="S2304" s="5"/>
      <c r="T2304" s="5"/>
      <c r="U2304" s="5"/>
      <c r="V2304" s="5"/>
      <c r="W2304" s="5"/>
      <c r="X2304" s="5"/>
      <c r="Y2304" s="5"/>
      <c r="Z2304" s="5"/>
      <c r="AA2304" s="5"/>
      <c r="AB2304" s="5"/>
      <c r="AC2304" s="5"/>
      <c r="AD2304" s="5"/>
      <c r="AE2304" s="5"/>
      <c r="AF2304" s="5"/>
      <c r="AG2304" s="5"/>
      <c r="AH2304" s="5"/>
      <c r="AI2304" s="5"/>
      <c r="AJ2304" s="5"/>
      <c r="AK2304" s="5"/>
      <c r="AL2304" s="5"/>
      <c r="AM2304" s="5"/>
      <c r="AN2304" s="5"/>
      <c r="AO2304" s="5"/>
      <c r="AP2304" s="5"/>
      <c r="AQ2304" s="5"/>
      <c r="AR2304" s="5"/>
      <c r="AS2304" s="5"/>
      <c r="AT2304" s="5"/>
      <c r="AU2304" s="5"/>
      <c r="AV2304" s="5"/>
      <c r="AW2304" s="5"/>
      <c r="AX2304" s="5"/>
      <c r="AY2304" s="5"/>
      <c r="AZ2304" s="5"/>
      <c r="BA2304" s="5"/>
      <c r="BB2304" s="5"/>
    </row>
    <row r="2305" spans="1:54">
      <c r="A2305" s="4"/>
      <c r="B2305" s="25"/>
      <c r="C2305" s="32">
        <f t="shared" si="166"/>
        <v>1</v>
      </c>
      <c r="D2305" s="123" t="s">
        <v>3764</v>
      </c>
      <c r="E2305" s="36">
        <v>30801</v>
      </c>
      <c r="F2305" s="4"/>
      <c r="G2305" s="5"/>
      <c r="H2305" s="5"/>
      <c r="I2305" s="5"/>
      <c r="J2305" s="5"/>
      <c r="K2305" s="5"/>
      <c r="L2305" s="5"/>
      <c r="M2305" s="5"/>
      <c r="N2305" s="5"/>
      <c r="O2305" s="5"/>
      <c r="P2305" s="5"/>
      <c r="Q2305" s="5"/>
      <c r="R2305" s="5"/>
      <c r="S2305" s="5"/>
      <c r="T2305" s="5"/>
      <c r="U2305" s="5"/>
      <c r="V2305" s="5"/>
      <c r="W2305" s="5"/>
      <c r="X2305" s="5"/>
      <c r="Y2305" s="5"/>
      <c r="Z2305" s="5"/>
      <c r="AA2305" s="5"/>
      <c r="AB2305" s="5"/>
      <c r="AC2305" s="5"/>
      <c r="AD2305" s="5"/>
      <c r="AE2305" s="5"/>
      <c r="AF2305" s="5"/>
      <c r="AG2305" s="5"/>
      <c r="AH2305" s="5"/>
      <c r="AI2305" s="5"/>
      <c r="AJ2305" s="5"/>
      <c r="AK2305" s="5"/>
      <c r="AL2305" s="5"/>
      <c r="AM2305" s="5"/>
      <c r="AN2305" s="5"/>
      <c r="AO2305" s="5"/>
      <c r="AP2305" s="5"/>
      <c r="AQ2305" s="5"/>
      <c r="AR2305" s="5"/>
      <c r="AS2305" s="5"/>
      <c r="AT2305" s="5"/>
      <c r="AU2305" s="5"/>
      <c r="AV2305" s="5"/>
      <c r="AW2305" s="5"/>
      <c r="AX2305" s="5"/>
      <c r="AY2305" s="5"/>
      <c r="AZ2305" s="5"/>
      <c r="BA2305" s="5"/>
      <c r="BB2305" s="5"/>
    </row>
    <row r="2306" spans="1:54">
      <c r="A2306" s="4"/>
      <c r="B2306" s="25"/>
      <c r="C2306" s="32">
        <f t="shared" si="166"/>
        <v>1</v>
      </c>
      <c r="D2306" s="123" t="s">
        <v>3765</v>
      </c>
      <c r="E2306" s="36">
        <v>1851</v>
      </c>
      <c r="F2306" s="4"/>
      <c r="G2306" s="5"/>
      <c r="H2306" s="5"/>
      <c r="I2306" s="5"/>
      <c r="J2306" s="5"/>
      <c r="K2306" s="5"/>
      <c r="L2306" s="5"/>
      <c r="M2306" s="5"/>
      <c r="N2306" s="5"/>
      <c r="O2306" s="5"/>
      <c r="P2306" s="5"/>
      <c r="Q2306" s="5"/>
      <c r="R2306" s="5"/>
      <c r="S2306" s="5"/>
      <c r="T2306" s="5"/>
      <c r="U2306" s="5"/>
      <c r="V2306" s="5"/>
      <c r="W2306" s="5"/>
      <c r="X2306" s="5"/>
      <c r="Y2306" s="5"/>
      <c r="Z2306" s="5"/>
      <c r="AA2306" s="5"/>
      <c r="AB2306" s="5"/>
      <c r="AC2306" s="5"/>
      <c r="AD2306" s="5"/>
      <c r="AE2306" s="5"/>
      <c r="AF2306" s="5"/>
      <c r="AG2306" s="5"/>
      <c r="AH2306" s="5"/>
      <c r="AI2306" s="5"/>
      <c r="AJ2306" s="5"/>
      <c r="AK2306" s="5"/>
      <c r="AL2306" s="5"/>
      <c r="AM2306" s="5"/>
      <c r="AN2306" s="5"/>
      <c r="AO2306" s="5"/>
      <c r="AP2306" s="5"/>
      <c r="AQ2306" s="5"/>
      <c r="AR2306" s="5"/>
      <c r="AS2306" s="5"/>
      <c r="AT2306" s="5"/>
      <c r="AU2306" s="5"/>
      <c r="AV2306" s="5"/>
      <c r="AW2306" s="5"/>
      <c r="AX2306" s="5"/>
      <c r="AY2306" s="5"/>
      <c r="AZ2306" s="5"/>
      <c r="BA2306" s="5"/>
      <c r="BB2306" s="5"/>
    </row>
    <row r="2307" spans="1:54">
      <c r="A2307" s="4"/>
      <c r="B2307" s="25"/>
      <c r="C2307" s="32">
        <f t="shared" si="166"/>
        <v>1</v>
      </c>
      <c r="D2307" s="123" t="s">
        <v>3766</v>
      </c>
      <c r="E2307" s="36">
        <v>31233</v>
      </c>
      <c r="F2307" s="4"/>
      <c r="G2307" s="5"/>
      <c r="H2307" s="5"/>
      <c r="I2307" s="5"/>
      <c r="J2307" s="5"/>
      <c r="K2307" s="5"/>
      <c r="L2307" s="5"/>
      <c r="M2307" s="5"/>
      <c r="N2307" s="5"/>
      <c r="O2307" s="5"/>
      <c r="P2307" s="5"/>
      <c r="Q2307" s="5"/>
      <c r="R2307" s="5"/>
      <c r="S2307" s="5"/>
      <c r="T2307" s="5"/>
      <c r="U2307" s="5"/>
      <c r="V2307" s="5"/>
      <c r="W2307" s="5"/>
      <c r="X2307" s="5"/>
      <c r="Y2307" s="5"/>
      <c r="Z2307" s="5"/>
      <c r="AA2307" s="5"/>
      <c r="AB2307" s="5"/>
      <c r="AC2307" s="5"/>
      <c r="AD2307" s="5"/>
      <c r="AE2307" s="5"/>
      <c r="AF2307" s="5"/>
      <c r="AG2307" s="5"/>
      <c r="AH2307" s="5"/>
      <c r="AI2307" s="5"/>
      <c r="AJ2307" s="5"/>
      <c r="AK2307" s="5"/>
      <c r="AL2307" s="5"/>
      <c r="AM2307" s="5"/>
      <c r="AN2307" s="5"/>
      <c r="AO2307" s="5"/>
      <c r="AP2307" s="5"/>
      <c r="AQ2307" s="5"/>
      <c r="AR2307" s="5"/>
      <c r="AS2307" s="5"/>
      <c r="AT2307" s="5"/>
      <c r="AU2307" s="5"/>
      <c r="AV2307" s="5"/>
      <c r="AW2307" s="5"/>
      <c r="AX2307" s="5"/>
      <c r="AY2307" s="5"/>
      <c r="AZ2307" s="5"/>
      <c r="BA2307" s="5"/>
      <c r="BB2307" s="5"/>
    </row>
    <row r="2308" spans="1:54">
      <c r="A2308" s="4"/>
      <c r="B2308" s="25"/>
      <c r="C2308" s="32">
        <f t="shared" si="166"/>
        <v>1</v>
      </c>
      <c r="D2308" s="123" t="s">
        <v>3768</v>
      </c>
      <c r="E2308" s="36">
        <v>17495</v>
      </c>
      <c r="F2308" s="4"/>
      <c r="G2308" s="5"/>
      <c r="H2308" s="5"/>
      <c r="I2308" s="5"/>
      <c r="J2308" s="5"/>
      <c r="K2308" s="5"/>
      <c r="L2308" s="5"/>
      <c r="M2308" s="5"/>
      <c r="N2308" s="5"/>
      <c r="O2308" s="5"/>
      <c r="P2308" s="5"/>
      <c r="Q2308" s="5"/>
      <c r="R2308" s="5"/>
      <c r="S2308" s="5"/>
      <c r="T2308" s="5"/>
      <c r="U2308" s="5"/>
      <c r="V2308" s="5"/>
      <c r="W2308" s="5"/>
      <c r="X2308" s="5"/>
      <c r="Y2308" s="5"/>
      <c r="Z2308" s="5"/>
      <c r="AA2308" s="5"/>
      <c r="AB2308" s="5"/>
      <c r="AC2308" s="5"/>
      <c r="AD2308" s="5"/>
      <c r="AE2308" s="5"/>
      <c r="AF2308" s="5"/>
      <c r="AG2308" s="5"/>
      <c r="AH2308" s="5"/>
      <c r="AI2308" s="5"/>
      <c r="AJ2308" s="5"/>
      <c r="AK2308" s="5"/>
      <c r="AL2308" s="5"/>
      <c r="AM2308" s="5"/>
      <c r="AN2308" s="5"/>
      <c r="AO2308" s="5"/>
      <c r="AP2308" s="5"/>
      <c r="AQ2308" s="5"/>
      <c r="AR2308" s="5"/>
      <c r="AS2308" s="5"/>
      <c r="AT2308" s="5"/>
      <c r="AU2308" s="5"/>
      <c r="AV2308" s="5"/>
      <c r="AW2308" s="5"/>
      <c r="AX2308" s="5"/>
      <c r="AY2308" s="5"/>
      <c r="AZ2308" s="5"/>
      <c r="BA2308" s="5"/>
      <c r="BB2308" s="5"/>
    </row>
    <row r="2309" spans="1:54">
      <c r="A2309" s="4"/>
      <c r="B2309" s="25"/>
      <c r="C2309" s="32">
        <f t="shared" si="166"/>
        <v>1</v>
      </c>
      <c r="D2309" s="123" t="s">
        <v>3769</v>
      </c>
      <c r="E2309" s="36">
        <v>4334</v>
      </c>
      <c r="F2309" s="4"/>
      <c r="G2309" s="5"/>
      <c r="H2309" s="5"/>
      <c r="I2309" s="5"/>
      <c r="J2309" s="5"/>
      <c r="K2309" s="5"/>
      <c r="L2309" s="5"/>
      <c r="M2309" s="5"/>
      <c r="N2309" s="5"/>
      <c r="O2309" s="5"/>
      <c r="P2309" s="5"/>
      <c r="Q2309" s="5"/>
      <c r="R2309" s="5"/>
      <c r="S2309" s="5"/>
      <c r="T2309" s="5"/>
      <c r="U2309" s="5"/>
      <c r="V2309" s="5"/>
      <c r="W2309" s="5"/>
      <c r="X2309" s="5"/>
      <c r="Y2309" s="5"/>
      <c r="Z2309" s="5"/>
      <c r="AA2309" s="5"/>
      <c r="AB2309" s="5"/>
      <c r="AC2309" s="5"/>
      <c r="AD2309" s="5"/>
      <c r="AE2309" s="5"/>
      <c r="AF2309" s="5"/>
      <c r="AG2309" s="5"/>
      <c r="AH2309" s="5"/>
      <c r="AI2309" s="5"/>
      <c r="AJ2309" s="5"/>
      <c r="AK2309" s="5"/>
      <c r="AL2309" s="5"/>
      <c r="AM2309" s="5"/>
      <c r="AN2309" s="5"/>
      <c r="AO2309" s="5"/>
      <c r="AP2309" s="5"/>
      <c r="AQ2309" s="5"/>
      <c r="AR2309" s="5"/>
      <c r="AS2309" s="5"/>
      <c r="AT2309" s="5"/>
      <c r="AU2309" s="5"/>
      <c r="AV2309" s="5"/>
      <c r="AW2309" s="5"/>
      <c r="AX2309" s="5"/>
      <c r="AY2309" s="5"/>
      <c r="AZ2309" s="5"/>
      <c r="BA2309" s="5"/>
      <c r="BB2309" s="5"/>
    </row>
    <row r="2310" spans="1:54">
      <c r="A2310" s="4"/>
      <c r="B2310" s="25"/>
      <c r="C2310" s="32">
        <f t="shared" si="166"/>
        <v>1</v>
      </c>
      <c r="D2310" s="123" t="s">
        <v>3770</v>
      </c>
      <c r="E2310" s="36">
        <v>35703</v>
      </c>
      <c r="F2310" s="4"/>
      <c r="G2310" s="5"/>
      <c r="H2310" s="5"/>
      <c r="I2310" s="5"/>
      <c r="J2310" s="5"/>
      <c r="K2310" s="5"/>
      <c r="L2310" s="5"/>
      <c r="M2310" s="5"/>
      <c r="N2310" s="5"/>
      <c r="O2310" s="5"/>
      <c r="P2310" s="5"/>
      <c r="Q2310" s="5"/>
      <c r="R2310" s="5"/>
      <c r="S2310" s="5"/>
      <c r="T2310" s="5"/>
      <c r="U2310" s="5"/>
      <c r="V2310" s="5"/>
      <c r="W2310" s="5"/>
      <c r="X2310" s="5"/>
      <c r="Y2310" s="5"/>
      <c r="Z2310" s="5"/>
      <c r="AA2310" s="5"/>
      <c r="AB2310" s="5"/>
      <c r="AC2310" s="5"/>
      <c r="AD2310" s="5"/>
      <c r="AE2310" s="5"/>
      <c r="AF2310" s="5"/>
      <c r="AG2310" s="5"/>
      <c r="AH2310" s="5"/>
      <c r="AI2310" s="5"/>
      <c r="AJ2310" s="5"/>
      <c r="AK2310" s="5"/>
      <c r="AL2310" s="5"/>
      <c r="AM2310" s="5"/>
      <c r="AN2310" s="5"/>
      <c r="AO2310" s="5"/>
      <c r="AP2310" s="5"/>
      <c r="AQ2310" s="5"/>
      <c r="AR2310" s="5"/>
      <c r="AS2310" s="5"/>
      <c r="AT2310" s="5"/>
      <c r="AU2310" s="5"/>
      <c r="AV2310" s="5"/>
      <c r="AW2310" s="5"/>
      <c r="AX2310" s="5"/>
      <c r="AY2310" s="5"/>
      <c r="AZ2310" s="5"/>
      <c r="BA2310" s="5"/>
      <c r="BB2310" s="5"/>
    </row>
    <row r="2311" spans="1:54">
      <c r="A2311" s="4"/>
      <c r="B2311" s="25"/>
      <c r="C2311" s="32">
        <f t="shared" si="166"/>
        <v>1</v>
      </c>
      <c r="D2311" s="123" t="s">
        <v>3771</v>
      </c>
      <c r="E2311" s="36">
        <v>10000</v>
      </c>
      <c r="F2311" s="4"/>
      <c r="G2311" s="5"/>
      <c r="H2311" s="5"/>
      <c r="I2311" s="5"/>
      <c r="J2311" s="5"/>
      <c r="K2311" s="5"/>
      <c r="L2311" s="5"/>
      <c r="M2311" s="5"/>
      <c r="N2311" s="5"/>
      <c r="O2311" s="5"/>
      <c r="P2311" s="5"/>
      <c r="Q2311" s="5"/>
      <c r="R2311" s="5"/>
      <c r="S2311" s="5"/>
      <c r="T2311" s="5"/>
      <c r="U2311" s="5"/>
      <c r="V2311" s="5"/>
      <c r="W2311" s="5"/>
      <c r="X2311" s="5"/>
      <c r="Y2311" s="5"/>
      <c r="Z2311" s="5"/>
      <c r="AA2311" s="5"/>
      <c r="AB2311" s="5"/>
      <c r="AC2311" s="5"/>
      <c r="AD2311" s="5"/>
      <c r="AE2311" s="5"/>
      <c r="AF2311" s="5"/>
      <c r="AG2311" s="5"/>
      <c r="AH2311" s="5"/>
      <c r="AI2311" s="5"/>
      <c r="AJ2311" s="5"/>
      <c r="AK2311" s="5"/>
      <c r="AL2311" s="5"/>
      <c r="AM2311" s="5"/>
      <c r="AN2311" s="5"/>
      <c r="AO2311" s="5"/>
      <c r="AP2311" s="5"/>
      <c r="AQ2311" s="5"/>
      <c r="AR2311" s="5"/>
      <c r="AS2311" s="5"/>
      <c r="AT2311" s="5"/>
      <c r="AU2311" s="5"/>
      <c r="AV2311" s="5"/>
      <c r="AW2311" s="5"/>
      <c r="AX2311" s="5"/>
      <c r="AY2311" s="5"/>
      <c r="AZ2311" s="5"/>
      <c r="BA2311" s="5"/>
      <c r="BB2311" s="5"/>
    </row>
    <row r="2312" spans="1:54">
      <c r="A2312" s="4"/>
      <c r="B2312" s="25"/>
      <c r="C2312" s="32">
        <f t="shared" si="166"/>
        <v>1</v>
      </c>
      <c r="D2312" s="123" t="s">
        <v>3772</v>
      </c>
      <c r="E2312" s="36">
        <v>4194</v>
      </c>
      <c r="F2312" s="4"/>
      <c r="G2312" s="5"/>
      <c r="H2312" s="5"/>
      <c r="I2312" s="5"/>
      <c r="J2312" s="5"/>
      <c r="K2312" s="5"/>
      <c r="L2312" s="5"/>
      <c r="M2312" s="5"/>
      <c r="N2312" s="5"/>
      <c r="O2312" s="5"/>
      <c r="P2312" s="5"/>
      <c r="Q2312" s="5"/>
      <c r="R2312" s="5"/>
      <c r="S2312" s="5"/>
      <c r="T2312" s="5"/>
      <c r="U2312" s="5"/>
      <c r="V2312" s="5"/>
      <c r="W2312" s="5"/>
      <c r="X2312" s="5"/>
      <c r="Y2312" s="5"/>
      <c r="Z2312" s="5"/>
      <c r="AA2312" s="5"/>
      <c r="AB2312" s="5"/>
      <c r="AC2312" s="5"/>
      <c r="AD2312" s="5"/>
      <c r="AE2312" s="5"/>
      <c r="AF2312" s="5"/>
      <c r="AG2312" s="5"/>
      <c r="AH2312" s="5"/>
      <c r="AI2312" s="5"/>
      <c r="AJ2312" s="5"/>
      <c r="AK2312" s="5"/>
      <c r="AL2312" s="5"/>
      <c r="AM2312" s="5"/>
      <c r="AN2312" s="5"/>
      <c r="AO2312" s="5"/>
      <c r="AP2312" s="5"/>
      <c r="AQ2312" s="5"/>
      <c r="AR2312" s="5"/>
      <c r="AS2312" s="5"/>
      <c r="AT2312" s="5"/>
      <c r="AU2312" s="5"/>
      <c r="AV2312" s="5"/>
      <c r="AW2312" s="5"/>
      <c r="AX2312" s="5"/>
      <c r="AY2312" s="5"/>
      <c r="AZ2312" s="5"/>
      <c r="BA2312" s="5"/>
      <c r="BB2312" s="5"/>
    </row>
    <row r="2313" spans="1:54">
      <c r="A2313" s="4"/>
      <c r="B2313" s="25"/>
      <c r="C2313" s="32">
        <f t="shared" si="166"/>
        <v>1</v>
      </c>
      <c r="D2313" s="123" t="s">
        <v>3773</v>
      </c>
      <c r="E2313" s="36">
        <v>26000</v>
      </c>
      <c r="F2313" s="4"/>
      <c r="G2313" s="5"/>
      <c r="H2313" s="5"/>
      <c r="I2313" s="5"/>
      <c r="J2313" s="5"/>
      <c r="K2313" s="5"/>
      <c r="L2313" s="5"/>
      <c r="M2313" s="5"/>
      <c r="N2313" s="5"/>
      <c r="O2313" s="5"/>
      <c r="P2313" s="5"/>
      <c r="Q2313" s="5"/>
      <c r="R2313" s="5"/>
      <c r="S2313" s="5"/>
      <c r="T2313" s="5"/>
      <c r="U2313" s="5"/>
      <c r="V2313" s="5"/>
      <c r="W2313" s="5"/>
      <c r="X2313" s="5"/>
      <c r="Y2313" s="5"/>
      <c r="Z2313" s="5"/>
      <c r="AA2313" s="5"/>
      <c r="AB2313" s="5"/>
      <c r="AC2313" s="5"/>
      <c r="AD2313" s="5"/>
      <c r="AE2313" s="5"/>
      <c r="AF2313" s="5"/>
      <c r="AG2313" s="5"/>
      <c r="AH2313" s="5"/>
      <c r="AI2313" s="5"/>
      <c r="AJ2313" s="5"/>
      <c r="AK2313" s="5"/>
      <c r="AL2313" s="5"/>
      <c r="AM2313" s="5"/>
      <c r="AN2313" s="5"/>
      <c r="AO2313" s="5"/>
      <c r="AP2313" s="5"/>
      <c r="AQ2313" s="5"/>
      <c r="AR2313" s="5"/>
      <c r="AS2313" s="5"/>
      <c r="AT2313" s="5"/>
      <c r="AU2313" s="5"/>
      <c r="AV2313" s="5"/>
      <c r="AW2313" s="5"/>
      <c r="AX2313" s="5"/>
      <c r="AY2313" s="5"/>
      <c r="AZ2313" s="5"/>
      <c r="BA2313" s="5"/>
      <c r="BB2313" s="5"/>
    </row>
    <row r="2314" spans="1:54">
      <c r="A2314" s="4"/>
      <c r="B2314" s="25"/>
      <c r="C2314" s="32">
        <f t="shared" si="166"/>
        <v>1</v>
      </c>
      <c r="D2314" s="123" t="s">
        <v>3774</v>
      </c>
      <c r="E2314" s="36">
        <v>10356</v>
      </c>
      <c r="F2314" s="4"/>
      <c r="G2314" s="5"/>
      <c r="H2314" s="5"/>
      <c r="I2314" s="5"/>
      <c r="J2314" s="5"/>
      <c r="K2314" s="5"/>
      <c r="L2314" s="5"/>
      <c r="M2314" s="5"/>
      <c r="N2314" s="5"/>
      <c r="O2314" s="5"/>
      <c r="P2314" s="5"/>
      <c r="Q2314" s="5"/>
      <c r="R2314" s="5"/>
      <c r="S2314" s="5"/>
      <c r="T2314" s="5"/>
      <c r="U2314" s="5"/>
      <c r="V2314" s="5"/>
      <c r="W2314" s="5"/>
      <c r="X2314" s="5"/>
      <c r="Y2314" s="5"/>
      <c r="Z2314" s="5"/>
      <c r="AA2314" s="5"/>
      <c r="AB2314" s="5"/>
      <c r="AC2314" s="5"/>
      <c r="AD2314" s="5"/>
      <c r="AE2314" s="5"/>
      <c r="AF2314" s="5"/>
      <c r="AG2314" s="5"/>
      <c r="AH2314" s="5"/>
      <c r="AI2314" s="5"/>
      <c r="AJ2314" s="5"/>
      <c r="AK2314" s="5"/>
      <c r="AL2314" s="5"/>
      <c r="AM2314" s="5"/>
      <c r="AN2314" s="5"/>
      <c r="AO2314" s="5"/>
      <c r="AP2314" s="5"/>
      <c r="AQ2314" s="5"/>
      <c r="AR2314" s="5"/>
      <c r="AS2314" s="5"/>
      <c r="AT2314" s="5"/>
      <c r="AU2314" s="5"/>
      <c r="AV2314" s="5"/>
      <c r="AW2314" s="5"/>
      <c r="AX2314" s="5"/>
      <c r="AY2314" s="5"/>
      <c r="AZ2314" s="5"/>
      <c r="BA2314" s="5"/>
      <c r="BB2314" s="5"/>
    </row>
    <row r="2315" spans="1:54">
      <c r="A2315" s="4"/>
      <c r="B2315" s="25"/>
      <c r="C2315" s="32">
        <f t="shared" si="166"/>
        <v>1</v>
      </c>
      <c r="D2315" s="123" t="s">
        <v>3777</v>
      </c>
      <c r="E2315" s="36">
        <v>3090</v>
      </c>
      <c r="F2315" s="4"/>
      <c r="G2315" s="5"/>
      <c r="H2315" s="5"/>
      <c r="I2315" s="5"/>
      <c r="J2315" s="5"/>
      <c r="K2315" s="5"/>
      <c r="L2315" s="5"/>
      <c r="M2315" s="5"/>
      <c r="N2315" s="5"/>
      <c r="O2315" s="5"/>
      <c r="P2315" s="5"/>
      <c r="Q2315" s="5"/>
      <c r="R2315" s="5"/>
      <c r="S2315" s="5"/>
      <c r="T2315" s="5"/>
      <c r="U2315" s="5"/>
      <c r="V2315" s="5"/>
      <c r="W2315" s="5"/>
      <c r="X2315" s="5"/>
      <c r="Y2315" s="5"/>
      <c r="Z2315" s="5"/>
      <c r="AA2315" s="5"/>
      <c r="AB2315" s="5"/>
      <c r="AC2315" s="5"/>
      <c r="AD2315" s="5"/>
      <c r="AE2315" s="5"/>
      <c r="AF2315" s="5"/>
      <c r="AG2315" s="5"/>
      <c r="AH2315" s="5"/>
      <c r="AI2315" s="5"/>
      <c r="AJ2315" s="5"/>
      <c r="AK2315" s="5"/>
      <c r="AL2315" s="5"/>
      <c r="AM2315" s="5"/>
      <c r="AN2315" s="5"/>
      <c r="AO2315" s="5"/>
      <c r="AP2315" s="5"/>
      <c r="AQ2315" s="5"/>
      <c r="AR2315" s="5"/>
      <c r="AS2315" s="5"/>
      <c r="AT2315" s="5"/>
      <c r="AU2315" s="5"/>
      <c r="AV2315" s="5"/>
      <c r="AW2315" s="5"/>
      <c r="AX2315" s="5"/>
      <c r="AY2315" s="5"/>
      <c r="AZ2315" s="5"/>
      <c r="BA2315" s="5"/>
      <c r="BB2315" s="5"/>
    </row>
    <row r="2316" spans="1:54">
      <c r="A2316" s="4"/>
      <c r="B2316" s="25"/>
      <c r="C2316" s="32">
        <f t="shared" si="166"/>
        <v>1</v>
      </c>
      <c r="D2316" s="123" t="s">
        <v>3778</v>
      </c>
      <c r="E2316" s="36">
        <v>2500</v>
      </c>
      <c r="F2316" s="4"/>
      <c r="G2316" s="5"/>
      <c r="H2316" s="5"/>
      <c r="I2316" s="5"/>
      <c r="J2316" s="5"/>
      <c r="K2316" s="5"/>
      <c r="L2316" s="5"/>
      <c r="M2316" s="5"/>
      <c r="N2316" s="5"/>
      <c r="O2316" s="5"/>
      <c r="P2316" s="5"/>
      <c r="Q2316" s="5"/>
      <c r="R2316" s="5"/>
      <c r="S2316" s="5"/>
      <c r="T2316" s="5"/>
      <c r="U2316" s="5"/>
      <c r="V2316" s="5"/>
      <c r="W2316" s="5"/>
      <c r="X2316" s="5"/>
      <c r="Y2316" s="5"/>
      <c r="Z2316" s="5"/>
      <c r="AA2316" s="5"/>
      <c r="AB2316" s="5"/>
      <c r="AC2316" s="5"/>
      <c r="AD2316" s="5"/>
      <c r="AE2316" s="5"/>
      <c r="AF2316" s="5"/>
      <c r="AG2316" s="5"/>
      <c r="AH2316" s="5"/>
      <c r="AI2316" s="5"/>
      <c r="AJ2316" s="5"/>
      <c r="AK2316" s="5"/>
      <c r="AL2316" s="5"/>
      <c r="AM2316" s="5"/>
      <c r="AN2316" s="5"/>
      <c r="AO2316" s="5"/>
      <c r="AP2316" s="5"/>
      <c r="AQ2316" s="5"/>
      <c r="AR2316" s="5"/>
      <c r="AS2316" s="5"/>
      <c r="AT2316" s="5"/>
      <c r="AU2316" s="5"/>
      <c r="AV2316" s="5"/>
      <c r="AW2316" s="5"/>
      <c r="AX2316" s="5"/>
      <c r="AY2316" s="5"/>
      <c r="AZ2316" s="5"/>
      <c r="BA2316" s="5"/>
      <c r="BB2316" s="5"/>
    </row>
    <row r="2317" spans="1:54">
      <c r="A2317" s="4"/>
      <c r="B2317" s="25"/>
      <c r="C2317" s="32">
        <f t="shared" si="166"/>
        <v>1</v>
      </c>
      <c r="D2317" s="123" t="s">
        <v>3783</v>
      </c>
      <c r="E2317" s="36">
        <v>7800</v>
      </c>
      <c r="F2317" s="4"/>
      <c r="G2317" s="5"/>
      <c r="H2317" s="5"/>
      <c r="I2317" s="5"/>
      <c r="J2317" s="5"/>
      <c r="K2317" s="5"/>
      <c r="L2317" s="5"/>
      <c r="M2317" s="5"/>
      <c r="N2317" s="5"/>
      <c r="O2317" s="5"/>
      <c r="P2317" s="5"/>
      <c r="Q2317" s="5"/>
      <c r="R2317" s="5"/>
      <c r="S2317" s="5"/>
      <c r="T2317" s="5"/>
      <c r="U2317" s="5"/>
      <c r="V2317" s="5"/>
      <c r="W2317" s="5"/>
      <c r="X2317" s="5"/>
      <c r="Y2317" s="5"/>
      <c r="Z2317" s="5"/>
      <c r="AA2317" s="5"/>
      <c r="AB2317" s="5"/>
      <c r="AC2317" s="5"/>
      <c r="AD2317" s="5"/>
      <c r="AE2317" s="5"/>
      <c r="AF2317" s="5"/>
      <c r="AG2317" s="5"/>
      <c r="AH2317" s="5"/>
      <c r="AI2317" s="5"/>
      <c r="AJ2317" s="5"/>
      <c r="AK2317" s="5"/>
      <c r="AL2317" s="5"/>
      <c r="AM2317" s="5"/>
      <c r="AN2317" s="5"/>
      <c r="AO2317" s="5"/>
      <c r="AP2317" s="5"/>
      <c r="AQ2317" s="5"/>
      <c r="AR2317" s="5"/>
      <c r="AS2317" s="5"/>
      <c r="AT2317" s="5"/>
      <c r="AU2317" s="5"/>
      <c r="AV2317" s="5"/>
      <c r="AW2317" s="5"/>
      <c r="AX2317" s="5"/>
      <c r="AY2317" s="5"/>
      <c r="AZ2317" s="5"/>
      <c r="BA2317" s="5"/>
      <c r="BB2317" s="5"/>
    </row>
    <row r="2318" spans="1:54">
      <c r="A2318" s="4"/>
      <c r="B2318" s="25"/>
      <c r="C2318" s="32">
        <f t="shared" si="166"/>
        <v>1</v>
      </c>
      <c r="D2318" s="123" t="s">
        <v>3785</v>
      </c>
      <c r="E2318" s="36">
        <v>29500</v>
      </c>
      <c r="F2318" s="4"/>
      <c r="G2318" s="5"/>
      <c r="H2318" s="5"/>
      <c r="I2318" s="5"/>
      <c r="J2318" s="5"/>
      <c r="K2318" s="5"/>
      <c r="L2318" s="5"/>
      <c r="M2318" s="5"/>
      <c r="N2318" s="5"/>
      <c r="O2318" s="5"/>
      <c r="P2318" s="5"/>
      <c r="Q2318" s="5"/>
      <c r="R2318" s="5"/>
      <c r="S2318" s="5"/>
      <c r="T2318" s="5"/>
      <c r="U2318" s="5"/>
      <c r="V2318" s="5"/>
      <c r="W2318" s="5"/>
      <c r="X2318" s="5"/>
      <c r="Y2318" s="5"/>
      <c r="Z2318" s="5"/>
      <c r="AA2318" s="5"/>
      <c r="AB2318" s="5"/>
      <c r="AC2318" s="5"/>
      <c r="AD2318" s="5"/>
      <c r="AE2318" s="5"/>
      <c r="AF2318" s="5"/>
      <c r="AG2318" s="5"/>
      <c r="AH2318" s="5"/>
      <c r="AI2318" s="5"/>
      <c r="AJ2318" s="5"/>
      <c r="AK2318" s="5"/>
      <c r="AL2318" s="5"/>
      <c r="AM2318" s="5"/>
      <c r="AN2318" s="5"/>
      <c r="AO2318" s="5"/>
      <c r="AP2318" s="5"/>
      <c r="AQ2318" s="5"/>
      <c r="AR2318" s="5"/>
      <c r="AS2318" s="5"/>
      <c r="AT2318" s="5"/>
      <c r="AU2318" s="5"/>
      <c r="AV2318" s="5"/>
      <c r="AW2318" s="5"/>
      <c r="AX2318" s="5"/>
      <c r="AY2318" s="5"/>
      <c r="AZ2318" s="5"/>
      <c r="BA2318" s="5"/>
      <c r="BB2318" s="5"/>
    </row>
    <row r="2319" spans="1:54">
      <c r="A2319" s="4"/>
      <c r="B2319" s="25"/>
      <c r="C2319" s="32">
        <f t="shared" si="166"/>
        <v>1</v>
      </c>
      <c r="D2319" s="123" t="s">
        <v>3788</v>
      </c>
      <c r="E2319" s="36">
        <v>32800</v>
      </c>
      <c r="F2319" s="4"/>
      <c r="G2319" s="5"/>
      <c r="H2319" s="5"/>
      <c r="I2319" s="5"/>
      <c r="J2319" s="5"/>
      <c r="K2319" s="5"/>
      <c r="L2319" s="5"/>
      <c r="M2319" s="5"/>
      <c r="N2319" s="5"/>
      <c r="O2319" s="5"/>
      <c r="P2319" s="5"/>
      <c r="Q2319" s="5"/>
      <c r="R2319" s="5"/>
      <c r="S2319" s="5"/>
      <c r="T2319" s="5"/>
      <c r="U2319" s="5"/>
      <c r="V2319" s="5"/>
      <c r="W2319" s="5"/>
      <c r="X2319" s="5"/>
      <c r="Y2319" s="5"/>
      <c r="Z2319" s="5"/>
      <c r="AA2319" s="5"/>
      <c r="AB2319" s="5"/>
      <c r="AC2319" s="5"/>
      <c r="AD2319" s="5"/>
      <c r="AE2319" s="5"/>
      <c r="AF2319" s="5"/>
      <c r="AG2319" s="5"/>
      <c r="AH2319" s="5"/>
      <c r="AI2319" s="5"/>
      <c r="AJ2319" s="5"/>
      <c r="AK2319" s="5"/>
      <c r="AL2319" s="5"/>
      <c r="AM2319" s="5"/>
      <c r="AN2319" s="5"/>
      <c r="AO2319" s="5"/>
      <c r="AP2319" s="5"/>
      <c r="AQ2319" s="5"/>
      <c r="AR2319" s="5"/>
      <c r="AS2319" s="5"/>
      <c r="AT2319" s="5"/>
      <c r="AU2319" s="5"/>
      <c r="AV2319" s="5"/>
      <c r="AW2319" s="5"/>
      <c r="AX2319" s="5"/>
      <c r="AY2319" s="5"/>
      <c r="AZ2319" s="5"/>
      <c r="BA2319" s="5"/>
      <c r="BB2319" s="5"/>
    </row>
    <row r="2320" spans="1:54">
      <c r="A2320" s="4"/>
      <c r="B2320" s="25"/>
      <c r="C2320" s="32">
        <f t="shared" si="166"/>
        <v>1</v>
      </c>
      <c r="D2320" s="123" t="s">
        <v>3789</v>
      </c>
      <c r="E2320" s="36">
        <v>5899</v>
      </c>
      <c r="F2320" s="4"/>
      <c r="G2320" s="5"/>
      <c r="H2320" s="5"/>
      <c r="I2320" s="5"/>
      <c r="J2320" s="5"/>
      <c r="K2320" s="5"/>
      <c r="L2320" s="5"/>
      <c r="M2320" s="5"/>
      <c r="N2320" s="5"/>
      <c r="O2320" s="5"/>
      <c r="P2320" s="5"/>
      <c r="Q2320" s="5"/>
      <c r="R2320" s="5"/>
      <c r="S2320" s="5"/>
      <c r="T2320" s="5"/>
      <c r="U2320" s="5"/>
      <c r="V2320" s="5"/>
      <c r="W2320" s="5"/>
      <c r="X2320" s="5"/>
      <c r="Y2320" s="5"/>
      <c r="Z2320" s="5"/>
      <c r="AA2320" s="5"/>
      <c r="AB2320" s="5"/>
      <c r="AC2320" s="5"/>
      <c r="AD2320" s="5"/>
      <c r="AE2320" s="5"/>
      <c r="AF2320" s="5"/>
      <c r="AG2320" s="5"/>
      <c r="AH2320" s="5"/>
      <c r="AI2320" s="5"/>
      <c r="AJ2320" s="5"/>
      <c r="AK2320" s="5"/>
      <c r="AL2320" s="5"/>
      <c r="AM2320" s="5"/>
      <c r="AN2320" s="5"/>
      <c r="AO2320" s="5"/>
      <c r="AP2320" s="5"/>
      <c r="AQ2320" s="5"/>
      <c r="AR2320" s="5"/>
      <c r="AS2320" s="5"/>
      <c r="AT2320" s="5"/>
      <c r="AU2320" s="5"/>
      <c r="AV2320" s="5"/>
      <c r="AW2320" s="5"/>
      <c r="AX2320" s="5"/>
      <c r="AY2320" s="5"/>
      <c r="AZ2320" s="5"/>
      <c r="BA2320" s="5"/>
      <c r="BB2320" s="5"/>
    </row>
    <row r="2321" spans="1:54">
      <c r="A2321" s="4"/>
      <c r="B2321" s="25"/>
      <c r="C2321" s="32">
        <f t="shared" si="166"/>
        <v>1</v>
      </c>
      <c r="D2321" s="123" t="s">
        <v>3794</v>
      </c>
      <c r="E2321" s="36">
        <v>7400</v>
      </c>
      <c r="F2321" s="4"/>
      <c r="G2321" s="5"/>
      <c r="H2321" s="5"/>
      <c r="I2321" s="5"/>
      <c r="J2321" s="5"/>
      <c r="K2321" s="5"/>
      <c r="L2321" s="5"/>
      <c r="M2321" s="5"/>
      <c r="N2321" s="5"/>
      <c r="O2321" s="5"/>
      <c r="P2321" s="5"/>
      <c r="Q2321" s="5"/>
      <c r="R2321" s="5"/>
      <c r="S2321" s="5"/>
      <c r="T2321" s="5"/>
      <c r="U2321" s="5"/>
      <c r="V2321" s="5"/>
      <c r="W2321" s="5"/>
      <c r="X2321" s="5"/>
      <c r="Y2321" s="5"/>
      <c r="Z2321" s="5"/>
      <c r="AA2321" s="5"/>
      <c r="AB2321" s="5"/>
      <c r="AC2321" s="5"/>
      <c r="AD2321" s="5"/>
      <c r="AE2321" s="5"/>
      <c r="AF2321" s="5"/>
      <c r="AG2321" s="5"/>
      <c r="AH2321" s="5"/>
      <c r="AI2321" s="5"/>
      <c r="AJ2321" s="5"/>
      <c r="AK2321" s="5"/>
      <c r="AL2321" s="5"/>
      <c r="AM2321" s="5"/>
      <c r="AN2321" s="5"/>
      <c r="AO2321" s="5"/>
      <c r="AP2321" s="5"/>
      <c r="AQ2321" s="5"/>
      <c r="AR2321" s="5"/>
      <c r="AS2321" s="5"/>
      <c r="AT2321" s="5"/>
      <c r="AU2321" s="5"/>
      <c r="AV2321" s="5"/>
      <c r="AW2321" s="5"/>
      <c r="AX2321" s="5"/>
      <c r="AY2321" s="5"/>
      <c r="AZ2321" s="5"/>
      <c r="BA2321" s="5"/>
      <c r="BB2321" s="5"/>
    </row>
    <row r="2322" spans="1:54">
      <c r="A2322" s="4"/>
      <c r="B2322" s="25"/>
      <c r="C2322" s="32">
        <f t="shared" si="166"/>
        <v>1</v>
      </c>
      <c r="D2322" s="123" t="s">
        <v>3796</v>
      </c>
      <c r="E2322" s="36">
        <v>9418</v>
      </c>
      <c r="F2322" s="4"/>
      <c r="G2322" s="5"/>
      <c r="H2322" s="5"/>
      <c r="I2322" s="5"/>
      <c r="J2322" s="5"/>
      <c r="K2322" s="5"/>
      <c r="L2322" s="5"/>
      <c r="M2322" s="5"/>
      <c r="N2322" s="5"/>
      <c r="O2322" s="5"/>
      <c r="P2322" s="5"/>
      <c r="Q2322" s="5"/>
      <c r="R2322" s="5"/>
      <c r="S2322" s="5"/>
      <c r="T2322" s="5"/>
      <c r="U2322" s="5"/>
      <c r="V2322" s="5"/>
      <c r="W2322" s="5"/>
      <c r="X2322" s="5"/>
      <c r="Y2322" s="5"/>
      <c r="Z2322" s="5"/>
      <c r="AA2322" s="5"/>
      <c r="AB2322" s="5"/>
      <c r="AC2322" s="5"/>
      <c r="AD2322" s="5"/>
      <c r="AE2322" s="5"/>
      <c r="AF2322" s="5"/>
      <c r="AG2322" s="5"/>
      <c r="AH2322" s="5"/>
      <c r="AI2322" s="5"/>
      <c r="AJ2322" s="5"/>
      <c r="AK2322" s="5"/>
      <c r="AL2322" s="5"/>
      <c r="AM2322" s="5"/>
      <c r="AN2322" s="5"/>
      <c r="AO2322" s="5"/>
      <c r="AP2322" s="5"/>
      <c r="AQ2322" s="5"/>
      <c r="AR2322" s="5"/>
      <c r="AS2322" s="5"/>
      <c r="AT2322" s="5"/>
      <c r="AU2322" s="5"/>
      <c r="AV2322" s="5"/>
      <c r="AW2322" s="5"/>
      <c r="AX2322" s="5"/>
      <c r="AY2322" s="5"/>
      <c r="AZ2322" s="5"/>
      <c r="BA2322" s="5"/>
      <c r="BB2322" s="5"/>
    </row>
    <row r="2323" spans="1:54">
      <c r="A2323" s="4"/>
      <c r="B2323" s="25"/>
      <c r="C2323" s="32">
        <f t="shared" si="166"/>
        <v>1</v>
      </c>
      <c r="D2323" s="123" t="s">
        <v>3797</v>
      </c>
      <c r="E2323" s="36">
        <v>23600</v>
      </c>
      <c r="F2323" s="4"/>
      <c r="G2323" s="5"/>
      <c r="H2323" s="5"/>
      <c r="I2323" s="5"/>
      <c r="J2323" s="5"/>
      <c r="K2323" s="5"/>
      <c r="L2323" s="5"/>
      <c r="M2323" s="5"/>
      <c r="N2323" s="5"/>
      <c r="O2323" s="5"/>
      <c r="P2323" s="5"/>
      <c r="Q2323" s="5"/>
      <c r="R2323" s="5"/>
      <c r="S2323" s="5"/>
      <c r="T2323" s="5"/>
      <c r="U2323" s="5"/>
      <c r="V2323" s="5"/>
      <c r="W2323" s="5"/>
      <c r="X2323" s="5"/>
      <c r="Y2323" s="5"/>
      <c r="Z2323" s="5"/>
      <c r="AA2323" s="5"/>
      <c r="AB2323" s="5"/>
      <c r="AC2323" s="5"/>
      <c r="AD2323" s="5"/>
      <c r="AE2323" s="5"/>
      <c r="AF2323" s="5"/>
      <c r="AG2323" s="5"/>
      <c r="AH2323" s="5"/>
      <c r="AI2323" s="5"/>
      <c r="AJ2323" s="5"/>
      <c r="AK2323" s="5"/>
      <c r="AL2323" s="5"/>
      <c r="AM2323" s="5"/>
      <c r="AN2323" s="5"/>
      <c r="AO2323" s="5"/>
      <c r="AP2323" s="5"/>
      <c r="AQ2323" s="5"/>
      <c r="AR2323" s="5"/>
      <c r="AS2323" s="5"/>
      <c r="AT2323" s="5"/>
      <c r="AU2323" s="5"/>
      <c r="AV2323" s="5"/>
      <c r="AW2323" s="5"/>
      <c r="AX2323" s="5"/>
      <c r="AY2323" s="5"/>
      <c r="AZ2323" s="5"/>
      <c r="BA2323" s="5"/>
      <c r="BB2323" s="5"/>
    </row>
    <row r="2324" spans="1:54">
      <c r="A2324" s="4"/>
      <c r="B2324" s="25"/>
      <c r="C2324" s="32">
        <f t="shared" si="166"/>
        <v>1</v>
      </c>
      <c r="D2324" s="123" t="s">
        <v>3798</v>
      </c>
      <c r="E2324" s="36">
        <v>44500</v>
      </c>
      <c r="F2324" s="4"/>
      <c r="G2324" s="5"/>
      <c r="H2324" s="5"/>
      <c r="I2324" s="5"/>
      <c r="J2324" s="5"/>
      <c r="K2324" s="5"/>
      <c r="L2324" s="5"/>
      <c r="M2324" s="5"/>
      <c r="N2324" s="5"/>
      <c r="O2324" s="5"/>
      <c r="P2324" s="5"/>
      <c r="Q2324" s="5"/>
      <c r="R2324" s="5"/>
      <c r="S2324" s="5"/>
      <c r="T2324" s="5"/>
      <c r="U2324" s="5"/>
      <c r="V2324" s="5"/>
      <c r="W2324" s="5"/>
      <c r="X2324" s="5"/>
      <c r="Y2324" s="5"/>
      <c r="Z2324" s="5"/>
      <c r="AA2324" s="5"/>
      <c r="AB2324" s="5"/>
      <c r="AC2324" s="5"/>
      <c r="AD2324" s="5"/>
      <c r="AE2324" s="5"/>
      <c r="AF2324" s="5"/>
      <c r="AG2324" s="5"/>
      <c r="AH2324" s="5"/>
      <c r="AI2324" s="5"/>
      <c r="AJ2324" s="5"/>
      <c r="AK2324" s="5"/>
      <c r="AL2324" s="5"/>
      <c r="AM2324" s="5"/>
      <c r="AN2324" s="5"/>
      <c r="AO2324" s="5"/>
      <c r="AP2324" s="5"/>
      <c r="AQ2324" s="5"/>
      <c r="AR2324" s="5"/>
      <c r="AS2324" s="5"/>
      <c r="AT2324" s="5"/>
      <c r="AU2324" s="5"/>
      <c r="AV2324" s="5"/>
      <c r="AW2324" s="5"/>
      <c r="AX2324" s="5"/>
      <c r="AY2324" s="5"/>
      <c r="AZ2324" s="5"/>
      <c r="BA2324" s="5"/>
      <c r="BB2324" s="5"/>
    </row>
    <row r="2325" spans="1:54">
      <c r="A2325" s="4"/>
      <c r="B2325" s="25"/>
      <c r="C2325" s="32">
        <f t="shared" si="166"/>
        <v>1</v>
      </c>
      <c r="D2325" s="123" t="s">
        <v>3799</v>
      </c>
      <c r="E2325" s="36">
        <v>20975</v>
      </c>
      <c r="F2325" s="4"/>
      <c r="G2325" s="5"/>
      <c r="H2325" s="5"/>
      <c r="I2325" s="5"/>
      <c r="J2325" s="5"/>
      <c r="K2325" s="5"/>
      <c r="L2325" s="5"/>
      <c r="M2325" s="5"/>
      <c r="N2325" s="5"/>
      <c r="O2325" s="5"/>
      <c r="P2325" s="5"/>
      <c r="Q2325" s="5"/>
      <c r="R2325" s="5"/>
      <c r="S2325" s="5"/>
      <c r="T2325" s="5"/>
      <c r="U2325" s="5"/>
      <c r="V2325" s="5"/>
      <c r="W2325" s="5"/>
      <c r="X2325" s="5"/>
      <c r="Y2325" s="5"/>
      <c r="Z2325" s="5"/>
      <c r="AA2325" s="5"/>
      <c r="AB2325" s="5"/>
      <c r="AC2325" s="5"/>
      <c r="AD2325" s="5"/>
      <c r="AE2325" s="5"/>
      <c r="AF2325" s="5"/>
      <c r="AG2325" s="5"/>
      <c r="AH2325" s="5"/>
      <c r="AI2325" s="5"/>
      <c r="AJ2325" s="5"/>
      <c r="AK2325" s="5"/>
      <c r="AL2325" s="5"/>
      <c r="AM2325" s="5"/>
      <c r="AN2325" s="5"/>
      <c r="AO2325" s="5"/>
      <c r="AP2325" s="5"/>
      <c r="AQ2325" s="5"/>
      <c r="AR2325" s="5"/>
      <c r="AS2325" s="5"/>
      <c r="AT2325" s="5"/>
      <c r="AU2325" s="5"/>
      <c r="AV2325" s="5"/>
      <c r="AW2325" s="5"/>
      <c r="AX2325" s="5"/>
      <c r="AY2325" s="5"/>
      <c r="AZ2325" s="5"/>
      <c r="BA2325" s="5"/>
      <c r="BB2325" s="5"/>
    </row>
    <row r="2326" spans="1:54">
      <c r="A2326" s="4"/>
      <c r="B2326" s="25"/>
      <c r="C2326" s="32">
        <f t="shared" si="166"/>
        <v>1</v>
      </c>
      <c r="D2326" s="123" t="s">
        <v>3801</v>
      </c>
      <c r="E2326" s="36">
        <v>16400</v>
      </c>
      <c r="F2326" s="4"/>
      <c r="G2326" s="5"/>
      <c r="H2326" s="5"/>
      <c r="I2326" s="5"/>
      <c r="J2326" s="5"/>
      <c r="K2326" s="5"/>
      <c r="L2326" s="5"/>
      <c r="M2326" s="5"/>
      <c r="N2326" s="5"/>
      <c r="O2326" s="5"/>
      <c r="P2326" s="5"/>
      <c r="Q2326" s="5"/>
      <c r="R2326" s="5"/>
      <c r="S2326" s="5"/>
      <c r="T2326" s="5"/>
      <c r="U2326" s="5"/>
      <c r="V2326" s="5"/>
      <c r="W2326" s="5"/>
      <c r="X2326" s="5"/>
      <c r="Y2326" s="5"/>
      <c r="Z2326" s="5"/>
      <c r="AA2326" s="5"/>
      <c r="AB2326" s="5"/>
      <c r="AC2326" s="5"/>
      <c r="AD2326" s="5"/>
      <c r="AE2326" s="5"/>
      <c r="AF2326" s="5"/>
      <c r="AG2326" s="5"/>
      <c r="AH2326" s="5"/>
      <c r="AI2326" s="5"/>
      <c r="AJ2326" s="5"/>
      <c r="AK2326" s="5"/>
      <c r="AL2326" s="5"/>
      <c r="AM2326" s="5"/>
      <c r="AN2326" s="5"/>
      <c r="AO2326" s="5"/>
      <c r="AP2326" s="5"/>
      <c r="AQ2326" s="5"/>
      <c r="AR2326" s="5"/>
      <c r="AS2326" s="5"/>
      <c r="AT2326" s="5"/>
      <c r="AU2326" s="5"/>
      <c r="AV2326" s="5"/>
      <c r="AW2326" s="5"/>
      <c r="AX2326" s="5"/>
      <c r="AY2326" s="5"/>
      <c r="AZ2326" s="5"/>
      <c r="BA2326" s="5"/>
      <c r="BB2326" s="5"/>
    </row>
    <row r="2327" spans="1:54">
      <c r="A2327" s="4"/>
      <c r="B2327" s="25"/>
      <c r="C2327" s="32">
        <f t="shared" ref="C2327:C2358" si="167">IF(D2327="",0,1)</f>
        <v>1</v>
      </c>
      <c r="D2327" s="123" t="s">
        <v>3803</v>
      </c>
      <c r="E2327" s="36">
        <v>4500</v>
      </c>
      <c r="F2327" s="4"/>
      <c r="G2327" s="5"/>
      <c r="H2327" s="5"/>
      <c r="I2327" s="5"/>
      <c r="J2327" s="5"/>
      <c r="K2327" s="5"/>
      <c r="L2327" s="5"/>
      <c r="M2327" s="5"/>
      <c r="N2327" s="5"/>
      <c r="O2327" s="5"/>
      <c r="P2327" s="5"/>
      <c r="Q2327" s="5"/>
      <c r="R2327" s="5"/>
      <c r="S2327" s="5"/>
      <c r="T2327" s="5"/>
      <c r="U2327" s="5"/>
      <c r="V2327" s="5"/>
      <c r="W2327" s="5"/>
      <c r="X2327" s="5"/>
      <c r="Y2327" s="5"/>
      <c r="Z2327" s="5"/>
      <c r="AA2327" s="5"/>
      <c r="AB2327" s="5"/>
      <c r="AC2327" s="5"/>
      <c r="AD2327" s="5"/>
      <c r="AE2327" s="5"/>
      <c r="AF2327" s="5"/>
      <c r="AG2327" s="5"/>
      <c r="AH2327" s="5"/>
      <c r="AI2327" s="5"/>
      <c r="AJ2327" s="5"/>
      <c r="AK2327" s="5"/>
      <c r="AL2327" s="5"/>
      <c r="AM2327" s="5"/>
      <c r="AN2327" s="5"/>
      <c r="AO2327" s="5"/>
      <c r="AP2327" s="5"/>
      <c r="AQ2327" s="5"/>
      <c r="AR2327" s="5"/>
      <c r="AS2327" s="5"/>
      <c r="AT2327" s="5"/>
      <c r="AU2327" s="5"/>
      <c r="AV2327" s="5"/>
      <c r="AW2327" s="5"/>
      <c r="AX2327" s="5"/>
      <c r="AY2327" s="5"/>
      <c r="AZ2327" s="5"/>
      <c r="BA2327" s="5"/>
      <c r="BB2327" s="5"/>
    </row>
    <row r="2328" spans="1:54">
      <c r="A2328" s="4"/>
      <c r="B2328" s="25"/>
      <c r="C2328" s="32">
        <f t="shared" si="167"/>
        <v>1</v>
      </c>
      <c r="D2328" s="123" t="s">
        <v>3804</v>
      </c>
      <c r="E2328" s="36">
        <v>18267</v>
      </c>
      <c r="F2328" s="4"/>
      <c r="G2328" s="5"/>
      <c r="H2328" s="5"/>
      <c r="I2328" s="5"/>
      <c r="J2328" s="5"/>
      <c r="K2328" s="5"/>
      <c r="L2328" s="5"/>
      <c r="M2328" s="5"/>
      <c r="N2328" s="5"/>
      <c r="O2328" s="5"/>
      <c r="P2328" s="5"/>
      <c r="Q2328" s="5"/>
      <c r="R2328" s="5"/>
      <c r="S2328" s="5"/>
      <c r="T2328" s="5"/>
      <c r="U2328" s="5"/>
      <c r="V2328" s="5"/>
      <c r="W2328" s="5"/>
      <c r="X2328" s="5"/>
      <c r="Y2328" s="5"/>
      <c r="Z2328" s="5"/>
      <c r="AA2328" s="5"/>
      <c r="AB2328" s="5"/>
      <c r="AC2328" s="5"/>
      <c r="AD2328" s="5"/>
      <c r="AE2328" s="5"/>
      <c r="AF2328" s="5"/>
      <c r="AG2328" s="5"/>
      <c r="AH2328" s="5"/>
      <c r="AI2328" s="5"/>
      <c r="AJ2328" s="5"/>
      <c r="AK2328" s="5"/>
      <c r="AL2328" s="5"/>
      <c r="AM2328" s="5"/>
      <c r="AN2328" s="5"/>
      <c r="AO2328" s="5"/>
      <c r="AP2328" s="5"/>
      <c r="AQ2328" s="5"/>
      <c r="AR2328" s="5"/>
      <c r="AS2328" s="5"/>
      <c r="AT2328" s="5"/>
      <c r="AU2328" s="5"/>
      <c r="AV2328" s="5"/>
      <c r="AW2328" s="5"/>
      <c r="AX2328" s="5"/>
      <c r="AY2328" s="5"/>
      <c r="AZ2328" s="5"/>
      <c r="BA2328" s="5"/>
      <c r="BB2328" s="5"/>
    </row>
    <row r="2329" spans="1:54">
      <c r="A2329" s="4"/>
      <c r="B2329" s="25"/>
      <c r="C2329" s="32">
        <f t="shared" si="167"/>
        <v>1</v>
      </c>
      <c r="D2329" s="123" t="s">
        <v>3806</v>
      </c>
      <c r="E2329" s="36">
        <v>6500</v>
      </c>
      <c r="F2329" s="4"/>
      <c r="G2329" s="5"/>
      <c r="H2329" s="5"/>
      <c r="I2329" s="5"/>
      <c r="J2329" s="5"/>
      <c r="K2329" s="5"/>
      <c r="L2329" s="5"/>
      <c r="M2329" s="5"/>
      <c r="N2329" s="5"/>
      <c r="O2329" s="5"/>
      <c r="P2329" s="5"/>
      <c r="Q2329" s="5"/>
      <c r="R2329" s="5"/>
      <c r="S2329" s="5"/>
      <c r="T2329" s="5"/>
      <c r="U2329" s="5"/>
      <c r="V2329" s="5"/>
      <c r="W2329" s="5"/>
      <c r="X2329" s="5"/>
      <c r="Y2329" s="5"/>
      <c r="Z2329" s="5"/>
      <c r="AA2329" s="5"/>
      <c r="AB2329" s="5"/>
      <c r="AC2329" s="5"/>
      <c r="AD2329" s="5"/>
      <c r="AE2329" s="5"/>
      <c r="AF2329" s="5"/>
      <c r="AG2329" s="5"/>
      <c r="AH2329" s="5"/>
      <c r="AI2329" s="5"/>
      <c r="AJ2329" s="5"/>
      <c r="AK2329" s="5"/>
      <c r="AL2329" s="5"/>
      <c r="AM2329" s="5"/>
      <c r="AN2329" s="5"/>
      <c r="AO2329" s="5"/>
      <c r="AP2329" s="5"/>
      <c r="AQ2329" s="5"/>
      <c r="AR2329" s="5"/>
      <c r="AS2329" s="5"/>
      <c r="AT2329" s="5"/>
      <c r="AU2329" s="5"/>
      <c r="AV2329" s="5"/>
      <c r="AW2329" s="5"/>
      <c r="AX2329" s="5"/>
      <c r="AY2329" s="5"/>
      <c r="AZ2329" s="5"/>
      <c r="BA2329" s="5"/>
      <c r="BB2329" s="5"/>
    </row>
    <row r="2330" spans="1:54">
      <c r="A2330" s="4"/>
      <c r="B2330" s="25"/>
      <c r="C2330" s="32">
        <f t="shared" si="167"/>
        <v>1</v>
      </c>
      <c r="D2330" s="123" t="s">
        <v>3807</v>
      </c>
      <c r="E2330" s="36">
        <v>6714</v>
      </c>
      <c r="F2330" s="4"/>
      <c r="G2330" s="5"/>
      <c r="H2330" s="5"/>
      <c r="I2330" s="5"/>
      <c r="J2330" s="5"/>
      <c r="K2330" s="5"/>
      <c r="L2330" s="5"/>
      <c r="M2330" s="5"/>
      <c r="N2330" s="5"/>
      <c r="O2330" s="5"/>
      <c r="P2330" s="5"/>
      <c r="Q2330" s="5"/>
      <c r="R2330" s="5"/>
      <c r="S2330" s="5"/>
      <c r="T2330" s="5"/>
      <c r="U2330" s="5"/>
      <c r="V2330" s="5"/>
      <c r="W2330" s="5"/>
      <c r="X2330" s="5"/>
      <c r="Y2330" s="5"/>
      <c r="Z2330" s="5"/>
      <c r="AA2330" s="5"/>
      <c r="AB2330" s="5"/>
      <c r="AC2330" s="5"/>
      <c r="AD2330" s="5"/>
      <c r="AE2330" s="5"/>
      <c r="AF2330" s="5"/>
      <c r="AG2330" s="5"/>
      <c r="AH2330" s="5"/>
      <c r="AI2330" s="5"/>
      <c r="AJ2330" s="5"/>
      <c r="AK2330" s="5"/>
      <c r="AL2330" s="5"/>
      <c r="AM2330" s="5"/>
      <c r="AN2330" s="5"/>
      <c r="AO2330" s="5"/>
      <c r="AP2330" s="5"/>
      <c r="AQ2330" s="5"/>
      <c r="AR2330" s="5"/>
      <c r="AS2330" s="5"/>
      <c r="AT2330" s="5"/>
      <c r="AU2330" s="5"/>
      <c r="AV2330" s="5"/>
      <c r="AW2330" s="5"/>
      <c r="AX2330" s="5"/>
      <c r="AY2330" s="5"/>
      <c r="AZ2330" s="5"/>
      <c r="BA2330" s="5"/>
      <c r="BB2330" s="5"/>
    </row>
    <row r="2331" spans="1:54">
      <c r="A2331" s="4"/>
      <c r="B2331" s="25"/>
      <c r="C2331" s="32">
        <f t="shared" si="167"/>
        <v>1</v>
      </c>
      <c r="D2331" s="123" t="s">
        <v>3808</v>
      </c>
      <c r="E2331" s="36">
        <v>9170</v>
      </c>
      <c r="F2331" s="4"/>
      <c r="G2331" s="5"/>
      <c r="H2331" s="5"/>
      <c r="I2331" s="5"/>
      <c r="J2331" s="5"/>
      <c r="K2331" s="5"/>
      <c r="L2331" s="5"/>
      <c r="M2331" s="5"/>
      <c r="N2331" s="5"/>
      <c r="O2331" s="5"/>
      <c r="P2331" s="5"/>
      <c r="Q2331" s="5"/>
      <c r="R2331" s="5"/>
      <c r="S2331" s="5"/>
      <c r="T2331" s="5"/>
      <c r="U2331" s="5"/>
      <c r="V2331" s="5"/>
      <c r="W2331" s="5"/>
      <c r="X2331" s="5"/>
      <c r="Y2331" s="5"/>
      <c r="Z2331" s="5"/>
      <c r="AA2331" s="5"/>
      <c r="AB2331" s="5"/>
      <c r="AC2331" s="5"/>
      <c r="AD2331" s="5"/>
      <c r="AE2331" s="5"/>
      <c r="AF2331" s="5"/>
      <c r="AG2331" s="5"/>
      <c r="AH2331" s="5"/>
      <c r="AI2331" s="5"/>
      <c r="AJ2331" s="5"/>
      <c r="AK2331" s="5"/>
      <c r="AL2331" s="5"/>
      <c r="AM2331" s="5"/>
      <c r="AN2331" s="5"/>
      <c r="AO2331" s="5"/>
      <c r="AP2331" s="5"/>
      <c r="AQ2331" s="5"/>
      <c r="AR2331" s="5"/>
      <c r="AS2331" s="5"/>
      <c r="AT2331" s="5"/>
      <c r="AU2331" s="5"/>
      <c r="AV2331" s="5"/>
      <c r="AW2331" s="5"/>
      <c r="AX2331" s="5"/>
      <c r="AY2331" s="5"/>
      <c r="AZ2331" s="5"/>
      <c r="BA2331" s="5"/>
      <c r="BB2331" s="5"/>
    </row>
    <row r="2332" spans="1:54">
      <c r="A2332" s="4"/>
      <c r="B2332" s="25"/>
      <c r="C2332" s="32">
        <f t="shared" si="167"/>
        <v>1</v>
      </c>
      <c r="D2332" s="123" t="s">
        <v>3810</v>
      </c>
      <c r="E2332" s="36">
        <v>15013</v>
      </c>
      <c r="F2332" s="4"/>
      <c r="G2332" s="5"/>
      <c r="H2332" s="5"/>
      <c r="I2332" s="5"/>
      <c r="J2332" s="5"/>
      <c r="K2332" s="5"/>
      <c r="L2332" s="5"/>
      <c r="M2332" s="5"/>
      <c r="N2332" s="5"/>
      <c r="O2332" s="5"/>
      <c r="P2332" s="5"/>
      <c r="Q2332" s="5"/>
      <c r="R2332" s="5"/>
      <c r="S2332" s="5"/>
      <c r="T2332" s="5"/>
      <c r="U2332" s="5"/>
      <c r="V2332" s="5"/>
      <c r="W2332" s="5"/>
      <c r="X2332" s="5"/>
      <c r="Y2332" s="5"/>
      <c r="Z2332" s="5"/>
      <c r="AA2332" s="5"/>
      <c r="AB2332" s="5"/>
      <c r="AC2332" s="5"/>
      <c r="AD2332" s="5"/>
      <c r="AE2332" s="5"/>
      <c r="AF2332" s="5"/>
      <c r="AG2332" s="5"/>
      <c r="AH2332" s="5"/>
      <c r="AI2332" s="5"/>
      <c r="AJ2332" s="5"/>
      <c r="AK2332" s="5"/>
      <c r="AL2332" s="5"/>
      <c r="AM2332" s="5"/>
      <c r="AN2332" s="5"/>
      <c r="AO2332" s="5"/>
      <c r="AP2332" s="5"/>
      <c r="AQ2332" s="5"/>
      <c r="AR2332" s="5"/>
      <c r="AS2332" s="5"/>
      <c r="AT2332" s="5"/>
      <c r="AU2332" s="5"/>
      <c r="AV2332" s="5"/>
      <c r="AW2332" s="5"/>
      <c r="AX2332" s="5"/>
      <c r="AY2332" s="5"/>
      <c r="AZ2332" s="5"/>
      <c r="BA2332" s="5"/>
      <c r="BB2332" s="5"/>
    </row>
    <row r="2333" spans="1:54">
      <c r="A2333" s="4"/>
      <c r="B2333" s="25"/>
      <c r="C2333" s="32">
        <f t="shared" si="167"/>
        <v>1</v>
      </c>
      <c r="D2333" s="123" t="s">
        <v>3812</v>
      </c>
      <c r="E2333" s="36">
        <v>33123</v>
      </c>
      <c r="F2333" s="4"/>
      <c r="G2333" s="5"/>
      <c r="H2333" s="5"/>
      <c r="I2333" s="5"/>
      <c r="J2333" s="5"/>
      <c r="K2333" s="5"/>
      <c r="L2333" s="5"/>
      <c r="M2333" s="5"/>
      <c r="N2333" s="5"/>
      <c r="O2333" s="5"/>
      <c r="P2333" s="5"/>
      <c r="Q2333" s="5"/>
      <c r="R2333" s="5"/>
      <c r="S2333" s="5"/>
      <c r="T2333" s="5"/>
      <c r="U2333" s="5"/>
      <c r="V2333" s="5"/>
      <c r="W2333" s="5"/>
      <c r="X2333" s="5"/>
      <c r="Y2333" s="5"/>
      <c r="Z2333" s="5"/>
      <c r="AA2333" s="5"/>
      <c r="AB2333" s="5"/>
      <c r="AC2333" s="5"/>
      <c r="AD2333" s="5"/>
      <c r="AE2333" s="5"/>
      <c r="AF2333" s="5"/>
      <c r="AG2333" s="5"/>
      <c r="AH2333" s="5"/>
      <c r="AI2333" s="5"/>
      <c r="AJ2333" s="5"/>
      <c r="AK2333" s="5"/>
      <c r="AL2333" s="5"/>
      <c r="AM2333" s="5"/>
      <c r="AN2333" s="5"/>
      <c r="AO2333" s="5"/>
      <c r="AP2333" s="5"/>
      <c r="AQ2333" s="5"/>
      <c r="AR2333" s="5"/>
      <c r="AS2333" s="5"/>
      <c r="AT2333" s="5"/>
      <c r="AU2333" s="5"/>
      <c r="AV2333" s="5"/>
      <c r="AW2333" s="5"/>
      <c r="AX2333" s="5"/>
      <c r="AY2333" s="5"/>
      <c r="AZ2333" s="5"/>
      <c r="BA2333" s="5"/>
      <c r="BB2333" s="5"/>
    </row>
    <row r="2334" spans="1:54">
      <c r="A2334" s="4"/>
      <c r="B2334" s="25"/>
      <c r="C2334" s="32">
        <f t="shared" si="167"/>
        <v>1</v>
      </c>
      <c r="D2334" s="123" t="s">
        <v>3813</v>
      </c>
      <c r="E2334" s="36">
        <v>32950</v>
      </c>
      <c r="F2334" s="4"/>
      <c r="G2334" s="5"/>
      <c r="H2334" s="5"/>
      <c r="I2334" s="5"/>
      <c r="J2334" s="5"/>
      <c r="K2334" s="5"/>
      <c r="L2334" s="5"/>
      <c r="M2334" s="5"/>
      <c r="N2334" s="5"/>
      <c r="O2334" s="5"/>
      <c r="P2334" s="5"/>
      <c r="Q2334" s="5"/>
      <c r="R2334" s="5"/>
      <c r="S2334" s="5"/>
      <c r="T2334" s="5"/>
      <c r="U2334" s="5"/>
      <c r="V2334" s="5"/>
      <c r="W2334" s="5"/>
      <c r="X2334" s="5"/>
      <c r="Y2334" s="5"/>
      <c r="Z2334" s="5"/>
      <c r="AA2334" s="5"/>
      <c r="AB2334" s="5"/>
      <c r="AC2334" s="5"/>
      <c r="AD2334" s="5"/>
      <c r="AE2334" s="5"/>
      <c r="AF2334" s="5"/>
      <c r="AG2334" s="5"/>
      <c r="AH2334" s="5"/>
      <c r="AI2334" s="5"/>
      <c r="AJ2334" s="5"/>
      <c r="AK2334" s="5"/>
      <c r="AL2334" s="5"/>
      <c r="AM2334" s="5"/>
      <c r="AN2334" s="5"/>
      <c r="AO2334" s="5"/>
      <c r="AP2334" s="5"/>
      <c r="AQ2334" s="5"/>
      <c r="AR2334" s="5"/>
      <c r="AS2334" s="5"/>
      <c r="AT2334" s="5"/>
      <c r="AU2334" s="5"/>
      <c r="AV2334" s="5"/>
      <c r="AW2334" s="5"/>
      <c r="AX2334" s="5"/>
      <c r="AY2334" s="5"/>
      <c r="AZ2334" s="5"/>
      <c r="BA2334" s="5"/>
      <c r="BB2334" s="5"/>
    </row>
    <row r="2335" spans="1:54">
      <c r="A2335" s="4"/>
      <c r="B2335" s="25"/>
      <c r="C2335" s="32">
        <f t="shared" si="167"/>
        <v>1</v>
      </c>
      <c r="D2335" s="123" t="s">
        <v>3814</v>
      </c>
      <c r="E2335" s="36">
        <v>3385</v>
      </c>
      <c r="F2335" s="4"/>
      <c r="G2335" s="5"/>
      <c r="H2335" s="5"/>
      <c r="I2335" s="5"/>
      <c r="J2335" s="5"/>
      <c r="K2335" s="5"/>
      <c r="L2335" s="5"/>
      <c r="M2335" s="5"/>
      <c r="N2335" s="5"/>
      <c r="O2335" s="5"/>
      <c r="P2335" s="5"/>
      <c r="Q2335" s="5"/>
      <c r="R2335" s="5"/>
      <c r="S2335" s="5"/>
      <c r="T2335" s="5"/>
      <c r="U2335" s="5"/>
      <c r="V2335" s="5"/>
      <c r="W2335" s="5"/>
      <c r="X2335" s="5"/>
      <c r="Y2335" s="5"/>
      <c r="Z2335" s="5"/>
      <c r="AA2335" s="5"/>
      <c r="AB2335" s="5"/>
      <c r="AC2335" s="5"/>
      <c r="AD2335" s="5"/>
      <c r="AE2335" s="5"/>
      <c r="AF2335" s="5"/>
      <c r="AG2335" s="5"/>
      <c r="AH2335" s="5"/>
      <c r="AI2335" s="5"/>
      <c r="AJ2335" s="5"/>
      <c r="AK2335" s="5"/>
      <c r="AL2335" s="5"/>
      <c r="AM2335" s="5"/>
      <c r="AN2335" s="5"/>
      <c r="AO2335" s="5"/>
      <c r="AP2335" s="5"/>
      <c r="AQ2335" s="5"/>
      <c r="AR2335" s="5"/>
      <c r="AS2335" s="5"/>
      <c r="AT2335" s="5"/>
      <c r="AU2335" s="5"/>
      <c r="AV2335" s="5"/>
      <c r="AW2335" s="5"/>
      <c r="AX2335" s="5"/>
      <c r="AY2335" s="5"/>
      <c r="AZ2335" s="5"/>
      <c r="BA2335" s="5"/>
      <c r="BB2335" s="5"/>
    </row>
    <row r="2336" spans="1:54">
      <c r="A2336" s="4"/>
      <c r="B2336" s="25"/>
      <c r="C2336" s="32">
        <f t="shared" si="167"/>
        <v>1</v>
      </c>
      <c r="D2336" s="123" t="s">
        <v>3815</v>
      </c>
      <c r="E2336" s="36">
        <v>7920</v>
      </c>
      <c r="F2336" s="4"/>
      <c r="G2336" s="5"/>
      <c r="H2336" s="5"/>
      <c r="I2336" s="5"/>
      <c r="J2336" s="5"/>
      <c r="K2336" s="5"/>
      <c r="L2336" s="5"/>
      <c r="M2336" s="5"/>
      <c r="N2336" s="5"/>
      <c r="O2336" s="5"/>
      <c r="P2336" s="5"/>
      <c r="Q2336" s="5"/>
      <c r="R2336" s="5"/>
      <c r="S2336" s="5"/>
      <c r="T2336" s="5"/>
      <c r="U2336" s="5"/>
      <c r="V2336" s="5"/>
      <c r="W2336" s="5"/>
      <c r="X2336" s="5"/>
      <c r="Y2336" s="5"/>
      <c r="Z2336" s="5"/>
      <c r="AA2336" s="5"/>
      <c r="AB2336" s="5"/>
      <c r="AC2336" s="5"/>
      <c r="AD2336" s="5"/>
      <c r="AE2336" s="5"/>
      <c r="AF2336" s="5"/>
      <c r="AG2336" s="5"/>
      <c r="AH2336" s="5"/>
      <c r="AI2336" s="5"/>
      <c r="AJ2336" s="5"/>
      <c r="AK2336" s="5"/>
      <c r="AL2336" s="5"/>
      <c r="AM2336" s="5"/>
      <c r="AN2336" s="5"/>
      <c r="AO2336" s="5"/>
      <c r="AP2336" s="5"/>
      <c r="AQ2336" s="5"/>
      <c r="AR2336" s="5"/>
      <c r="AS2336" s="5"/>
      <c r="AT2336" s="5"/>
      <c r="AU2336" s="5"/>
      <c r="AV2336" s="5"/>
      <c r="AW2336" s="5"/>
      <c r="AX2336" s="5"/>
      <c r="AY2336" s="5"/>
      <c r="AZ2336" s="5"/>
      <c r="BA2336" s="5"/>
      <c r="BB2336" s="5"/>
    </row>
    <row r="2337" spans="1:54">
      <c r="A2337" s="4"/>
      <c r="B2337" s="25"/>
      <c r="C2337" s="32">
        <f t="shared" si="167"/>
        <v>1</v>
      </c>
      <c r="D2337" s="123" t="s">
        <v>3816</v>
      </c>
      <c r="E2337" s="36">
        <v>2300</v>
      </c>
      <c r="F2337" s="4"/>
      <c r="G2337" s="5"/>
      <c r="H2337" s="5"/>
      <c r="I2337" s="5"/>
      <c r="J2337" s="5"/>
      <c r="K2337" s="5"/>
      <c r="L2337" s="5"/>
      <c r="M2337" s="5"/>
      <c r="N2337" s="5"/>
      <c r="O2337" s="5"/>
      <c r="P2337" s="5"/>
      <c r="Q2337" s="5"/>
      <c r="R2337" s="5"/>
      <c r="S2337" s="5"/>
      <c r="T2337" s="5"/>
      <c r="U2337" s="5"/>
      <c r="V2337" s="5"/>
      <c r="W2337" s="5"/>
      <c r="X2337" s="5"/>
      <c r="Y2337" s="5"/>
      <c r="Z2337" s="5"/>
      <c r="AA2337" s="5"/>
      <c r="AB2337" s="5"/>
      <c r="AC2337" s="5"/>
      <c r="AD2337" s="5"/>
      <c r="AE2337" s="5"/>
      <c r="AF2337" s="5"/>
      <c r="AG2337" s="5"/>
      <c r="AH2337" s="5"/>
      <c r="AI2337" s="5"/>
      <c r="AJ2337" s="5"/>
      <c r="AK2337" s="5"/>
      <c r="AL2337" s="5"/>
      <c r="AM2337" s="5"/>
      <c r="AN2337" s="5"/>
      <c r="AO2337" s="5"/>
      <c r="AP2337" s="5"/>
      <c r="AQ2337" s="5"/>
      <c r="AR2337" s="5"/>
      <c r="AS2337" s="5"/>
      <c r="AT2337" s="5"/>
      <c r="AU2337" s="5"/>
      <c r="AV2337" s="5"/>
      <c r="AW2337" s="5"/>
      <c r="AX2337" s="5"/>
      <c r="AY2337" s="5"/>
      <c r="AZ2337" s="5"/>
      <c r="BA2337" s="5"/>
      <c r="BB2337" s="5"/>
    </row>
    <row r="2338" spans="1:54">
      <c r="A2338" s="4"/>
      <c r="B2338" s="25"/>
      <c r="C2338" s="32">
        <f t="shared" si="167"/>
        <v>1</v>
      </c>
      <c r="D2338" s="123" t="s">
        <v>3817</v>
      </c>
      <c r="E2338" s="36">
        <v>6045</v>
      </c>
      <c r="F2338" s="4"/>
      <c r="G2338" s="5"/>
      <c r="H2338" s="5"/>
      <c r="I2338" s="5"/>
      <c r="J2338" s="5"/>
      <c r="K2338" s="5"/>
      <c r="L2338" s="5"/>
      <c r="M2338" s="5"/>
      <c r="N2338" s="5"/>
      <c r="O2338" s="5"/>
      <c r="P2338" s="5"/>
      <c r="Q2338" s="5"/>
      <c r="R2338" s="5"/>
      <c r="S2338" s="5"/>
      <c r="T2338" s="5"/>
      <c r="U2338" s="5"/>
      <c r="V2338" s="5"/>
      <c r="W2338" s="5"/>
      <c r="X2338" s="5"/>
      <c r="Y2338" s="5"/>
      <c r="Z2338" s="5"/>
      <c r="AA2338" s="5"/>
      <c r="AB2338" s="5"/>
      <c r="AC2338" s="5"/>
      <c r="AD2338" s="5"/>
      <c r="AE2338" s="5"/>
      <c r="AF2338" s="5"/>
      <c r="AG2338" s="5"/>
      <c r="AH2338" s="5"/>
      <c r="AI2338" s="5"/>
      <c r="AJ2338" s="5"/>
      <c r="AK2338" s="5"/>
      <c r="AL2338" s="5"/>
      <c r="AM2338" s="5"/>
      <c r="AN2338" s="5"/>
      <c r="AO2338" s="5"/>
      <c r="AP2338" s="5"/>
      <c r="AQ2338" s="5"/>
      <c r="AR2338" s="5"/>
      <c r="AS2338" s="5"/>
      <c r="AT2338" s="5"/>
      <c r="AU2338" s="5"/>
      <c r="AV2338" s="5"/>
      <c r="AW2338" s="5"/>
      <c r="AX2338" s="5"/>
      <c r="AY2338" s="5"/>
      <c r="AZ2338" s="5"/>
      <c r="BA2338" s="5"/>
      <c r="BB2338" s="5"/>
    </row>
    <row r="2339" spans="1:54">
      <c r="A2339" s="4"/>
      <c r="B2339" s="25"/>
      <c r="C2339" s="32">
        <f t="shared" si="167"/>
        <v>1</v>
      </c>
      <c r="D2339" s="123" t="s">
        <v>3818</v>
      </c>
      <c r="E2339" s="36">
        <v>16800</v>
      </c>
      <c r="F2339" s="4"/>
      <c r="G2339" s="5"/>
      <c r="H2339" s="5"/>
      <c r="I2339" s="5"/>
      <c r="J2339" s="5"/>
      <c r="K2339" s="5"/>
      <c r="L2339" s="5"/>
      <c r="M2339" s="5"/>
      <c r="N2339" s="5"/>
      <c r="O2339" s="5"/>
      <c r="P2339" s="5"/>
      <c r="Q2339" s="5"/>
      <c r="R2339" s="5"/>
      <c r="S2339" s="5"/>
      <c r="T2339" s="5"/>
      <c r="U2339" s="5"/>
      <c r="V2339" s="5"/>
      <c r="W2339" s="5"/>
      <c r="X2339" s="5"/>
      <c r="Y2339" s="5"/>
      <c r="Z2339" s="5"/>
      <c r="AA2339" s="5"/>
      <c r="AB2339" s="5"/>
      <c r="AC2339" s="5"/>
      <c r="AD2339" s="5"/>
      <c r="AE2339" s="5"/>
      <c r="AF2339" s="5"/>
      <c r="AG2339" s="5"/>
      <c r="AH2339" s="5"/>
      <c r="AI2339" s="5"/>
      <c r="AJ2339" s="5"/>
      <c r="AK2339" s="5"/>
      <c r="AL2339" s="5"/>
      <c r="AM2339" s="5"/>
      <c r="AN2339" s="5"/>
      <c r="AO2339" s="5"/>
      <c r="AP2339" s="5"/>
      <c r="AQ2339" s="5"/>
      <c r="AR2339" s="5"/>
      <c r="AS2339" s="5"/>
      <c r="AT2339" s="5"/>
      <c r="AU2339" s="5"/>
      <c r="AV2339" s="5"/>
      <c r="AW2339" s="5"/>
      <c r="AX2339" s="5"/>
      <c r="AY2339" s="5"/>
      <c r="AZ2339" s="5"/>
      <c r="BA2339" s="5"/>
      <c r="BB2339" s="5"/>
    </row>
    <row r="2340" spans="1:54">
      <c r="A2340" s="4"/>
      <c r="B2340" s="25"/>
      <c r="C2340" s="32">
        <f t="shared" si="167"/>
        <v>1</v>
      </c>
      <c r="D2340" s="123" t="s">
        <v>3820</v>
      </c>
      <c r="E2340" s="36">
        <v>31365</v>
      </c>
      <c r="F2340" s="4"/>
      <c r="G2340" s="5"/>
      <c r="H2340" s="5"/>
      <c r="I2340" s="5"/>
      <c r="J2340" s="5"/>
      <c r="K2340" s="5"/>
      <c r="L2340" s="5"/>
      <c r="M2340" s="5"/>
      <c r="N2340" s="5"/>
      <c r="O2340" s="5"/>
      <c r="P2340" s="5"/>
      <c r="Q2340" s="5"/>
      <c r="R2340" s="5"/>
      <c r="S2340" s="5"/>
      <c r="T2340" s="5"/>
      <c r="U2340" s="5"/>
      <c r="V2340" s="5"/>
      <c r="W2340" s="5"/>
      <c r="X2340" s="5"/>
      <c r="Y2340" s="5"/>
      <c r="Z2340" s="5"/>
      <c r="AA2340" s="5"/>
      <c r="AB2340" s="5"/>
      <c r="AC2340" s="5"/>
      <c r="AD2340" s="5"/>
      <c r="AE2340" s="5"/>
      <c r="AF2340" s="5"/>
      <c r="AG2340" s="5"/>
      <c r="AH2340" s="5"/>
      <c r="AI2340" s="5"/>
      <c r="AJ2340" s="5"/>
      <c r="AK2340" s="5"/>
      <c r="AL2340" s="5"/>
      <c r="AM2340" s="5"/>
      <c r="AN2340" s="5"/>
      <c r="AO2340" s="5"/>
      <c r="AP2340" s="5"/>
      <c r="AQ2340" s="5"/>
      <c r="AR2340" s="5"/>
      <c r="AS2340" s="5"/>
      <c r="AT2340" s="5"/>
      <c r="AU2340" s="5"/>
      <c r="AV2340" s="5"/>
      <c r="AW2340" s="5"/>
      <c r="AX2340" s="5"/>
      <c r="AY2340" s="5"/>
      <c r="AZ2340" s="5"/>
      <c r="BA2340" s="5"/>
      <c r="BB2340" s="5"/>
    </row>
    <row r="2341" spans="1:54">
      <c r="A2341" s="4"/>
      <c r="B2341" s="25"/>
      <c r="C2341" s="32">
        <f t="shared" si="167"/>
        <v>1</v>
      </c>
      <c r="D2341" s="123" t="s">
        <v>3821</v>
      </c>
      <c r="E2341" s="36">
        <v>37053</v>
      </c>
      <c r="F2341" s="4"/>
      <c r="G2341" s="5"/>
      <c r="H2341" s="5"/>
      <c r="I2341" s="5"/>
      <c r="J2341" s="5"/>
      <c r="K2341" s="5"/>
      <c r="L2341" s="5"/>
      <c r="M2341" s="5"/>
      <c r="N2341" s="5"/>
      <c r="O2341" s="5"/>
      <c r="P2341" s="5"/>
      <c r="Q2341" s="5"/>
      <c r="R2341" s="5"/>
      <c r="S2341" s="5"/>
      <c r="T2341" s="5"/>
      <c r="U2341" s="5"/>
      <c r="V2341" s="5"/>
      <c r="W2341" s="5"/>
      <c r="X2341" s="5"/>
      <c r="Y2341" s="5"/>
      <c r="Z2341" s="5"/>
      <c r="AA2341" s="5"/>
      <c r="AB2341" s="5"/>
      <c r="AC2341" s="5"/>
      <c r="AD2341" s="5"/>
      <c r="AE2341" s="5"/>
      <c r="AF2341" s="5"/>
      <c r="AG2341" s="5"/>
      <c r="AH2341" s="5"/>
      <c r="AI2341" s="5"/>
      <c r="AJ2341" s="5"/>
      <c r="AK2341" s="5"/>
      <c r="AL2341" s="5"/>
      <c r="AM2341" s="5"/>
      <c r="AN2341" s="5"/>
      <c r="AO2341" s="5"/>
      <c r="AP2341" s="5"/>
      <c r="AQ2341" s="5"/>
      <c r="AR2341" s="5"/>
      <c r="AS2341" s="5"/>
      <c r="AT2341" s="5"/>
      <c r="AU2341" s="5"/>
      <c r="AV2341" s="5"/>
      <c r="AW2341" s="5"/>
      <c r="AX2341" s="5"/>
      <c r="AY2341" s="5"/>
      <c r="AZ2341" s="5"/>
      <c r="BA2341" s="5"/>
      <c r="BB2341" s="5"/>
    </row>
    <row r="2342" spans="1:54">
      <c r="A2342" s="4"/>
      <c r="B2342" s="25"/>
      <c r="C2342" s="32">
        <f t="shared" si="167"/>
        <v>1</v>
      </c>
      <c r="D2342" s="123" t="s">
        <v>3822</v>
      </c>
      <c r="E2342" s="42">
        <v>3244</v>
      </c>
      <c r="F2342" s="4"/>
      <c r="G2342" s="5"/>
      <c r="H2342" s="5"/>
      <c r="I2342" s="5"/>
      <c r="J2342" s="5"/>
      <c r="K2342" s="5"/>
      <c r="L2342" s="5"/>
      <c r="M2342" s="5"/>
      <c r="N2342" s="5"/>
      <c r="O2342" s="5"/>
      <c r="P2342" s="5"/>
      <c r="Q2342" s="5"/>
      <c r="R2342" s="5"/>
      <c r="S2342" s="5"/>
      <c r="T2342" s="5"/>
      <c r="U2342" s="5"/>
      <c r="V2342" s="5"/>
      <c r="W2342" s="5"/>
      <c r="X2342" s="5"/>
      <c r="Y2342" s="5"/>
      <c r="Z2342" s="5"/>
      <c r="AA2342" s="5"/>
      <c r="AB2342" s="5"/>
      <c r="AC2342" s="5"/>
      <c r="AD2342" s="5"/>
      <c r="AE2342" s="5"/>
      <c r="AF2342" s="5"/>
      <c r="AG2342" s="5"/>
      <c r="AH2342" s="5"/>
      <c r="AI2342" s="5"/>
      <c r="AJ2342" s="5"/>
      <c r="AK2342" s="5"/>
      <c r="AL2342" s="5"/>
      <c r="AM2342" s="5"/>
      <c r="AN2342" s="5"/>
      <c r="AO2342" s="5"/>
      <c r="AP2342" s="5"/>
      <c r="AQ2342" s="5"/>
      <c r="AR2342" s="5"/>
      <c r="AS2342" s="5"/>
      <c r="AT2342" s="5"/>
      <c r="AU2342" s="5"/>
      <c r="AV2342" s="5"/>
      <c r="AW2342" s="5"/>
      <c r="AX2342" s="5"/>
      <c r="AY2342" s="5"/>
      <c r="AZ2342" s="5"/>
      <c r="BA2342" s="5"/>
      <c r="BB2342" s="5"/>
    </row>
    <row r="2343" spans="1:54">
      <c r="A2343" s="4"/>
      <c r="B2343" s="25"/>
      <c r="C2343" s="32">
        <f t="shared" si="167"/>
        <v>1</v>
      </c>
      <c r="D2343" s="123" t="s">
        <v>3823</v>
      </c>
      <c r="E2343" s="36">
        <v>6000</v>
      </c>
      <c r="F2343" s="4"/>
      <c r="G2343" s="5"/>
      <c r="H2343" s="5"/>
      <c r="I2343" s="5"/>
      <c r="J2343" s="5"/>
      <c r="K2343" s="5"/>
      <c r="L2343" s="5"/>
      <c r="M2343" s="5"/>
      <c r="N2343" s="5"/>
      <c r="O2343" s="5"/>
      <c r="P2343" s="5"/>
      <c r="Q2343" s="5"/>
      <c r="R2343" s="5"/>
      <c r="S2343" s="5"/>
      <c r="T2343" s="5"/>
      <c r="U2343" s="5"/>
      <c r="V2343" s="5"/>
      <c r="W2343" s="5"/>
      <c r="X2343" s="5"/>
      <c r="Y2343" s="5"/>
      <c r="Z2343" s="5"/>
      <c r="AA2343" s="5"/>
      <c r="AB2343" s="5"/>
      <c r="AC2343" s="5"/>
      <c r="AD2343" s="5"/>
      <c r="AE2343" s="5"/>
      <c r="AF2343" s="5"/>
      <c r="AG2343" s="5"/>
      <c r="AH2343" s="5"/>
      <c r="AI2343" s="5"/>
      <c r="AJ2343" s="5"/>
      <c r="AK2343" s="5"/>
      <c r="AL2343" s="5"/>
      <c r="AM2343" s="5"/>
      <c r="AN2343" s="5"/>
      <c r="AO2343" s="5"/>
      <c r="AP2343" s="5"/>
      <c r="AQ2343" s="5"/>
      <c r="AR2343" s="5"/>
      <c r="AS2343" s="5"/>
      <c r="AT2343" s="5"/>
      <c r="AU2343" s="5"/>
      <c r="AV2343" s="5"/>
      <c r="AW2343" s="5"/>
      <c r="AX2343" s="5"/>
      <c r="AY2343" s="5"/>
      <c r="AZ2343" s="5"/>
      <c r="BA2343" s="5"/>
      <c r="BB2343" s="5"/>
    </row>
    <row r="2344" spans="1:54">
      <c r="A2344" s="4"/>
      <c r="B2344" s="25"/>
      <c r="C2344" s="32">
        <f t="shared" si="167"/>
        <v>1</v>
      </c>
      <c r="D2344" s="123" t="s">
        <v>3825</v>
      </c>
      <c r="E2344" s="36">
        <v>27141</v>
      </c>
      <c r="F2344" s="4"/>
      <c r="G2344" s="5"/>
      <c r="H2344" s="5"/>
      <c r="I2344" s="5"/>
      <c r="J2344" s="5"/>
      <c r="K2344" s="5"/>
      <c r="L2344" s="5"/>
      <c r="M2344" s="5"/>
      <c r="N2344" s="5"/>
      <c r="O2344" s="5"/>
      <c r="P2344" s="5"/>
      <c r="Q2344" s="5"/>
      <c r="R2344" s="5"/>
      <c r="S2344" s="5"/>
      <c r="T2344" s="5"/>
      <c r="U2344" s="5"/>
      <c r="V2344" s="5"/>
      <c r="W2344" s="5"/>
      <c r="X2344" s="5"/>
      <c r="Y2344" s="5"/>
      <c r="Z2344" s="5"/>
      <c r="AA2344" s="5"/>
      <c r="AB2344" s="5"/>
      <c r="AC2344" s="5"/>
      <c r="AD2344" s="5"/>
      <c r="AE2344" s="5"/>
      <c r="AF2344" s="5"/>
      <c r="AG2344" s="5"/>
      <c r="AH2344" s="5"/>
      <c r="AI2344" s="5"/>
      <c r="AJ2344" s="5"/>
      <c r="AK2344" s="5"/>
      <c r="AL2344" s="5"/>
      <c r="AM2344" s="5"/>
      <c r="AN2344" s="5"/>
      <c r="AO2344" s="5"/>
      <c r="AP2344" s="5"/>
      <c r="AQ2344" s="5"/>
      <c r="AR2344" s="5"/>
      <c r="AS2344" s="5"/>
      <c r="AT2344" s="5"/>
      <c r="AU2344" s="5"/>
      <c r="AV2344" s="5"/>
      <c r="AW2344" s="5"/>
      <c r="AX2344" s="5"/>
      <c r="AY2344" s="5"/>
      <c r="AZ2344" s="5"/>
      <c r="BA2344" s="5"/>
      <c r="BB2344" s="5"/>
    </row>
    <row r="2345" spans="1:54">
      <c r="A2345" s="4"/>
      <c r="B2345" s="25"/>
      <c r="C2345" s="32">
        <f t="shared" si="167"/>
        <v>1</v>
      </c>
      <c r="D2345" s="123" t="s">
        <v>3826</v>
      </c>
      <c r="E2345" s="36">
        <v>6800</v>
      </c>
      <c r="F2345" s="4"/>
      <c r="G2345" s="5"/>
      <c r="H2345" s="5"/>
      <c r="I2345" s="5"/>
      <c r="J2345" s="5"/>
      <c r="K2345" s="5"/>
      <c r="L2345" s="5"/>
      <c r="M2345" s="5"/>
      <c r="N2345" s="5"/>
      <c r="O2345" s="5"/>
      <c r="P2345" s="5"/>
      <c r="Q2345" s="5"/>
      <c r="R2345" s="5"/>
      <c r="S2345" s="5"/>
      <c r="T2345" s="5"/>
      <c r="U2345" s="5"/>
      <c r="V2345" s="5"/>
      <c r="W2345" s="5"/>
      <c r="X2345" s="5"/>
      <c r="Y2345" s="5"/>
      <c r="Z2345" s="5"/>
      <c r="AA2345" s="5"/>
      <c r="AB2345" s="5"/>
      <c r="AC2345" s="5"/>
      <c r="AD2345" s="5"/>
      <c r="AE2345" s="5"/>
      <c r="AF2345" s="5"/>
      <c r="AG2345" s="5"/>
      <c r="AH2345" s="5"/>
      <c r="AI2345" s="5"/>
      <c r="AJ2345" s="5"/>
      <c r="AK2345" s="5"/>
      <c r="AL2345" s="5"/>
      <c r="AM2345" s="5"/>
      <c r="AN2345" s="5"/>
      <c r="AO2345" s="5"/>
      <c r="AP2345" s="5"/>
      <c r="AQ2345" s="5"/>
      <c r="AR2345" s="5"/>
      <c r="AS2345" s="5"/>
      <c r="AT2345" s="5"/>
      <c r="AU2345" s="5"/>
      <c r="AV2345" s="5"/>
      <c r="AW2345" s="5"/>
      <c r="AX2345" s="5"/>
      <c r="AY2345" s="5"/>
      <c r="AZ2345" s="5"/>
      <c r="BA2345" s="5"/>
      <c r="BB2345" s="5"/>
    </row>
    <row r="2346" spans="1:54">
      <c r="A2346" s="4"/>
      <c r="B2346" s="25"/>
      <c r="C2346" s="32">
        <f t="shared" si="167"/>
        <v>1</v>
      </c>
      <c r="D2346" s="123" t="s">
        <v>3827</v>
      </c>
      <c r="E2346" s="36">
        <v>6200</v>
      </c>
      <c r="F2346" s="4"/>
      <c r="G2346" s="5"/>
      <c r="H2346" s="5"/>
      <c r="I2346" s="5"/>
      <c r="J2346" s="5"/>
      <c r="K2346" s="5"/>
      <c r="L2346" s="5"/>
      <c r="M2346" s="5"/>
      <c r="N2346" s="5"/>
      <c r="O2346" s="5"/>
      <c r="P2346" s="5"/>
      <c r="Q2346" s="5"/>
      <c r="R2346" s="5"/>
      <c r="S2346" s="5"/>
      <c r="T2346" s="5"/>
      <c r="U2346" s="5"/>
      <c r="V2346" s="5"/>
      <c r="W2346" s="5"/>
      <c r="X2346" s="5"/>
      <c r="Y2346" s="5"/>
      <c r="Z2346" s="5"/>
      <c r="AA2346" s="5"/>
      <c r="AB2346" s="5"/>
      <c r="AC2346" s="5"/>
      <c r="AD2346" s="5"/>
      <c r="AE2346" s="5"/>
      <c r="AF2346" s="5"/>
      <c r="AG2346" s="5"/>
      <c r="AH2346" s="5"/>
      <c r="AI2346" s="5"/>
      <c r="AJ2346" s="5"/>
      <c r="AK2346" s="5"/>
      <c r="AL2346" s="5"/>
      <c r="AM2346" s="5"/>
      <c r="AN2346" s="5"/>
      <c r="AO2346" s="5"/>
      <c r="AP2346" s="5"/>
      <c r="AQ2346" s="5"/>
      <c r="AR2346" s="5"/>
      <c r="AS2346" s="5"/>
      <c r="AT2346" s="5"/>
      <c r="AU2346" s="5"/>
      <c r="AV2346" s="5"/>
      <c r="AW2346" s="5"/>
      <c r="AX2346" s="5"/>
      <c r="AY2346" s="5"/>
      <c r="AZ2346" s="5"/>
      <c r="BA2346" s="5"/>
      <c r="BB2346" s="5"/>
    </row>
    <row r="2347" spans="1:54">
      <c r="A2347" s="4"/>
      <c r="B2347" s="25"/>
      <c r="C2347" s="32">
        <f t="shared" si="167"/>
        <v>1</v>
      </c>
      <c r="D2347" s="123" t="s">
        <v>3828</v>
      </c>
      <c r="E2347" s="36">
        <v>18221</v>
      </c>
      <c r="F2347" s="4"/>
      <c r="G2347" s="5"/>
      <c r="H2347" s="5"/>
      <c r="I2347" s="5"/>
      <c r="J2347" s="5"/>
      <c r="K2347" s="5"/>
      <c r="L2347" s="5"/>
      <c r="M2347" s="5"/>
      <c r="N2347" s="5"/>
      <c r="O2347" s="5"/>
      <c r="P2347" s="5"/>
      <c r="Q2347" s="5"/>
      <c r="R2347" s="5"/>
      <c r="S2347" s="5"/>
      <c r="T2347" s="5"/>
      <c r="U2347" s="5"/>
      <c r="V2347" s="5"/>
      <c r="W2347" s="5"/>
      <c r="X2347" s="5"/>
      <c r="Y2347" s="5"/>
      <c r="Z2347" s="5"/>
      <c r="AA2347" s="5"/>
      <c r="AB2347" s="5"/>
      <c r="AC2347" s="5"/>
      <c r="AD2347" s="5"/>
      <c r="AE2347" s="5"/>
      <c r="AF2347" s="5"/>
      <c r="AG2347" s="5"/>
      <c r="AH2347" s="5"/>
      <c r="AI2347" s="5"/>
      <c r="AJ2347" s="5"/>
      <c r="AK2347" s="5"/>
      <c r="AL2347" s="5"/>
      <c r="AM2347" s="5"/>
      <c r="AN2347" s="5"/>
      <c r="AO2347" s="5"/>
      <c r="AP2347" s="5"/>
      <c r="AQ2347" s="5"/>
      <c r="AR2347" s="5"/>
      <c r="AS2347" s="5"/>
      <c r="AT2347" s="5"/>
      <c r="AU2347" s="5"/>
      <c r="AV2347" s="5"/>
      <c r="AW2347" s="5"/>
      <c r="AX2347" s="5"/>
      <c r="AY2347" s="5"/>
      <c r="AZ2347" s="5"/>
      <c r="BA2347" s="5"/>
      <c r="BB2347" s="5"/>
    </row>
    <row r="2348" spans="1:54">
      <c r="A2348" s="4"/>
      <c r="B2348" s="25"/>
      <c r="C2348" s="32">
        <f t="shared" si="167"/>
        <v>1</v>
      </c>
      <c r="D2348" s="123" t="s">
        <v>3829</v>
      </c>
      <c r="E2348" s="36">
        <v>44000</v>
      </c>
      <c r="F2348" s="4"/>
      <c r="G2348" s="5"/>
      <c r="H2348" s="5"/>
      <c r="I2348" s="5"/>
      <c r="J2348" s="5"/>
      <c r="K2348" s="5"/>
      <c r="L2348" s="5"/>
      <c r="M2348" s="5"/>
      <c r="N2348" s="5"/>
      <c r="O2348" s="5"/>
      <c r="P2348" s="5"/>
      <c r="Q2348" s="5"/>
      <c r="R2348" s="5"/>
      <c r="S2348" s="5"/>
      <c r="T2348" s="5"/>
      <c r="U2348" s="5"/>
      <c r="V2348" s="5"/>
      <c r="W2348" s="5"/>
      <c r="X2348" s="5"/>
      <c r="Y2348" s="5"/>
      <c r="Z2348" s="5"/>
      <c r="AA2348" s="5"/>
      <c r="AB2348" s="5"/>
      <c r="AC2348" s="5"/>
      <c r="AD2348" s="5"/>
      <c r="AE2348" s="5"/>
      <c r="AF2348" s="5"/>
      <c r="AG2348" s="5"/>
      <c r="AH2348" s="5"/>
      <c r="AI2348" s="5"/>
      <c r="AJ2348" s="5"/>
      <c r="AK2348" s="5"/>
      <c r="AL2348" s="5"/>
      <c r="AM2348" s="5"/>
      <c r="AN2348" s="5"/>
      <c r="AO2348" s="5"/>
      <c r="AP2348" s="5"/>
      <c r="AQ2348" s="5"/>
      <c r="AR2348" s="5"/>
      <c r="AS2348" s="5"/>
      <c r="AT2348" s="5"/>
      <c r="AU2348" s="5"/>
      <c r="AV2348" s="5"/>
      <c r="AW2348" s="5"/>
      <c r="AX2348" s="5"/>
      <c r="AY2348" s="5"/>
      <c r="AZ2348" s="5"/>
      <c r="BA2348" s="5"/>
      <c r="BB2348" s="5"/>
    </row>
    <row r="2349" spans="1:54">
      <c r="A2349" s="4"/>
      <c r="B2349" s="25"/>
      <c r="C2349" s="32">
        <f t="shared" si="167"/>
        <v>1</v>
      </c>
      <c r="D2349" s="123" t="s">
        <v>3830</v>
      </c>
      <c r="E2349" s="36">
        <v>5130</v>
      </c>
      <c r="F2349" s="4"/>
      <c r="G2349" s="5"/>
      <c r="H2349" s="5"/>
      <c r="I2349" s="5"/>
      <c r="J2349" s="5"/>
      <c r="K2349" s="5"/>
      <c r="L2349" s="5"/>
      <c r="M2349" s="5"/>
      <c r="N2349" s="5"/>
      <c r="O2349" s="5"/>
      <c r="P2349" s="5"/>
      <c r="Q2349" s="5"/>
      <c r="R2349" s="5"/>
      <c r="S2349" s="5"/>
      <c r="T2349" s="5"/>
      <c r="U2349" s="5"/>
      <c r="V2349" s="5"/>
      <c r="W2349" s="5"/>
      <c r="X2349" s="5"/>
      <c r="Y2349" s="5"/>
      <c r="Z2349" s="5"/>
      <c r="AA2349" s="5"/>
      <c r="AB2349" s="5"/>
      <c r="AC2349" s="5"/>
      <c r="AD2349" s="5"/>
      <c r="AE2349" s="5"/>
      <c r="AF2349" s="5"/>
      <c r="AG2349" s="5"/>
      <c r="AH2349" s="5"/>
      <c r="AI2349" s="5"/>
      <c r="AJ2349" s="5"/>
      <c r="AK2349" s="5"/>
      <c r="AL2349" s="5"/>
      <c r="AM2349" s="5"/>
      <c r="AN2349" s="5"/>
      <c r="AO2349" s="5"/>
      <c r="AP2349" s="5"/>
      <c r="AQ2349" s="5"/>
      <c r="AR2349" s="5"/>
      <c r="AS2349" s="5"/>
      <c r="AT2349" s="5"/>
      <c r="AU2349" s="5"/>
      <c r="AV2349" s="5"/>
      <c r="AW2349" s="5"/>
      <c r="AX2349" s="5"/>
      <c r="AY2349" s="5"/>
      <c r="AZ2349" s="5"/>
      <c r="BA2349" s="5"/>
      <c r="BB2349" s="5"/>
    </row>
    <row r="2350" spans="1:54">
      <c r="A2350" s="4"/>
      <c r="B2350" s="25"/>
      <c r="C2350" s="32">
        <f t="shared" si="167"/>
        <v>1</v>
      </c>
      <c r="D2350" s="123" t="s">
        <v>3831</v>
      </c>
      <c r="E2350" s="36">
        <v>8000</v>
      </c>
      <c r="F2350" s="4"/>
      <c r="G2350" s="5"/>
      <c r="H2350" s="5"/>
      <c r="I2350" s="5"/>
      <c r="J2350" s="5"/>
      <c r="K2350" s="5"/>
      <c r="L2350" s="5"/>
      <c r="M2350" s="5"/>
      <c r="N2350" s="5"/>
      <c r="O2350" s="5"/>
      <c r="P2350" s="5"/>
      <c r="Q2350" s="5"/>
      <c r="R2350" s="5"/>
      <c r="S2350" s="5"/>
      <c r="T2350" s="5"/>
      <c r="U2350" s="5"/>
      <c r="V2350" s="5"/>
      <c r="W2350" s="5"/>
      <c r="X2350" s="5"/>
      <c r="Y2350" s="5"/>
      <c r="Z2350" s="5"/>
      <c r="AA2350" s="5"/>
      <c r="AB2350" s="5"/>
      <c r="AC2350" s="5"/>
      <c r="AD2350" s="5"/>
      <c r="AE2350" s="5"/>
      <c r="AF2350" s="5"/>
      <c r="AG2350" s="5"/>
      <c r="AH2350" s="5"/>
      <c r="AI2350" s="5"/>
      <c r="AJ2350" s="5"/>
      <c r="AK2350" s="5"/>
      <c r="AL2350" s="5"/>
      <c r="AM2350" s="5"/>
      <c r="AN2350" s="5"/>
      <c r="AO2350" s="5"/>
      <c r="AP2350" s="5"/>
      <c r="AQ2350" s="5"/>
      <c r="AR2350" s="5"/>
      <c r="AS2350" s="5"/>
      <c r="AT2350" s="5"/>
      <c r="AU2350" s="5"/>
      <c r="AV2350" s="5"/>
      <c r="AW2350" s="5"/>
      <c r="AX2350" s="5"/>
      <c r="AY2350" s="5"/>
      <c r="AZ2350" s="5"/>
      <c r="BA2350" s="5"/>
      <c r="BB2350" s="5"/>
    </row>
    <row r="2351" spans="1:54">
      <c r="A2351" s="4"/>
      <c r="B2351" s="25"/>
      <c r="C2351" s="32">
        <f t="shared" si="167"/>
        <v>1</v>
      </c>
      <c r="D2351" s="123" t="s">
        <v>3832</v>
      </c>
      <c r="E2351" s="36">
        <v>52716</v>
      </c>
      <c r="F2351" s="4"/>
      <c r="G2351" s="5"/>
      <c r="H2351" s="5"/>
      <c r="I2351" s="5"/>
      <c r="J2351" s="5"/>
      <c r="K2351" s="5"/>
      <c r="L2351" s="5"/>
      <c r="M2351" s="5"/>
      <c r="N2351" s="5"/>
      <c r="O2351" s="5"/>
      <c r="P2351" s="5"/>
      <c r="Q2351" s="5"/>
      <c r="R2351" s="5"/>
      <c r="S2351" s="5"/>
      <c r="T2351" s="5"/>
      <c r="U2351" s="5"/>
      <c r="V2351" s="5"/>
      <c r="W2351" s="5"/>
      <c r="X2351" s="5"/>
      <c r="Y2351" s="5"/>
      <c r="Z2351" s="5"/>
      <c r="AA2351" s="5"/>
      <c r="AB2351" s="5"/>
      <c r="AC2351" s="5"/>
      <c r="AD2351" s="5"/>
      <c r="AE2351" s="5"/>
      <c r="AF2351" s="5"/>
      <c r="AG2351" s="5"/>
      <c r="AH2351" s="5"/>
      <c r="AI2351" s="5"/>
      <c r="AJ2351" s="5"/>
      <c r="AK2351" s="5"/>
      <c r="AL2351" s="5"/>
      <c r="AM2351" s="5"/>
      <c r="AN2351" s="5"/>
      <c r="AO2351" s="5"/>
      <c r="AP2351" s="5"/>
      <c r="AQ2351" s="5"/>
      <c r="AR2351" s="5"/>
      <c r="AS2351" s="5"/>
      <c r="AT2351" s="5"/>
      <c r="AU2351" s="5"/>
      <c r="AV2351" s="5"/>
      <c r="AW2351" s="5"/>
      <c r="AX2351" s="5"/>
      <c r="AY2351" s="5"/>
      <c r="AZ2351" s="5"/>
      <c r="BA2351" s="5"/>
      <c r="BB2351" s="5"/>
    </row>
    <row r="2352" spans="1:54">
      <c r="A2352" s="4"/>
      <c r="B2352" s="25"/>
      <c r="C2352" s="32">
        <f t="shared" si="167"/>
        <v>1</v>
      </c>
      <c r="D2352" s="123" t="s">
        <v>3833</v>
      </c>
      <c r="E2352" s="36">
        <v>2300</v>
      </c>
      <c r="F2352" s="4"/>
      <c r="G2352" s="5"/>
      <c r="H2352" s="5"/>
      <c r="I2352" s="5"/>
      <c r="J2352" s="5"/>
      <c r="K2352" s="5"/>
      <c r="L2352" s="5"/>
      <c r="M2352" s="5"/>
      <c r="N2352" s="5"/>
      <c r="O2352" s="5"/>
      <c r="P2352" s="5"/>
      <c r="Q2352" s="5"/>
      <c r="R2352" s="5"/>
      <c r="S2352" s="5"/>
      <c r="T2352" s="5"/>
      <c r="U2352" s="5"/>
      <c r="V2352" s="5"/>
      <c r="W2352" s="5"/>
      <c r="X2352" s="5"/>
      <c r="Y2352" s="5"/>
      <c r="Z2352" s="5"/>
      <c r="AA2352" s="5"/>
      <c r="AB2352" s="5"/>
      <c r="AC2352" s="5"/>
      <c r="AD2352" s="5"/>
      <c r="AE2352" s="5"/>
      <c r="AF2352" s="5"/>
      <c r="AG2352" s="5"/>
      <c r="AH2352" s="5"/>
      <c r="AI2352" s="5"/>
      <c r="AJ2352" s="5"/>
      <c r="AK2352" s="5"/>
      <c r="AL2352" s="5"/>
      <c r="AM2352" s="5"/>
      <c r="AN2352" s="5"/>
      <c r="AO2352" s="5"/>
      <c r="AP2352" s="5"/>
      <c r="AQ2352" s="5"/>
      <c r="AR2352" s="5"/>
      <c r="AS2352" s="5"/>
      <c r="AT2352" s="5"/>
      <c r="AU2352" s="5"/>
      <c r="AV2352" s="5"/>
      <c r="AW2352" s="5"/>
      <c r="AX2352" s="5"/>
      <c r="AY2352" s="5"/>
      <c r="AZ2352" s="5"/>
      <c r="BA2352" s="5"/>
      <c r="BB2352" s="5"/>
    </row>
    <row r="2353" spans="1:54">
      <c r="A2353" s="4"/>
      <c r="B2353" s="25"/>
      <c r="C2353" s="32">
        <f t="shared" si="167"/>
        <v>1</v>
      </c>
      <c r="D2353" s="123" t="s">
        <v>3834</v>
      </c>
      <c r="E2353" s="36">
        <v>32584</v>
      </c>
      <c r="F2353" s="4"/>
      <c r="G2353" s="5"/>
      <c r="H2353" s="5"/>
      <c r="I2353" s="5"/>
      <c r="J2353" s="5"/>
      <c r="K2353" s="5"/>
      <c r="L2353" s="5"/>
      <c r="M2353" s="5"/>
      <c r="N2353" s="5"/>
      <c r="O2353" s="5"/>
      <c r="P2353" s="5"/>
      <c r="Q2353" s="5"/>
      <c r="R2353" s="5"/>
      <c r="S2353" s="5"/>
      <c r="T2353" s="5"/>
      <c r="U2353" s="5"/>
      <c r="V2353" s="5"/>
      <c r="W2353" s="5"/>
      <c r="X2353" s="5"/>
      <c r="Y2353" s="5"/>
      <c r="Z2353" s="5"/>
      <c r="AA2353" s="5"/>
      <c r="AB2353" s="5"/>
      <c r="AC2353" s="5"/>
      <c r="AD2353" s="5"/>
      <c r="AE2353" s="5"/>
      <c r="AF2353" s="5"/>
      <c r="AG2353" s="5"/>
      <c r="AH2353" s="5"/>
      <c r="AI2353" s="5"/>
      <c r="AJ2353" s="5"/>
      <c r="AK2353" s="5"/>
      <c r="AL2353" s="5"/>
      <c r="AM2353" s="5"/>
      <c r="AN2353" s="5"/>
      <c r="AO2353" s="5"/>
      <c r="AP2353" s="5"/>
      <c r="AQ2353" s="5"/>
      <c r="AR2353" s="5"/>
      <c r="AS2353" s="5"/>
      <c r="AT2353" s="5"/>
      <c r="AU2353" s="5"/>
      <c r="AV2353" s="5"/>
      <c r="AW2353" s="5"/>
      <c r="AX2353" s="5"/>
      <c r="AY2353" s="5"/>
      <c r="AZ2353" s="5"/>
      <c r="BA2353" s="5"/>
      <c r="BB2353" s="5"/>
    </row>
    <row r="2354" spans="1:54">
      <c r="A2354" s="4"/>
      <c r="B2354" s="25"/>
      <c r="C2354" s="32">
        <f t="shared" si="167"/>
        <v>1</v>
      </c>
      <c r="D2354" s="123" t="s">
        <v>3835</v>
      </c>
      <c r="E2354" s="36">
        <v>12500</v>
      </c>
      <c r="F2354" s="4"/>
      <c r="G2354" s="5"/>
      <c r="H2354" s="5"/>
      <c r="I2354" s="5"/>
      <c r="J2354" s="5"/>
      <c r="K2354" s="5"/>
      <c r="L2354" s="5"/>
      <c r="M2354" s="5"/>
      <c r="N2354" s="5"/>
      <c r="O2354" s="5"/>
      <c r="P2354" s="5"/>
      <c r="Q2354" s="5"/>
      <c r="R2354" s="5"/>
      <c r="S2354" s="5"/>
      <c r="T2354" s="5"/>
      <c r="U2354" s="5"/>
      <c r="V2354" s="5"/>
      <c r="W2354" s="5"/>
      <c r="X2354" s="5"/>
      <c r="Y2354" s="5"/>
      <c r="Z2354" s="5"/>
      <c r="AA2354" s="5"/>
      <c r="AB2354" s="5"/>
      <c r="AC2354" s="5"/>
      <c r="AD2354" s="5"/>
      <c r="AE2354" s="5"/>
      <c r="AF2354" s="5"/>
      <c r="AG2354" s="5"/>
      <c r="AH2354" s="5"/>
      <c r="AI2354" s="5"/>
      <c r="AJ2354" s="5"/>
      <c r="AK2354" s="5"/>
      <c r="AL2354" s="5"/>
      <c r="AM2354" s="5"/>
      <c r="AN2354" s="5"/>
      <c r="AO2354" s="5"/>
      <c r="AP2354" s="5"/>
      <c r="AQ2354" s="5"/>
      <c r="AR2354" s="5"/>
      <c r="AS2354" s="5"/>
      <c r="AT2354" s="5"/>
      <c r="AU2354" s="5"/>
      <c r="AV2354" s="5"/>
      <c r="AW2354" s="5"/>
      <c r="AX2354" s="5"/>
      <c r="AY2354" s="5"/>
      <c r="AZ2354" s="5"/>
      <c r="BA2354" s="5"/>
      <c r="BB2354" s="5"/>
    </row>
    <row r="2355" spans="1:54">
      <c r="A2355" s="4"/>
      <c r="B2355" s="25"/>
      <c r="C2355" s="32">
        <f t="shared" si="167"/>
        <v>1</v>
      </c>
      <c r="D2355" s="123" t="s">
        <v>3836</v>
      </c>
      <c r="E2355" s="42">
        <v>4788</v>
      </c>
      <c r="F2355" s="4"/>
      <c r="G2355" s="5"/>
      <c r="H2355" s="5"/>
      <c r="I2355" s="5"/>
      <c r="J2355" s="5"/>
      <c r="K2355" s="5"/>
      <c r="L2355" s="5"/>
      <c r="M2355" s="5"/>
      <c r="N2355" s="5"/>
      <c r="O2355" s="5"/>
      <c r="P2355" s="5"/>
      <c r="Q2355" s="5"/>
      <c r="R2355" s="5"/>
      <c r="S2355" s="5"/>
      <c r="T2355" s="5"/>
      <c r="U2355" s="5"/>
      <c r="V2355" s="5"/>
      <c r="W2355" s="5"/>
      <c r="X2355" s="5"/>
      <c r="Y2355" s="5"/>
      <c r="Z2355" s="5"/>
      <c r="AA2355" s="5"/>
      <c r="AB2355" s="5"/>
      <c r="AC2355" s="5"/>
      <c r="AD2355" s="5"/>
      <c r="AE2355" s="5"/>
      <c r="AF2355" s="5"/>
      <c r="AG2355" s="5"/>
      <c r="AH2355" s="5"/>
      <c r="AI2355" s="5"/>
      <c r="AJ2355" s="5"/>
      <c r="AK2355" s="5"/>
      <c r="AL2355" s="5"/>
      <c r="AM2355" s="5"/>
      <c r="AN2355" s="5"/>
      <c r="AO2355" s="5"/>
      <c r="AP2355" s="5"/>
      <c r="AQ2355" s="5"/>
      <c r="AR2355" s="5"/>
      <c r="AS2355" s="5"/>
      <c r="AT2355" s="5"/>
      <c r="AU2355" s="5"/>
      <c r="AV2355" s="5"/>
      <c r="AW2355" s="5"/>
      <c r="AX2355" s="5"/>
      <c r="AY2355" s="5"/>
      <c r="AZ2355" s="5"/>
      <c r="BA2355" s="5"/>
      <c r="BB2355" s="5"/>
    </row>
    <row r="2356" spans="1:54">
      <c r="A2356" s="4"/>
      <c r="B2356" s="25"/>
      <c r="C2356" s="32">
        <f t="shared" si="167"/>
        <v>1</v>
      </c>
      <c r="D2356" s="123" t="s">
        <v>3837</v>
      </c>
      <c r="E2356" s="36">
        <v>23276</v>
      </c>
      <c r="F2356" s="4"/>
      <c r="G2356" s="5"/>
      <c r="H2356" s="5"/>
      <c r="I2356" s="5"/>
      <c r="J2356" s="5"/>
      <c r="K2356" s="5"/>
      <c r="L2356" s="5"/>
      <c r="M2356" s="5"/>
      <c r="N2356" s="5"/>
      <c r="O2356" s="5"/>
      <c r="P2356" s="5"/>
      <c r="Q2356" s="5"/>
      <c r="R2356" s="5"/>
      <c r="S2356" s="5"/>
      <c r="T2356" s="5"/>
      <c r="U2356" s="5"/>
      <c r="V2356" s="5"/>
      <c r="W2356" s="5"/>
      <c r="X2356" s="5"/>
      <c r="Y2356" s="5"/>
      <c r="Z2356" s="5"/>
      <c r="AA2356" s="5"/>
      <c r="AB2356" s="5"/>
      <c r="AC2356" s="5"/>
      <c r="AD2356" s="5"/>
      <c r="AE2356" s="5"/>
      <c r="AF2356" s="5"/>
      <c r="AG2356" s="5"/>
      <c r="AH2356" s="5"/>
      <c r="AI2356" s="5"/>
      <c r="AJ2356" s="5"/>
      <c r="AK2356" s="5"/>
      <c r="AL2356" s="5"/>
      <c r="AM2356" s="5"/>
      <c r="AN2356" s="5"/>
      <c r="AO2356" s="5"/>
      <c r="AP2356" s="5"/>
      <c r="AQ2356" s="5"/>
      <c r="AR2356" s="5"/>
      <c r="AS2356" s="5"/>
      <c r="AT2356" s="5"/>
      <c r="AU2356" s="5"/>
      <c r="AV2356" s="5"/>
      <c r="AW2356" s="5"/>
      <c r="AX2356" s="5"/>
      <c r="AY2356" s="5"/>
      <c r="AZ2356" s="5"/>
      <c r="BA2356" s="5"/>
      <c r="BB2356" s="5"/>
    </row>
    <row r="2357" spans="1:54">
      <c r="A2357" s="4"/>
      <c r="B2357" s="25"/>
      <c r="C2357" s="32">
        <f t="shared" si="167"/>
        <v>1</v>
      </c>
      <c r="D2357" s="123" t="s">
        <v>3838</v>
      </c>
      <c r="E2357" s="36">
        <v>16000</v>
      </c>
      <c r="F2357" s="4"/>
      <c r="G2357" s="5"/>
      <c r="H2357" s="5"/>
      <c r="I2357" s="5"/>
      <c r="J2357" s="5"/>
      <c r="K2357" s="5"/>
      <c r="L2357" s="5"/>
      <c r="M2357" s="5"/>
      <c r="N2357" s="5"/>
      <c r="O2357" s="5"/>
      <c r="P2357" s="5"/>
      <c r="Q2357" s="5"/>
      <c r="R2357" s="5"/>
      <c r="S2357" s="5"/>
      <c r="T2357" s="5"/>
      <c r="U2357" s="5"/>
      <c r="V2357" s="5"/>
      <c r="W2357" s="5"/>
      <c r="X2357" s="5"/>
      <c r="Y2357" s="5"/>
      <c r="Z2357" s="5"/>
      <c r="AA2357" s="5"/>
      <c r="AB2357" s="5"/>
      <c r="AC2357" s="5"/>
      <c r="AD2357" s="5"/>
      <c r="AE2357" s="5"/>
      <c r="AF2357" s="5"/>
      <c r="AG2357" s="5"/>
      <c r="AH2357" s="5"/>
      <c r="AI2357" s="5"/>
      <c r="AJ2357" s="5"/>
      <c r="AK2357" s="5"/>
      <c r="AL2357" s="5"/>
      <c r="AM2357" s="5"/>
      <c r="AN2357" s="5"/>
      <c r="AO2357" s="5"/>
      <c r="AP2357" s="5"/>
      <c r="AQ2357" s="5"/>
      <c r="AR2357" s="5"/>
      <c r="AS2357" s="5"/>
      <c r="AT2357" s="5"/>
      <c r="AU2357" s="5"/>
      <c r="AV2357" s="5"/>
      <c r="AW2357" s="5"/>
      <c r="AX2357" s="5"/>
      <c r="AY2357" s="5"/>
      <c r="AZ2357" s="5"/>
      <c r="BA2357" s="5"/>
      <c r="BB2357" s="5"/>
    </row>
    <row r="2358" spans="1:54">
      <c r="A2358" s="4"/>
      <c r="B2358" s="25"/>
      <c r="C2358" s="32">
        <f t="shared" si="167"/>
        <v>1</v>
      </c>
      <c r="D2358" s="123" t="s">
        <v>3839</v>
      </c>
      <c r="E2358" s="36">
        <v>10050</v>
      </c>
      <c r="F2358" s="4"/>
      <c r="G2358" s="5"/>
      <c r="H2358" s="5"/>
      <c r="I2358" s="5"/>
      <c r="J2358" s="5"/>
      <c r="K2358" s="5"/>
      <c r="L2358" s="5"/>
      <c r="M2358" s="5"/>
      <c r="N2358" s="5"/>
      <c r="O2358" s="5"/>
      <c r="P2358" s="5"/>
      <c r="Q2358" s="5"/>
      <c r="R2358" s="5"/>
      <c r="S2358" s="5"/>
      <c r="T2358" s="5"/>
      <c r="U2358" s="5"/>
      <c r="V2358" s="5"/>
      <c r="W2358" s="5"/>
      <c r="X2358" s="5"/>
      <c r="Y2358" s="5"/>
      <c r="Z2358" s="5"/>
      <c r="AA2358" s="5"/>
      <c r="AB2358" s="5"/>
      <c r="AC2358" s="5"/>
      <c r="AD2358" s="5"/>
      <c r="AE2358" s="5"/>
      <c r="AF2358" s="5"/>
      <c r="AG2358" s="5"/>
      <c r="AH2358" s="5"/>
      <c r="AI2358" s="5"/>
      <c r="AJ2358" s="5"/>
      <c r="AK2358" s="5"/>
      <c r="AL2358" s="5"/>
      <c r="AM2358" s="5"/>
      <c r="AN2358" s="5"/>
      <c r="AO2358" s="5"/>
      <c r="AP2358" s="5"/>
      <c r="AQ2358" s="5"/>
      <c r="AR2358" s="5"/>
      <c r="AS2358" s="5"/>
      <c r="AT2358" s="5"/>
      <c r="AU2358" s="5"/>
      <c r="AV2358" s="5"/>
      <c r="AW2358" s="5"/>
      <c r="AX2358" s="5"/>
      <c r="AY2358" s="5"/>
      <c r="AZ2358" s="5"/>
      <c r="BA2358" s="5"/>
      <c r="BB2358" s="5"/>
    </row>
    <row r="2359" spans="1:54">
      <c r="A2359" s="4"/>
      <c r="B2359" s="25"/>
      <c r="C2359" s="32">
        <f t="shared" ref="C2359:C2364" si="168">IF(D2359="",0,1)</f>
        <v>1</v>
      </c>
      <c r="D2359" s="123" t="s">
        <v>3841</v>
      </c>
      <c r="E2359" s="36">
        <v>85771</v>
      </c>
      <c r="F2359" s="4"/>
      <c r="G2359" s="5"/>
      <c r="H2359" s="5"/>
      <c r="I2359" s="5"/>
      <c r="J2359" s="5"/>
      <c r="K2359" s="5"/>
      <c r="L2359" s="5"/>
      <c r="M2359" s="5"/>
      <c r="N2359" s="5"/>
      <c r="O2359" s="5"/>
      <c r="P2359" s="5"/>
      <c r="Q2359" s="5"/>
      <c r="R2359" s="5"/>
      <c r="S2359" s="5"/>
      <c r="T2359" s="5"/>
      <c r="U2359" s="5"/>
      <c r="V2359" s="5"/>
      <c r="W2359" s="5"/>
      <c r="X2359" s="5"/>
      <c r="Y2359" s="5"/>
      <c r="Z2359" s="5"/>
      <c r="AA2359" s="5"/>
      <c r="AB2359" s="5"/>
      <c r="AC2359" s="5"/>
      <c r="AD2359" s="5"/>
      <c r="AE2359" s="5"/>
      <c r="AF2359" s="5"/>
      <c r="AG2359" s="5"/>
      <c r="AH2359" s="5"/>
      <c r="AI2359" s="5"/>
      <c r="AJ2359" s="5"/>
      <c r="AK2359" s="5"/>
      <c r="AL2359" s="5"/>
      <c r="AM2359" s="5"/>
      <c r="AN2359" s="5"/>
      <c r="AO2359" s="5"/>
      <c r="AP2359" s="5"/>
      <c r="AQ2359" s="5"/>
      <c r="AR2359" s="5"/>
      <c r="AS2359" s="5"/>
      <c r="AT2359" s="5"/>
      <c r="AU2359" s="5"/>
      <c r="AV2359" s="5"/>
      <c r="AW2359" s="5"/>
      <c r="AX2359" s="5"/>
      <c r="AY2359" s="5"/>
      <c r="AZ2359" s="5"/>
      <c r="BA2359" s="5"/>
      <c r="BB2359" s="5"/>
    </row>
    <row r="2360" spans="1:54">
      <c r="A2360" s="4"/>
      <c r="B2360" s="25"/>
      <c r="C2360" s="32">
        <f t="shared" si="168"/>
        <v>1</v>
      </c>
      <c r="D2360" s="123" t="s">
        <v>3842</v>
      </c>
      <c r="E2360" s="36">
        <v>15800</v>
      </c>
      <c r="F2360" s="4"/>
      <c r="G2360" s="5"/>
      <c r="H2360" s="5"/>
      <c r="I2360" s="5"/>
      <c r="J2360" s="5"/>
      <c r="K2360" s="5"/>
      <c r="L2360" s="5"/>
      <c r="M2360" s="5"/>
      <c r="N2360" s="5"/>
      <c r="O2360" s="5"/>
      <c r="P2360" s="5"/>
      <c r="Q2360" s="5"/>
      <c r="R2360" s="5"/>
      <c r="S2360" s="5"/>
      <c r="T2360" s="5"/>
      <c r="U2360" s="5"/>
      <c r="V2360" s="5"/>
      <c r="W2360" s="5"/>
      <c r="X2360" s="5"/>
      <c r="Y2360" s="5"/>
      <c r="Z2360" s="5"/>
      <c r="AA2360" s="5"/>
      <c r="AB2360" s="5"/>
      <c r="AC2360" s="5"/>
      <c r="AD2360" s="5"/>
      <c r="AE2360" s="5"/>
      <c r="AF2360" s="5"/>
      <c r="AG2360" s="5"/>
      <c r="AH2360" s="5"/>
      <c r="AI2360" s="5"/>
      <c r="AJ2360" s="5"/>
      <c r="AK2360" s="5"/>
      <c r="AL2360" s="5"/>
      <c r="AM2360" s="5"/>
      <c r="AN2360" s="5"/>
      <c r="AO2360" s="5"/>
      <c r="AP2360" s="5"/>
      <c r="AQ2360" s="5"/>
      <c r="AR2360" s="5"/>
      <c r="AS2360" s="5"/>
      <c r="AT2360" s="5"/>
      <c r="AU2360" s="5"/>
      <c r="AV2360" s="5"/>
      <c r="AW2360" s="5"/>
      <c r="AX2360" s="5"/>
      <c r="AY2360" s="5"/>
      <c r="AZ2360" s="5"/>
      <c r="BA2360" s="5"/>
      <c r="BB2360" s="5"/>
    </row>
    <row r="2361" spans="1:54">
      <c r="A2361" s="4"/>
      <c r="B2361" s="25"/>
      <c r="C2361" s="32">
        <f t="shared" si="168"/>
        <v>1</v>
      </c>
      <c r="D2361" s="123" t="s">
        <v>4908</v>
      </c>
      <c r="E2361" s="36">
        <v>6600</v>
      </c>
      <c r="F2361" s="4"/>
      <c r="G2361" s="5"/>
      <c r="H2361" s="5"/>
      <c r="I2361" s="5"/>
      <c r="J2361" s="5"/>
      <c r="K2361" s="5"/>
      <c r="L2361" s="5"/>
      <c r="M2361" s="5"/>
      <c r="N2361" s="5"/>
      <c r="O2361" s="5"/>
      <c r="P2361" s="5"/>
      <c r="Q2361" s="5"/>
      <c r="R2361" s="5"/>
      <c r="S2361" s="5"/>
      <c r="T2361" s="5"/>
      <c r="U2361" s="5"/>
      <c r="V2361" s="5"/>
      <c r="W2361" s="5"/>
      <c r="X2361" s="5"/>
      <c r="Y2361" s="5"/>
      <c r="Z2361" s="5"/>
      <c r="AA2361" s="5"/>
      <c r="AB2361" s="5"/>
      <c r="AC2361" s="5"/>
      <c r="AD2361" s="5"/>
      <c r="AE2361" s="5"/>
      <c r="AF2361" s="5"/>
      <c r="AG2361" s="5"/>
      <c r="AH2361" s="5"/>
      <c r="AI2361" s="5"/>
      <c r="AJ2361" s="5"/>
      <c r="AK2361" s="5"/>
      <c r="AL2361" s="5"/>
      <c r="AM2361" s="5"/>
      <c r="AN2361" s="5"/>
      <c r="AO2361" s="5"/>
      <c r="AP2361" s="5"/>
      <c r="AQ2361" s="5"/>
      <c r="AR2361" s="5"/>
      <c r="AS2361" s="5"/>
      <c r="AT2361" s="5"/>
      <c r="AU2361" s="5"/>
      <c r="AV2361" s="5"/>
      <c r="AW2361" s="5"/>
      <c r="AX2361" s="5"/>
      <c r="AY2361" s="5"/>
      <c r="AZ2361" s="5"/>
      <c r="BA2361" s="5"/>
      <c r="BB2361" s="5"/>
    </row>
    <row r="2362" spans="1:54">
      <c r="A2362" s="4"/>
      <c r="B2362" s="25"/>
      <c r="C2362" s="32">
        <f t="shared" si="168"/>
        <v>1</v>
      </c>
      <c r="D2362" s="123" t="s">
        <v>3844</v>
      </c>
      <c r="E2362" s="36">
        <v>11583</v>
      </c>
      <c r="F2362" s="4"/>
      <c r="G2362" s="5"/>
      <c r="H2362" s="5"/>
      <c r="I2362" s="5"/>
      <c r="J2362" s="5"/>
      <c r="K2362" s="5"/>
      <c r="L2362" s="5"/>
      <c r="M2362" s="5"/>
      <c r="N2362" s="5"/>
      <c r="O2362" s="5"/>
      <c r="P2362" s="5"/>
      <c r="Q2362" s="5"/>
      <c r="R2362" s="5"/>
      <c r="S2362" s="5"/>
      <c r="T2362" s="5"/>
      <c r="U2362" s="5"/>
      <c r="V2362" s="5"/>
      <c r="W2362" s="5"/>
      <c r="X2362" s="5"/>
      <c r="Y2362" s="5"/>
      <c r="Z2362" s="5"/>
      <c r="AA2362" s="5"/>
      <c r="AB2362" s="5"/>
      <c r="AC2362" s="5"/>
      <c r="AD2362" s="5"/>
      <c r="AE2362" s="5"/>
      <c r="AF2362" s="5"/>
      <c r="AG2362" s="5"/>
      <c r="AH2362" s="5"/>
      <c r="AI2362" s="5"/>
      <c r="AJ2362" s="5"/>
      <c r="AK2362" s="5"/>
      <c r="AL2362" s="5"/>
      <c r="AM2362" s="5"/>
      <c r="AN2362" s="5"/>
      <c r="AO2362" s="5"/>
      <c r="AP2362" s="5"/>
      <c r="AQ2362" s="5"/>
      <c r="AR2362" s="5"/>
      <c r="AS2362" s="5"/>
      <c r="AT2362" s="5"/>
      <c r="AU2362" s="5"/>
      <c r="AV2362" s="5"/>
      <c r="AW2362" s="5"/>
      <c r="AX2362" s="5"/>
      <c r="AY2362" s="5"/>
      <c r="AZ2362" s="5"/>
      <c r="BA2362" s="5"/>
      <c r="BB2362" s="5"/>
    </row>
    <row r="2363" spans="1:54">
      <c r="A2363" s="4"/>
      <c r="B2363" s="25"/>
      <c r="C2363" s="32">
        <f t="shared" si="168"/>
        <v>1</v>
      </c>
      <c r="D2363" s="123" t="s">
        <v>3845</v>
      </c>
      <c r="E2363" s="36">
        <v>16000</v>
      </c>
      <c r="F2363" s="4"/>
      <c r="G2363" s="5"/>
      <c r="H2363" s="5"/>
      <c r="I2363" s="5"/>
      <c r="J2363" s="5"/>
      <c r="K2363" s="5"/>
      <c r="L2363" s="5"/>
      <c r="M2363" s="5"/>
      <c r="N2363" s="5"/>
      <c r="O2363" s="5"/>
      <c r="P2363" s="5"/>
      <c r="Q2363" s="5"/>
      <c r="R2363" s="5"/>
      <c r="S2363" s="5"/>
      <c r="T2363" s="5"/>
      <c r="U2363" s="5"/>
      <c r="V2363" s="5"/>
      <c r="W2363" s="5"/>
      <c r="X2363" s="5"/>
      <c r="Y2363" s="5"/>
      <c r="Z2363" s="5"/>
      <c r="AA2363" s="5"/>
      <c r="AB2363" s="5"/>
      <c r="AC2363" s="5"/>
      <c r="AD2363" s="5"/>
      <c r="AE2363" s="5"/>
      <c r="AF2363" s="5"/>
      <c r="AG2363" s="5"/>
      <c r="AH2363" s="5"/>
      <c r="AI2363" s="5"/>
      <c r="AJ2363" s="5"/>
      <c r="AK2363" s="5"/>
      <c r="AL2363" s="5"/>
      <c r="AM2363" s="5"/>
      <c r="AN2363" s="5"/>
      <c r="AO2363" s="5"/>
      <c r="AP2363" s="5"/>
      <c r="AQ2363" s="5"/>
      <c r="AR2363" s="5"/>
      <c r="AS2363" s="5"/>
      <c r="AT2363" s="5"/>
      <c r="AU2363" s="5"/>
      <c r="AV2363" s="5"/>
      <c r="AW2363" s="5"/>
      <c r="AX2363" s="5"/>
      <c r="AY2363" s="5"/>
      <c r="AZ2363" s="5"/>
      <c r="BA2363" s="5"/>
      <c r="BB2363" s="5"/>
    </row>
    <row r="2364" spans="1:54">
      <c r="A2364" s="4"/>
      <c r="B2364" s="25"/>
      <c r="C2364" s="32">
        <f t="shared" si="168"/>
        <v>1</v>
      </c>
      <c r="D2364" s="123" t="s">
        <v>3846</v>
      </c>
      <c r="E2364" s="36">
        <v>11000</v>
      </c>
      <c r="F2364" s="4"/>
      <c r="G2364" s="5"/>
      <c r="H2364" s="5"/>
      <c r="I2364" s="5"/>
      <c r="J2364" s="5"/>
      <c r="K2364" s="5"/>
      <c r="L2364" s="5"/>
      <c r="M2364" s="5"/>
      <c r="N2364" s="5"/>
      <c r="O2364" s="5"/>
      <c r="P2364" s="5"/>
      <c r="Q2364" s="5"/>
      <c r="R2364" s="5"/>
      <c r="S2364" s="5"/>
      <c r="T2364" s="5"/>
      <c r="U2364" s="5"/>
      <c r="V2364" s="5"/>
      <c r="W2364" s="5"/>
      <c r="X2364" s="5"/>
      <c r="Y2364" s="5"/>
      <c r="Z2364" s="5"/>
      <c r="AA2364" s="5"/>
      <c r="AB2364" s="5"/>
      <c r="AC2364" s="5"/>
      <c r="AD2364" s="5"/>
      <c r="AE2364" s="5"/>
      <c r="AF2364" s="5"/>
      <c r="AG2364" s="5"/>
      <c r="AH2364" s="5"/>
      <c r="AI2364" s="5"/>
      <c r="AJ2364" s="5"/>
      <c r="AK2364" s="5"/>
      <c r="AL2364" s="5"/>
      <c r="AM2364" s="5"/>
      <c r="AN2364" s="5"/>
      <c r="AO2364" s="5"/>
      <c r="AP2364" s="5"/>
      <c r="AQ2364" s="5"/>
      <c r="AR2364" s="5"/>
      <c r="AS2364" s="5"/>
      <c r="AT2364" s="5"/>
      <c r="AU2364" s="5"/>
      <c r="AV2364" s="5"/>
      <c r="AW2364" s="5"/>
      <c r="AX2364" s="5"/>
      <c r="AY2364" s="5"/>
      <c r="AZ2364" s="5"/>
      <c r="BA2364" s="5"/>
      <c r="BB2364" s="5"/>
    </row>
    <row r="2365" spans="1:54" ht="15">
      <c r="A2365" s="231" t="s">
        <v>3847</v>
      </c>
      <c r="B2365" s="231"/>
      <c r="C2365" s="231"/>
      <c r="D2365" s="44">
        <f>SUM(C2295:C2364)</f>
        <v>70</v>
      </c>
      <c r="E2365" s="159">
        <f t="shared" ref="E2365" si="169">SUM(E2295:E2364)</f>
        <v>1135524</v>
      </c>
      <c r="F2365" s="4"/>
      <c r="G2365" s="5"/>
      <c r="H2365" s="5"/>
      <c r="I2365" s="5"/>
      <c r="J2365" s="5"/>
      <c r="K2365" s="5"/>
      <c r="L2365" s="5"/>
      <c r="M2365" s="5"/>
      <c r="N2365" s="5"/>
      <c r="O2365" s="5"/>
      <c r="P2365" s="5"/>
      <c r="Q2365" s="5"/>
      <c r="R2365" s="5"/>
      <c r="S2365" s="5"/>
      <c r="T2365" s="5"/>
      <c r="U2365" s="5"/>
      <c r="V2365" s="5"/>
      <c r="W2365" s="5"/>
      <c r="X2365" s="5"/>
      <c r="Y2365" s="5"/>
      <c r="Z2365" s="5"/>
      <c r="AA2365" s="5"/>
      <c r="AB2365" s="5"/>
      <c r="AC2365" s="5"/>
      <c r="AD2365" s="5"/>
      <c r="AE2365" s="5"/>
      <c r="AF2365" s="5"/>
      <c r="AG2365" s="5"/>
      <c r="AH2365" s="5"/>
      <c r="AI2365" s="5"/>
      <c r="AJ2365" s="5"/>
      <c r="AK2365" s="5"/>
      <c r="AL2365" s="5"/>
      <c r="AM2365" s="5"/>
      <c r="AN2365" s="5"/>
      <c r="AO2365" s="5"/>
      <c r="AP2365" s="5"/>
      <c r="AQ2365" s="5"/>
      <c r="AR2365" s="5"/>
      <c r="AS2365" s="5"/>
      <c r="AT2365" s="5"/>
      <c r="AU2365" s="5"/>
      <c r="AV2365" s="5"/>
      <c r="AW2365" s="5"/>
      <c r="AX2365" s="5"/>
      <c r="AY2365" s="5"/>
      <c r="AZ2365" s="5"/>
      <c r="BA2365" s="5"/>
      <c r="BB2365" s="5"/>
    </row>
    <row r="2366" spans="1:54" ht="15.75">
      <c r="A2366" s="28">
        <v>79</v>
      </c>
      <c r="B2366" s="225" t="s">
        <v>113</v>
      </c>
      <c r="C2366" s="225"/>
      <c r="D2366" s="29"/>
      <c r="E2366" s="156"/>
      <c r="F2366" s="4"/>
      <c r="G2366" s="5"/>
      <c r="H2366" s="5"/>
      <c r="I2366" s="5"/>
      <c r="J2366" s="5"/>
      <c r="K2366" s="5"/>
      <c r="L2366" s="5"/>
      <c r="M2366" s="5"/>
      <c r="N2366" s="5"/>
      <c r="O2366" s="5"/>
      <c r="P2366" s="5"/>
      <c r="Q2366" s="5"/>
      <c r="R2366" s="5"/>
      <c r="S2366" s="5"/>
      <c r="T2366" s="5"/>
      <c r="U2366" s="5"/>
      <c r="V2366" s="5"/>
      <c r="W2366" s="5"/>
      <c r="X2366" s="5"/>
      <c r="Y2366" s="5"/>
      <c r="Z2366" s="5"/>
      <c r="AA2366" s="5"/>
      <c r="AB2366" s="5"/>
      <c r="AC2366" s="5"/>
      <c r="AD2366" s="5"/>
      <c r="AE2366" s="5"/>
      <c r="AF2366" s="5"/>
      <c r="AG2366" s="5"/>
      <c r="AH2366" s="5"/>
      <c r="AI2366" s="5"/>
      <c r="AJ2366" s="5"/>
      <c r="AK2366" s="5"/>
      <c r="AL2366" s="5"/>
      <c r="AM2366" s="5"/>
      <c r="AN2366" s="5"/>
      <c r="AO2366" s="5"/>
      <c r="AP2366" s="5"/>
      <c r="AQ2366" s="5"/>
      <c r="AR2366" s="5"/>
      <c r="AS2366" s="5"/>
      <c r="AT2366" s="5"/>
      <c r="AU2366" s="5"/>
      <c r="AV2366" s="5"/>
      <c r="AW2366" s="5"/>
      <c r="AX2366" s="5"/>
      <c r="AY2366" s="5"/>
      <c r="AZ2366" s="5"/>
      <c r="BA2366" s="5"/>
      <c r="BB2366" s="5"/>
    </row>
    <row r="2367" spans="1:54">
      <c r="A2367" s="4"/>
      <c r="B2367" s="25"/>
      <c r="C2367" s="32">
        <f t="shared" ref="C2367:C2375" si="170">IF(D2367="",0,1)</f>
        <v>1</v>
      </c>
      <c r="D2367" s="34" t="s">
        <v>3848</v>
      </c>
      <c r="E2367" s="34">
        <v>5603</v>
      </c>
      <c r="F2367" s="4"/>
      <c r="G2367" s="5"/>
      <c r="H2367" s="5"/>
      <c r="I2367" s="5"/>
      <c r="J2367" s="5"/>
      <c r="K2367" s="5"/>
      <c r="L2367" s="5"/>
      <c r="M2367" s="5"/>
      <c r="N2367" s="5"/>
      <c r="O2367" s="5"/>
      <c r="P2367" s="5"/>
      <c r="Q2367" s="5"/>
      <c r="R2367" s="5"/>
      <c r="S2367" s="5"/>
      <c r="T2367" s="5"/>
      <c r="U2367" s="5"/>
      <c r="V2367" s="5"/>
      <c r="W2367" s="5"/>
      <c r="X2367" s="5"/>
      <c r="Y2367" s="5"/>
      <c r="Z2367" s="5"/>
      <c r="AA2367" s="5"/>
      <c r="AB2367" s="5"/>
      <c r="AC2367" s="5"/>
      <c r="AD2367" s="5"/>
      <c r="AE2367" s="5"/>
      <c r="AF2367" s="5"/>
      <c r="AG2367" s="5"/>
      <c r="AH2367" s="5"/>
      <c r="AI2367" s="5"/>
      <c r="AJ2367" s="5"/>
      <c r="AK2367" s="5"/>
      <c r="AL2367" s="5"/>
      <c r="AM2367" s="5"/>
      <c r="AN2367" s="5"/>
      <c r="AO2367" s="5"/>
      <c r="AP2367" s="5"/>
      <c r="AQ2367" s="5"/>
      <c r="AR2367" s="5"/>
      <c r="AS2367" s="5"/>
      <c r="AT2367" s="5"/>
      <c r="AU2367" s="5"/>
      <c r="AV2367" s="5"/>
      <c r="AW2367" s="5"/>
      <c r="AX2367" s="5"/>
      <c r="AY2367" s="5"/>
      <c r="AZ2367" s="5"/>
      <c r="BA2367" s="5"/>
      <c r="BB2367" s="5"/>
    </row>
    <row r="2368" spans="1:54">
      <c r="A2368" s="4"/>
      <c r="B2368" s="25"/>
      <c r="C2368" s="32">
        <f t="shared" si="170"/>
        <v>1</v>
      </c>
      <c r="D2368" s="34" t="s">
        <v>3850</v>
      </c>
      <c r="E2368" s="34">
        <v>20726</v>
      </c>
      <c r="F2368" s="4"/>
      <c r="G2368" s="5"/>
      <c r="H2368" s="5"/>
      <c r="I2368" s="5"/>
      <c r="J2368" s="5"/>
      <c r="K2368" s="5"/>
      <c r="L2368" s="5"/>
      <c r="M2368" s="5"/>
      <c r="N2368" s="5"/>
      <c r="O2368" s="5"/>
      <c r="P2368" s="5"/>
      <c r="Q2368" s="5"/>
      <c r="R2368" s="5"/>
      <c r="S2368" s="5"/>
      <c r="T2368" s="5"/>
      <c r="U2368" s="5"/>
      <c r="V2368" s="5"/>
      <c r="W2368" s="5"/>
      <c r="X2368" s="5"/>
      <c r="Y2368" s="5"/>
      <c r="Z2368" s="5"/>
      <c r="AA2368" s="5"/>
      <c r="AB2368" s="5"/>
      <c r="AC2368" s="5"/>
      <c r="AD2368" s="5"/>
      <c r="AE2368" s="5"/>
      <c r="AF2368" s="5"/>
      <c r="AG2368" s="5"/>
      <c r="AH2368" s="5"/>
      <c r="AI2368" s="5"/>
      <c r="AJ2368" s="5"/>
      <c r="AK2368" s="5"/>
      <c r="AL2368" s="5"/>
      <c r="AM2368" s="5"/>
      <c r="AN2368" s="5"/>
      <c r="AO2368" s="5"/>
      <c r="AP2368" s="5"/>
      <c r="AQ2368" s="5"/>
      <c r="AR2368" s="5"/>
      <c r="AS2368" s="5"/>
      <c r="AT2368" s="5"/>
      <c r="AU2368" s="5"/>
      <c r="AV2368" s="5"/>
      <c r="AW2368" s="5"/>
      <c r="AX2368" s="5"/>
      <c r="AY2368" s="5"/>
      <c r="AZ2368" s="5"/>
      <c r="BA2368" s="5"/>
      <c r="BB2368" s="5"/>
    </row>
    <row r="2369" spans="1:54">
      <c r="A2369" s="4"/>
      <c r="B2369" s="25"/>
      <c r="C2369" s="32">
        <f t="shared" si="170"/>
        <v>1</v>
      </c>
      <c r="D2369" s="34" t="s">
        <v>3851</v>
      </c>
      <c r="E2369" s="34">
        <v>7136</v>
      </c>
      <c r="F2369" s="4"/>
      <c r="G2369" s="5"/>
      <c r="H2369" s="5"/>
      <c r="I2369" s="5"/>
      <c r="J2369" s="5"/>
      <c r="K2369" s="5"/>
      <c r="L2369" s="5"/>
      <c r="M2369" s="5"/>
      <c r="N2369" s="5"/>
      <c r="O2369" s="5"/>
      <c r="P2369" s="5"/>
      <c r="Q2369" s="5"/>
      <c r="R2369" s="5"/>
      <c r="S2369" s="5"/>
      <c r="T2369" s="5"/>
      <c r="U2369" s="5"/>
      <c r="V2369" s="5"/>
      <c r="W2369" s="5"/>
      <c r="X2369" s="5"/>
      <c r="Y2369" s="5"/>
      <c r="Z2369" s="5"/>
      <c r="AA2369" s="5"/>
      <c r="AB2369" s="5"/>
      <c r="AC2369" s="5"/>
      <c r="AD2369" s="5"/>
      <c r="AE2369" s="5"/>
      <c r="AF2369" s="5"/>
      <c r="AG2369" s="5"/>
      <c r="AH2369" s="5"/>
      <c r="AI2369" s="5"/>
      <c r="AJ2369" s="5"/>
      <c r="AK2369" s="5"/>
      <c r="AL2369" s="5"/>
      <c r="AM2369" s="5"/>
      <c r="AN2369" s="5"/>
      <c r="AO2369" s="5"/>
      <c r="AP2369" s="5"/>
      <c r="AQ2369" s="5"/>
      <c r="AR2369" s="5"/>
      <c r="AS2369" s="5"/>
      <c r="AT2369" s="5"/>
      <c r="AU2369" s="5"/>
      <c r="AV2369" s="5"/>
      <c r="AW2369" s="5"/>
      <c r="AX2369" s="5"/>
      <c r="AY2369" s="5"/>
      <c r="AZ2369" s="5"/>
      <c r="BA2369" s="5"/>
      <c r="BB2369" s="5"/>
    </row>
    <row r="2370" spans="1:54">
      <c r="A2370" s="4"/>
      <c r="B2370" s="25"/>
      <c r="C2370" s="32">
        <f t="shared" si="170"/>
        <v>1</v>
      </c>
      <c r="D2370" s="42" t="s">
        <v>3852</v>
      </c>
      <c r="E2370" s="42">
        <v>2317</v>
      </c>
      <c r="F2370" s="4"/>
      <c r="G2370" s="5"/>
      <c r="H2370" s="5"/>
      <c r="I2370" s="5"/>
      <c r="J2370" s="5"/>
      <c r="K2370" s="5"/>
      <c r="L2370" s="5"/>
      <c r="M2370" s="5"/>
      <c r="N2370" s="5"/>
      <c r="O2370" s="5"/>
      <c r="P2370" s="5"/>
      <c r="Q2370" s="5"/>
      <c r="R2370" s="5"/>
      <c r="S2370" s="5"/>
      <c r="T2370" s="5"/>
      <c r="U2370" s="5"/>
      <c r="V2370" s="5"/>
      <c r="W2370" s="5"/>
      <c r="X2370" s="5"/>
      <c r="Y2370" s="5"/>
      <c r="Z2370" s="5"/>
      <c r="AA2370" s="5"/>
      <c r="AB2370" s="5"/>
      <c r="AC2370" s="5"/>
      <c r="AD2370" s="5"/>
      <c r="AE2370" s="5"/>
      <c r="AF2370" s="5"/>
      <c r="AG2370" s="5"/>
      <c r="AH2370" s="5"/>
      <c r="AI2370" s="5"/>
      <c r="AJ2370" s="5"/>
      <c r="AK2370" s="5"/>
      <c r="AL2370" s="5"/>
      <c r="AM2370" s="5"/>
      <c r="AN2370" s="5"/>
      <c r="AO2370" s="5"/>
      <c r="AP2370" s="5"/>
      <c r="AQ2370" s="5"/>
      <c r="AR2370" s="5"/>
      <c r="AS2370" s="5"/>
      <c r="AT2370" s="5"/>
      <c r="AU2370" s="5"/>
      <c r="AV2370" s="5"/>
      <c r="AW2370" s="5"/>
      <c r="AX2370" s="5"/>
      <c r="AY2370" s="5"/>
      <c r="AZ2370" s="5"/>
      <c r="BA2370" s="5"/>
      <c r="BB2370" s="5"/>
    </row>
    <row r="2371" spans="1:54">
      <c r="A2371" s="4"/>
      <c r="B2371" s="25"/>
      <c r="C2371" s="32">
        <f t="shared" si="170"/>
        <v>1</v>
      </c>
      <c r="D2371" s="42" t="s">
        <v>3857</v>
      </c>
      <c r="E2371" s="36">
        <v>2902</v>
      </c>
      <c r="F2371" s="4"/>
      <c r="G2371" s="5"/>
      <c r="H2371" s="5"/>
      <c r="I2371" s="5"/>
      <c r="J2371" s="5"/>
      <c r="K2371" s="5"/>
      <c r="L2371" s="5"/>
      <c r="M2371" s="5"/>
      <c r="N2371" s="5"/>
      <c r="O2371" s="5"/>
      <c r="P2371" s="5"/>
      <c r="Q2371" s="5"/>
      <c r="R2371" s="5"/>
      <c r="S2371" s="5"/>
      <c r="T2371" s="5"/>
      <c r="U2371" s="5"/>
      <c r="V2371" s="5"/>
      <c r="W2371" s="5"/>
      <c r="X2371" s="5"/>
      <c r="Y2371" s="5"/>
      <c r="Z2371" s="5"/>
      <c r="AA2371" s="5"/>
      <c r="AB2371" s="5"/>
      <c r="AC2371" s="5"/>
      <c r="AD2371" s="5"/>
      <c r="AE2371" s="5"/>
      <c r="AF2371" s="5"/>
      <c r="AG2371" s="5"/>
      <c r="AH2371" s="5"/>
      <c r="AI2371" s="5"/>
      <c r="AJ2371" s="5"/>
      <c r="AK2371" s="5"/>
      <c r="AL2371" s="5"/>
      <c r="AM2371" s="5"/>
      <c r="AN2371" s="5"/>
      <c r="AO2371" s="5"/>
      <c r="AP2371" s="5"/>
      <c r="AQ2371" s="5"/>
      <c r="AR2371" s="5"/>
      <c r="AS2371" s="5"/>
      <c r="AT2371" s="5"/>
      <c r="AU2371" s="5"/>
      <c r="AV2371" s="5"/>
      <c r="AW2371" s="5"/>
      <c r="AX2371" s="5"/>
      <c r="AY2371" s="5"/>
      <c r="AZ2371" s="5"/>
      <c r="BA2371" s="5"/>
      <c r="BB2371" s="5"/>
    </row>
    <row r="2372" spans="1:54">
      <c r="A2372" s="4"/>
      <c r="B2372" s="25"/>
      <c r="C2372" s="32">
        <f t="shared" si="170"/>
        <v>1</v>
      </c>
      <c r="D2372" s="42" t="s">
        <v>3860</v>
      </c>
      <c r="E2372" s="36">
        <v>59652</v>
      </c>
      <c r="F2372" s="4"/>
      <c r="G2372" s="5"/>
      <c r="H2372" s="5"/>
      <c r="I2372" s="5"/>
      <c r="J2372" s="5"/>
      <c r="K2372" s="5"/>
      <c r="L2372" s="5"/>
      <c r="M2372" s="5"/>
      <c r="N2372" s="5"/>
      <c r="O2372" s="5"/>
      <c r="P2372" s="5"/>
      <c r="Q2372" s="5"/>
      <c r="R2372" s="5"/>
      <c r="S2372" s="5"/>
      <c r="T2372" s="5"/>
      <c r="U2372" s="5"/>
      <c r="V2372" s="5"/>
      <c r="W2372" s="5"/>
      <c r="X2372" s="5"/>
      <c r="Y2372" s="5"/>
      <c r="Z2372" s="5"/>
      <c r="AA2372" s="5"/>
      <c r="AB2372" s="5"/>
      <c r="AC2372" s="5"/>
      <c r="AD2372" s="5"/>
      <c r="AE2372" s="5"/>
      <c r="AF2372" s="5"/>
      <c r="AG2372" s="5"/>
      <c r="AH2372" s="5"/>
      <c r="AI2372" s="5"/>
      <c r="AJ2372" s="5"/>
      <c r="AK2372" s="5"/>
      <c r="AL2372" s="5"/>
      <c r="AM2372" s="5"/>
      <c r="AN2372" s="5"/>
      <c r="AO2372" s="5"/>
      <c r="AP2372" s="5"/>
      <c r="AQ2372" s="5"/>
      <c r="AR2372" s="5"/>
      <c r="AS2372" s="5"/>
      <c r="AT2372" s="5"/>
      <c r="AU2372" s="5"/>
      <c r="AV2372" s="5"/>
      <c r="AW2372" s="5"/>
      <c r="AX2372" s="5"/>
      <c r="AY2372" s="5"/>
      <c r="AZ2372" s="5"/>
      <c r="BA2372" s="5"/>
      <c r="BB2372" s="5"/>
    </row>
    <row r="2373" spans="1:54">
      <c r="A2373" s="4"/>
      <c r="B2373" s="25"/>
      <c r="C2373" s="32">
        <f t="shared" si="170"/>
        <v>1</v>
      </c>
      <c r="D2373" s="36" t="s">
        <v>3861</v>
      </c>
      <c r="E2373" s="36">
        <v>5655</v>
      </c>
      <c r="F2373" s="4"/>
      <c r="G2373" s="5"/>
      <c r="H2373" s="5"/>
      <c r="I2373" s="5"/>
      <c r="J2373" s="5"/>
      <c r="K2373" s="5"/>
      <c r="L2373" s="5"/>
      <c r="M2373" s="5"/>
      <c r="N2373" s="5"/>
      <c r="O2373" s="5"/>
      <c r="P2373" s="5"/>
      <c r="Q2373" s="5"/>
      <c r="R2373" s="5"/>
      <c r="S2373" s="5"/>
      <c r="T2373" s="5"/>
      <c r="U2373" s="5"/>
      <c r="V2373" s="5"/>
      <c r="W2373" s="5"/>
      <c r="X2373" s="5"/>
      <c r="Y2373" s="5"/>
      <c r="Z2373" s="5"/>
      <c r="AA2373" s="5"/>
      <c r="AB2373" s="5"/>
      <c r="AC2373" s="5"/>
      <c r="AD2373" s="5"/>
      <c r="AE2373" s="5"/>
      <c r="AF2373" s="5"/>
      <c r="AG2373" s="5"/>
      <c r="AH2373" s="5"/>
      <c r="AI2373" s="5"/>
      <c r="AJ2373" s="5"/>
      <c r="AK2373" s="5"/>
      <c r="AL2373" s="5"/>
      <c r="AM2373" s="5"/>
      <c r="AN2373" s="5"/>
      <c r="AO2373" s="5"/>
      <c r="AP2373" s="5"/>
      <c r="AQ2373" s="5"/>
      <c r="AR2373" s="5"/>
      <c r="AS2373" s="5"/>
      <c r="AT2373" s="5"/>
      <c r="AU2373" s="5"/>
      <c r="AV2373" s="5"/>
      <c r="AW2373" s="5"/>
      <c r="AX2373" s="5"/>
      <c r="AY2373" s="5"/>
      <c r="AZ2373" s="5"/>
      <c r="BA2373" s="5"/>
      <c r="BB2373" s="5"/>
    </row>
    <row r="2374" spans="1:54">
      <c r="A2374" s="4"/>
      <c r="B2374" s="25"/>
      <c r="C2374" s="32">
        <f t="shared" si="170"/>
        <v>1</v>
      </c>
      <c r="D2374" s="36" t="s">
        <v>3863</v>
      </c>
      <c r="E2374" s="36">
        <v>10638</v>
      </c>
      <c r="F2374" s="4"/>
      <c r="G2374" s="5"/>
      <c r="H2374" s="5"/>
      <c r="I2374" s="5"/>
      <c r="J2374" s="5"/>
      <c r="K2374" s="5"/>
      <c r="L2374" s="5"/>
      <c r="M2374" s="5"/>
      <c r="N2374" s="5"/>
      <c r="O2374" s="5"/>
      <c r="P2374" s="5"/>
      <c r="Q2374" s="5"/>
      <c r="R2374" s="5"/>
      <c r="S2374" s="5"/>
      <c r="T2374" s="5"/>
      <c r="U2374" s="5"/>
      <c r="V2374" s="5"/>
      <c r="W2374" s="5"/>
      <c r="X2374" s="5"/>
      <c r="Y2374" s="5"/>
      <c r="Z2374" s="5"/>
      <c r="AA2374" s="5"/>
      <c r="AB2374" s="5"/>
      <c r="AC2374" s="5"/>
      <c r="AD2374" s="5"/>
      <c r="AE2374" s="5"/>
      <c r="AF2374" s="5"/>
      <c r="AG2374" s="5"/>
      <c r="AH2374" s="5"/>
      <c r="AI2374" s="5"/>
      <c r="AJ2374" s="5"/>
      <c r="AK2374" s="5"/>
      <c r="AL2374" s="5"/>
      <c r="AM2374" s="5"/>
      <c r="AN2374" s="5"/>
      <c r="AO2374" s="5"/>
      <c r="AP2374" s="5"/>
      <c r="AQ2374" s="5"/>
      <c r="AR2374" s="5"/>
      <c r="AS2374" s="5"/>
      <c r="AT2374" s="5"/>
      <c r="AU2374" s="5"/>
      <c r="AV2374" s="5"/>
      <c r="AW2374" s="5"/>
      <c r="AX2374" s="5"/>
      <c r="AY2374" s="5"/>
      <c r="AZ2374" s="5"/>
      <c r="BA2374" s="5"/>
      <c r="BB2374" s="5"/>
    </row>
    <row r="2375" spans="1:54">
      <c r="A2375" s="4"/>
      <c r="B2375" s="25"/>
      <c r="C2375" s="32">
        <f t="shared" si="170"/>
        <v>1</v>
      </c>
      <c r="D2375" s="36" t="s">
        <v>3866</v>
      </c>
      <c r="E2375" s="36">
        <v>2453</v>
      </c>
      <c r="F2375" s="4"/>
      <c r="G2375" s="5"/>
      <c r="H2375" s="5"/>
      <c r="I2375" s="5"/>
      <c r="J2375" s="5"/>
      <c r="K2375" s="5"/>
      <c r="L2375" s="5"/>
      <c r="M2375" s="5"/>
      <c r="N2375" s="5"/>
      <c r="O2375" s="5"/>
      <c r="P2375" s="5"/>
      <c r="Q2375" s="5"/>
      <c r="R2375" s="5"/>
      <c r="S2375" s="5"/>
      <c r="T2375" s="5"/>
      <c r="U2375" s="5"/>
      <c r="V2375" s="5"/>
      <c r="W2375" s="5"/>
      <c r="X2375" s="5"/>
      <c r="Y2375" s="5"/>
      <c r="Z2375" s="5"/>
      <c r="AA2375" s="5"/>
      <c r="AB2375" s="5"/>
      <c r="AC2375" s="5"/>
      <c r="AD2375" s="5"/>
      <c r="AE2375" s="5"/>
      <c r="AF2375" s="5"/>
      <c r="AG2375" s="5"/>
      <c r="AH2375" s="5"/>
      <c r="AI2375" s="5"/>
      <c r="AJ2375" s="5"/>
      <c r="AK2375" s="5"/>
      <c r="AL2375" s="5"/>
      <c r="AM2375" s="5"/>
      <c r="AN2375" s="5"/>
      <c r="AO2375" s="5"/>
      <c r="AP2375" s="5"/>
      <c r="AQ2375" s="5"/>
      <c r="AR2375" s="5"/>
      <c r="AS2375" s="5"/>
      <c r="AT2375" s="5"/>
      <c r="AU2375" s="5"/>
      <c r="AV2375" s="5"/>
      <c r="AW2375" s="5"/>
      <c r="AX2375" s="5"/>
      <c r="AY2375" s="5"/>
      <c r="AZ2375" s="5"/>
      <c r="BA2375" s="5"/>
      <c r="BB2375" s="5"/>
    </row>
    <row r="2376" spans="1:54" ht="15">
      <c r="A2376" s="231" t="s">
        <v>3868</v>
      </c>
      <c r="B2376" s="231"/>
      <c r="C2376" s="231"/>
      <c r="D2376" s="44">
        <f>SUM(C2367:C2375)</f>
        <v>9</v>
      </c>
      <c r="E2376" s="159">
        <f t="shared" ref="E2376" si="171">SUM(E2367:E2375)</f>
        <v>117082</v>
      </c>
      <c r="F2376" s="4"/>
      <c r="G2376" s="5"/>
      <c r="H2376" s="5"/>
      <c r="I2376" s="5"/>
      <c r="J2376" s="5"/>
      <c r="K2376" s="5"/>
      <c r="L2376" s="5"/>
      <c r="M2376" s="5"/>
      <c r="N2376" s="5"/>
      <c r="O2376" s="5"/>
      <c r="P2376" s="5"/>
      <c r="Q2376" s="5"/>
      <c r="R2376" s="5"/>
      <c r="S2376" s="5"/>
      <c r="T2376" s="5"/>
      <c r="U2376" s="5"/>
      <c r="V2376" s="5"/>
      <c r="W2376" s="5"/>
      <c r="X2376" s="5"/>
      <c r="Y2376" s="5"/>
      <c r="Z2376" s="5"/>
      <c r="AA2376" s="5"/>
      <c r="AB2376" s="5"/>
      <c r="AC2376" s="5"/>
      <c r="AD2376" s="5"/>
      <c r="AE2376" s="5"/>
      <c r="AF2376" s="5"/>
      <c r="AG2376" s="5"/>
      <c r="AH2376" s="5"/>
      <c r="AI2376" s="5"/>
      <c r="AJ2376" s="5"/>
      <c r="AK2376" s="5"/>
      <c r="AL2376" s="5"/>
      <c r="AM2376" s="5"/>
      <c r="AN2376" s="5"/>
      <c r="AO2376" s="5"/>
      <c r="AP2376" s="5"/>
      <c r="AQ2376" s="5"/>
      <c r="AR2376" s="5"/>
      <c r="AS2376" s="5"/>
      <c r="AT2376" s="5"/>
      <c r="AU2376" s="5"/>
      <c r="AV2376" s="5"/>
      <c r="AW2376" s="5"/>
      <c r="AX2376" s="5"/>
      <c r="AY2376" s="5"/>
      <c r="AZ2376" s="5"/>
      <c r="BA2376" s="5"/>
      <c r="BB2376" s="5"/>
    </row>
    <row r="2377" spans="1:54" ht="15.75">
      <c r="A2377" s="28">
        <v>80</v>
      </c>
      <c r="B2377" s="225" t="s">
        <v>114</v>
      </c>
      <c r="C2377" s="225"/>
      <c r="D2377" s="29"/>
      <c r="E2377" s="156"/>
      <c r="F2377" s="4"/>
      <c r="G2377" s="5"/>
      <c r="H2377" s="5"/>
      <c r="I2377" s="5"/>
      <c r="J2377" s="5"/>
      <c r="K2377" s="5"/>
      <c r="L2377" s="5"/>
      <c r="M2377" s="5"/>
      <c r="N2377" s="5"/>
      <c r="O2377" s="5"/>
      <c r="P2377" s="5"/>
      <c r="Q2377" s="5"/>
      <c r="R2377" s="5"/>
      <c r="S2377" s="5"/>
      <c r="T2377" s="5"/>
      <c r="U2377" s="5"/>
      <c r="V2377" s="5"/>
      <c r="W2377" s="5"/>
      <c r="X2377" s="5"/>
      <c r="Y2377" s="5"/>
      <c r="Z2377" s="5"/>
      <c r="AA2377" s="5"/>
      <c r="AB2377" s="5"/>
      <c r="AC2377" s="5"/>
      <c r="AD2377" s="5"/>
      <c r="AE2377" s="5"/>
      <c r="AF2377" s="5"/>
      <c r="AG2377" s="5"/>
      <c r="AH2377" s="5"/>
      <c r="AI2377" s="5"/>
      <c r="AJ2377" s="5"/>
      <c r="AK2377" s="5"/>
      <c r="AL2377" s="5"/>
      <c r="AM2377" s="5"/>
      <c r="AN2377" s="5"/>
      <c r="AO2377" s="5"/>
      <c r="AP2377" s="5"/>
      <c r="AQ2377" s="5"/>
      <c r="AR2377" s="5"/>
      <c r="AS2377" s="5"/>
      <c r="AT2377" s="5"/>
      <c r="AU2377" s="5"/>
      <c r="AV2377" s="5"/>
      <c r="AW2377" s="5"/>
      <c r="AX2377" s="5"/>
      <c r="AY2377" s="5"/>
      <c r="AZ2377" s="5"/>
      <c r="BA2377" s="5"/>
      <c r="BB2377" s="5"/>
    </row>
    <row r="2378" spans="1:54">
      <c r="A2378" s="4"/>
      <c r="B2378" s="25"/>
      <c r="C2378" s="32">
        <f t="shared" ref="C2378:C2396" si="172">IF(D2378="",0,1)</f>
        <v>1</v>
      </c>
      <c r="D2378" s="34" t="s">
        <v>3869</v>
      </c>
      <c r="E2378" s="34">
        <v>23246</v>
      </c>
      <c r="F2378" s="4"/>
      <c r="G2378" s="5"/>
      <c r="H2378" s="5"/>
      <c r="I2378" s="5"/>
      <c r="J2378" s="5"/>
      <c r="K2378" s="5"/>
      <c r="L2378" s="5"/>
      <c r="M2378" s="5"/>
      <c r="N2378" s="5"/>
      <c r="O2378" s="5"/>
      <c r="P2378" s="5"/>
      <c r="Q2378" s="5"/>
      <c r="R2378" s="5"/>
      <c r="S2378" s="5"/>
      <c r="T2378" s="5"/>
      <c r="U2378" s="5"/>
      <c r="V2378" s="5"/>
      <c r="W2378" s="5"/>
      <c r="X2378" s="5"/>
      <c r="Y2378" s="5"/>
      <c r="Z2378" s="5"/>
      <c r="AA2378" s="5"/>
      <c r="AB2378" s="5"/>
      <c r="AC2378" s="5"/>
      <c r="AD2378" s="5"/>
      <c r="AE2378" s="5"/>
      <c r="AF2378" s="5"/>
      <c r="AG2378" s="5"/>
      <c r="AH2378" s="5"/>
      <c r="AI2378" s="5"/>
      <c r="AJ2378" s="5"/>
      <c r="AK2378" s="5"/>
      <c r="AL2378" s="5"/>
      <c r="AM2378" s="5"/>
      <c r="AN2378" s="5"/>
      <c r="AO2378" s="5"/>
      <c r="AP2378" s="5"/>
      <c r="AQ2378" s="5"/>
      <c r="AR2378" s="5"/>
      <c r="AS2378" s="5"/>
      <c r="AT2378" s="5"/>
      <c r="AU2378" s="5"/>
      <c r="AV2378" s="5"/>
      <c r="AW2378" s="5"/>
      <c r="AX2378" s="5"/>
      <c r="AY2378" s="5"/>
      <c r="AZ2378" s="5"/>
      <c r="BA2378" s="5"/>
      <c r="BB2378" s="5"/>
    </row>
    <row r="2379" spans="1:54">
      <c r="A2379" s="4"/>
      <c r="B2379" s="25"/>
      <c r="C2379" s="32">
        <f t="shared" si="172"/>
        <v>1</v>
      </c>
      <c r="D2379" s="36" t="s">
        <v>3871</v>
      </c>
      <c r="E2379" s="36">
        <v>2415</v>
      </c>
      <c r="F2379" s="4"/>
      <c r="G2379" s="5"/>
      <c r="H2379" s="5"/>
      <c r="I2379" s="5"/>
      <c r="J2379" s="5"/>
      <c r="K2379" s="5"/>
      <c r="L2379" s="5"/>
      <c r="M2379" s="5"/>
      <c r="N2379" s="5"/>
      <c r="O2379" s="5"/>
      <c r="P2379" s="5"/>
      <c r="Q2379" s="5"/>
      <c r="R2379" s="5"/>
      <c r="S2379" s="5"/>
      <c r="T2379" s="5"/>
      <c r="U2379" s="5"/>
      <c r="V2379" s="5"/>
      <c r="W2379" s="5"/>
      <c r="X2379" s="5"/>
      <c r="Y2379" s="5"/>
      <c r="Z2379" s="5"/>
      <c r="AA2379" s="5"/>
      <c r="AB2379" s="5"/>
      <c r="AC2379" s="5"/>
      <c r="AD2379" s="5"/>
      <c r="AE2379" s="5"/>
      <c r="AF2379" s="5"/>
      <c r="AG2379" s="5"/>
      <c r="AH2379" s="5"/>
      <c r="AI2379" s="5"/>
      <c r="AJ2379" s="5"/>
      <c r="AK2379" s="5"/>
      <c r="AL2379" s="5"/>
      <c r="AM2379" s="5"/>
      <c r="AN2379" s="5"/>
      <c r="AO2379" s="5"/>
      <c r="AP2379" s="5"/>
      <c r="AQ2379" s="5"/>
      <c r="AR2379" s="5"/>
      <c r="AS2379" s="5"/>
      <c r="AT2379" s="5"/>
      <c r="AU2379" s="5"/>
      <c r="AV2379" s="5"/>
      <c r="AW2379" s="5"/>
      <c r="AX2379" s="5"/>
      <c r="AY2379" s="5"/>
      <c r="AZ2379" s="5"/>
      <c r="BA2379" s="5"/>
      <c r="BB2379" s="5"/>
    </row>
    <row r="2380" spans="1:54">
      <c r="A2380" s="4"/>
      <c r="B2380" s="25"/>
      <c r="C2380" s="32">
        <f t="shared" si="172"/>
        <v>1</v>
      </c>
      <c r="D2380" s="36" t="s">
        <v>3873</v>
      </c>
      <c r="E2380" s="36">
        <v>150000</v>
      </c>
      <c r="F2380" s="4"/>
      <c r="G2380" s="5"/>
      <c r="H2380" s="5"/>
      <c r="I2380" s="5"/>
      <c r="J2380" s="5"/>
      <c r="K2380" s="5"/>
      <c r="L2380" s="5"/>
      <c r="M2380" s="5"/>
      <c r="N2380" s="5"/>
      <c r="O2380" s="5"/>
      <c r="P2380" s="5"/>
      <c r="Q2380" s="5"/>
      <c r="R2380" s="5"/>
      <c r="S2380" s="5"/>
      <c r="T2380" s="5"/>
      <c r="U2380" s="5"/>
      <c r="V2380" s="5"/>
      <c r="W2380" s="5"/>
      <c r="X2380" s="5"/>
      <c r="Y2380" s="5"/>
      <c r="Z2380" s="5"/>
      <c r="AA2380" s="5"/>
      <c r="AB2380" s="5"/>
      <c r="AC2380" s="5"/>
      <c r="AD2380" s="5"/>
      <c r="AE2380" s="5"/>
      <c r="AF2380" s="5"/>
      <c r="AG2380" s="5"/>
      <c r="AH2380" s="5"/>
      <c r="AI2380" s="5"/>
      <c r="AJ2380" s="5"/>
      <c r="AK2380" s="5"/>
      <c r="AL2380" s="5"/>
      <c r="AM2380" s="5"/>
      <c r="AN2380" s="5"/>
      <c r="AO2380" s="5"/>
      <c r="AP2380" s="5"/>
      <c r="AQ2380" s="5"/>
      <c r="AR2380" s="5"/>
      <c r="AS2380" s="5"/>
      <c r="AT2380" s="5"/>
      <c r="AU2380" s="5"/>
      <c r="AV2380" s="5"/>
      <c r="AW2380" s="5"/>
      <c r="AX2380" s="5"/>
      <c r="AY2380" s="5"/>
      <c r="AZ2380" s="5"/>
      <c r="BA2380" s="5"/>
      <c r="BB2380" s="5"/>
    </row>
    <row r="2381" spans="1:54">
      <c r="A2381" s="4"/>
      <c r="B2381" s="25"/>
      <c r="C2381" s="32">
        <f t="shared" si="172"/>
        <v>1</v>
      </c>
      <c r="D2381" s="36" t="s">
        <v>3879</v>
      </c>
      <c r="E2381" s="36">
        <v>1248</v>
      </c>
      <c r="F2381" s="4"/>
      <c r="G2381" s="5"/>
      <c r="H2381" s="5"/>
      <c r="I2381" s="5"/>
      <c r="J2381" s="5"/>
      <c r="K2381" s="5"/>
      <c r="L2381" s="5"/>
      <c r="M2381" s="5"/>
      <c r="N2381" s="5"/>
      <c r="O2381" s="5"/>
      <c r="P2381" s="5"/>
      <c r="Q2381" s="5"/>
      <c r="R2381" s="5"/>
      <c r="S2381" s="5"/>
      <c r="T2381" s="5"/>
      <c r="U2381" s="5"/>
      <c r="V2381" s="5"/>
      <c r="W2381" s="5"/>
      <c r="X2381" s="5"/>
      <c r="Y2381" s="5"/>
      <c r="Z2381" s="5"/>
      <c r="AA2381" s="5"/>
      <c r="AB2381" s="5"/>
      <c r="AC2381" s="5"/>
      <c r="AD2381" s="5"/>
      <c r="AE2381" s="5"/>
      <c r="AF2381" s="5"/>
      <c r="AG2381" s="5"/>
      <c r="AH2381" s="5"/>
      <c r="AI2381" s="5"/>
      <c r="AJ2381" s="5"/>
      <c r="AK2381" s="5"/>
      <c r="AL2381" s="5"/>
      <c r="AM2381" s="5"/>
      <c r="AN2381" s="5"/>
      <c r="AO2381" s="5"/>
      <c r="AP2381" s="5"/>
      <c r="AQ2381" s="5"/>
      <c r="AR2381" s="5"/>
      <c r="AS2381" s="5"/>
      <c r="AT2381" s="5"/>
      <c r="AU2381" s="5"/>
      <c r="AV2381" s="5"/>
      <c r="AW2381" s="5"/>
      <c r="AX2381" s="5"/>
      <c r="AY2381" s="5"/>
      <c r="AZ2381" s="5"/>
      <c r="BA2381" s="5"/>
      <c r="BB2381" s="5"/>
    </row>
    <row r="2382" spans="1:54">
      <c r="A2382" s="4"/>
      <c r="B2382" s="25"/>
      <c r="C2382" s="32">
        <f t="shared" si="172"/>
        <v>1</v>
      </c>
      <c r="D2382" s="36" t="s">
        <v>3881</v>
      </c>
      <c r="E2382" s="36">
        <v>4363</v>
      </c>
      <c r="F2382" s="4"/>
      <c r="G2382" s="5"/>
      <c r="H2382" s="5"/>
      <c r="I2382" s="5"/>
      <c r="J2382" s="5"/>
      <c r="K2382" s="5"/>
      <c r="L2382" s="5"/>
      <c r="M2382" s="5"/>
      <c r="N2382" s="5"/>
      <c r="O2382" s="5"/>
      <c r="P2382" s="5"/>
      <c r="Q2382" s="5"/>
      <c r="R2382" s="5"/>
      <c r="S2382" s="5"/>
      <c r="T2382" s="5"/>
      <c r="U2382" s="5"/>
      <c r="V2382" s="5"/>
      <c r="W2382" s="5"/>
      <c r="X2382" s="5"/>
      <c r="Y2382" s="5"/>
      <c r="Z2382" s="5"/>
      <c r="AA2382" s="5"/>
      <c r="AB2382" s="5"/>
      <c r="AC2382" s="5"/>
      <c r="AD2382" s="5"/>
      <c r="AE2382" s="5"/>
      <c r="AF2382" s="5"/>
      <c r="AG2382" s="5"/>
      <c r="AH2382" s="5"/>
      <c r="AI2382" s="5"/>
      <c r="AJ2382" s="5"/>
      <c r="AK2382" s="5"/>
      <c r="AL2382" s="5"/>
      <c r="AM2382" s="5"/>
      <c r="AN2382" s="5"/>
      <c r="AO2382" s="5"/>
      <c r="AP2382" s="5"/>
      <c r="AQ2382" s="5"/>
      <c r="AR2382" s="5"/>
      <c r="AS2382" s="5"/>
      <c r="AT2382" s="5"/>
      <c r="AU2382" s="5"/>
      <c r="AV2382" s="5"/>
      <c r="AW2382" s="5"/>
      <c r="AX2382" s="5"/>
      <c r="AY2382" s="5"/>
      <c r="AZ2382" s="5"/>
      <c r="BA2382" s="5"/>
      <c r="BB2382" s="5"/>
    </row>
    <row r="2383" spans="1:54">
      <c r="A2383" s="4"/>
      <c r="B2383" s="25"/>
      <c r="C2383" s="32">
        <f t="shared" si="172"/>
        <v>1</v>
      </c>
      <c r="D2383" s="36" t="s">
        <v>3884</v>
      </c>
      <c r="E2383" s="36">
        <v>6600</v>
      </c>
      <c r="F2383" s="4"/>
      <c r="G2383" s="5"/>
      <c r="H2383" s="5"/>
      <c r="I2383" s="5"/>
      <c r="J2383" s="5"/>
      <c r="K2383" s="5"/>
      <c r="L2383" s="5"/>
      <c r="M2383" s="5"/>
      <c r="N2383" s="5"/>
      <c r="O2383" s="5"/>
      <c r="P2383" s="5"/>
      <c r="Q2383" s="5"/>
      <c r="R2383" s="5"/>
      <c r="S2383" s="5"/>
      <c r="T2383" s="5"/>
      <c r="U2383" s="5"/>
      <c r="V2383" s="5"/>
      <c r="W2383" s="5"/>
      <c r="X2383" s="5"/>
      <c r="Y2383" s="5"/>
      <c r="Z2383" s="5"/>
      <c r="AA2383" s="5"/>
      <c r="AB2383" s="5"/>
      <c r="AC2383" s="5"/>
      <c r="AD2383" s="5"/>
      <c r="AE2383" s="5"/>
      <c r="AF2383" s="5"/>
      <c r="AG2383" s="5"/>
      <c r="AH2383" s="5"/>
      <c r="AI2383" s="5"/>
      <c r="AJ2383" s="5"/>
      <c r="AK2383" s="5"/>
      <c r="AL2383" s="5"/>
      <c r="AM2383" s="5"/>
      <c r="AN2383" s="5"/>
      <c r="AO2383" s="5"/>
      <c r="AP2383" s="5"/>
      <c r="AQ2383" s="5"/>
      <c r="AR2383" s="5"/>
      <c r="AS2383" s="5"/>
      <c r="AT2383" s="5"/>
      <c r="AU2383" s="5"/>
      <c r="AV2383" s="5"/>
      <c r="AW2383" s="5"/>
      <c r="AX2383" s="5"/>
      <c r="AY2383" s="5"/>
      <c r="AZ2383" s="5"/>
      <c r="BA2383" s="5"/>
      <c r="BB2383" s="5"/>
    </row>
    <row r="2384" spans="1:54">
      <c r="A2384" s="4"/>
      <c r="B2384" s="25"/>
      <c r="C2384" s="32">
        <f t="shared" si="172"/>
        <v>1</v>
      </c>
      <c r="D2384" s="36" t="s">
        <v>3886</v>
      </c>
      <c r="E2384" s="36">
        <v>1221</v>
      </c>
      <c r="F2384" s="4"/>
      <c r="G2384" s="5"/>
      <c r="H2384" s="5"/>
      <c r="I2384" s="5"/>
      <c r="J2384" s="5"/>
      <c r="K2384" s="5"/>
      <c r="L2384" s="5"/>
      <c r="M2384" s="5"/>
      <c r="N2384" s="5"/>
      <c r="O2384" s="5"/>
      <c r="P2384" s="5"/>
      <c r="Q2384" s="5"/>
      <c r="R2384" s="5"/>
      <c r="S2384" s="5"/>
      <c r="T2384" s="5"/>
      <c r="U2384" s="5"/>
      <c r="V2384" s="5"/>
      <c r="W2384" s="5"/>
      <c r="X2384" s="5"/>
      <c r="Y2384" s="5"/>
      <c r="Z2384" s="5"/>
      <c r="AA2384" s="5"/>
      <c r="AB2384" s="5"/>
      <c r="AC2384" s="5"/>
      <c r="AD2384" s="5"/>
      <c r="AE2384" s="5"/>
      <c r="AF2384" s="5"/>
      <c r="AG2384" s="5"/>
      <c r="AH2384" s="5"/>
      <c r="AI2384" s="5"/>
      <c r="AJ2384" s="5"/>
      <c r="AK2384" s="5"/>
      <c r="AL2384" s="5"/>
      <c r="AM2384" s="5"/>
      <c r="AN2384" s="5"/>
      <c r="AO2384" s="5"/>
      <c r="AP2384" s="5"/>
      <c r="AQ2384" s="5"/>
      <c r="AR2384" s="5"/>
      <c r="AS2384" s="5"/>
      <c r="AT2384" s="5"/>
      <c r="AU2384" s="5"/>
      <c r="AV2384" s="5"/>
      <c r="AW2384" s="5"/>
      <c r="AX2384" s="5"/>
      <c r="AY2384" s="5"/>
      <c r="AZ2384" s="5"/>
      <c r="BA2384" s="5"/>
      <c r="BB2384" s="5"/>
    </row>
    <row r="2385" spans="1:54">
      <c r="A2385" s="4"/>
      <c r="B2385" s="25"/>
      <c r="C2385" s="32">
        <f t="shared" si="172"/>
        <v>1</v>
      </c>
      <c r="D2385" s="36" t="s">
        <v>3890</v>
      </c>
      <c r="E2385" s="36">
        <v>5257</v>
      </c>
      <c r="F2385" s="4"/>
      <c r="G2385" s="5"/>
      <c r="H2385" s="5"/>
      <c r="I2385" s="5"/>
      <c r="J2385" s="5"/>
      <c r="K2385" s="5"/>
      <c r="L2385" s="5"/>
      <c r="M2385" s="5"/>
      <c r="N2385" s="5"/>
      <c r="O2385" s="5"/>
      <c r="P2385" s="5"/>
      <c r="Q2385" s="5"/>
      <c r="R2385" s="5"/>
      <c r="S2385" s="5"/>
      <c r="T2385" s="5"/>
      <c r="U2385" s="5"/>
      <c r="V2385" s="5"/>
      <c r="W2385" s="5"/>
      <c r="X2385" s="5"/>
      <c r="Y2385" s="5"/>
      <c r="Z2385" s="5"/>
      <c r="AA2385" s="5"/>
      <c r="AB2385" s="5"/>
      <c r="AC2385" s="5"/>
      <c r="AD2385" s="5"/>
      <c r="AE2385" s="5"/>
      <c r="AF2385" s="5"/>
      <c r="AG2385" s="5"/>
      <c r="AH2385" s="5"/>
      <c r="AI2385" s="5"/>
      <c r="AJ2385" s="5"/>
      <c r="AK2385" s="5"/>
      <c r="AL2385" s="5"/>
      <c r="AM2385" s="5"/>
      <c r="AN2385" s="5"/>
      <c r="AO2385" s="5"/>
      <c r="AP2385" s="5"/>
      <c r="AQ2385" s="5"/>
      <c r="AR2385" s="5"/>
      <c r="AS2385" s="5"/>
      <c r="AT2385" s="5"/>
      <c r="AU2385" s="5"/>
      <c r="AV2385" s="5"/>
      <c r="AW2385" s="5"/>
      <c r="AX2385" s="5"/>
      <c r="AY2385" s="5"/>
      <c r="AZ2385" s="5"/>
      <c r="BA2385" s="5"/>
      <c r="BB2385" s="5"/>
    </row>
    <row r="2386" spans="1:54">
      <c r="A2386" s="4"/>
      <c r="B2386" s="25"/>
      <c r="C2386" s="32">
        <f t="shared" si="172"/>
        <v>1</v>
      </c>
      <c r="D2386" s="36" t="s">
        <v>3900</v>
      </c>
      <c r="E2386" s="36">
        <v>2014</v>
      </c>
      <c r="F2386" s="4"/>
      <c r="G2386" s="5"/>
      <c r="H2386" s="5"/>
      <c r="I2386" s="5"/>
      <c r="J2386" s="5"/>
      <c r="K2386" s="5"/>
      <c r="L2386" s="5"/>
      <c r="M2386" s="5"/>
      <c r="N2386" s="5"/>
      <c r="O2386" s="5"/>
      <c r="P2386" s="5"/>
      <c r="Q2386" s="5"/>
      <c r="R2386" s="5"/>
      <c r="S2386" s="5"/>
      <c r="T2386" s="5"/>
      <c r="U2386" s="5"/>
      <c r="V2386" s="5"/>
      <c r="W2386" s="5"/>
      <c r="X2386" s="5"/>
      <c r="Y2386" s="5"/>
      <c r="Z2386" s="5"/>
      <c r="AA2386" s="5"/>
      <c r="AB2386" s="5"/>
      <c r="AC2386" s="5"/>
      <c r="AD2386" s="5"/>
      <c r="AE2386" s="5"/>
      <c r="AF2386" s="5"/>
      <c r="AG2386" s="5"/>
      <c r="AH2386" s="5"/>
      <c r="AI2386" s="5"/>
      <c r="AJ2386" s="5"/>
      <c r="AK2386" s="5"/>
      <c r="AL2386" s="5"/>
      <c r="AM2386" s="5"/>
      <c r="AN2386" s="5"/>
      <c r="AO2386" s="5"/>
      <c r="AP2386" s="5"/>
      <c r="AQ2386" s="5"/>
      <c r="AR2386" s="5"/>
      <c r="AS2386" s="5"/>
      <c r="AT2386" s="5"/>
      <c r="AU2386" s="5"/>
      <c r="AV2386" s="5"/>
      <c r="AW2386" s="5"/>
      <c r="AX2386" s="5"/>
      <c r="AY2386" s="5"/>
      <c r="AZ2386" s="5"/>
      <c r="BA2386" s="5"/>
      <c r="BB2386" s="5"/>
    </row>
    <row r="2387" spans="1:54">
      <c r="A2387" s="4"/>
      <c r="B2387" s="25"/>
      <c r="C2387" s="32">
        <f t="shared" si="172"/>
        <v>1</v>
      </c>
      <c r="D2387" s="36" t="s">
        <v>3901</v>
      </c>
      <c r="E2387" s="36">
        <v>5810</v>
      </c>
      <c r="F2387" s="4"/>
      <c r="G2387" s="5"/>
      <c r="H2387" s="5"/>
      <c r="I2387" s="5"/>
      <c r="J2387" s="5"/>
      <c r="K2387" s="5"/>
      <c r="L2387" s="5"/>
      <c r="M2387" s="5"/>
      <c r="N2387" s="5"/>
      <c r="O2387" s="5"/>
      <c r="P2387" s="5"/>
      <c r="Q2387" s="5"/>
      <c r="R2387" s="5"/>
      <c r="S2387" s="5"/>
      <c r="T2387" s="5"/>
      <c r="U2387" s="5"/>
      <c r="V2387" s="5"/>
      <c r="W2387" s="5"/>
      <c r="X2387" s="5"/>
      <c r="Y2387" s="5"/>
      <c r="Z2387" s="5"/>
      <c r="AA2387" s="5"/>
      <c r="AB2387" s="5"/>
      <c r="AC2387" s="5"/>
      <c r="AD2387" s="5"/>
      <c r="AE2387" s="5"/>
      <c r="AF2387" s="5"/>
      <c r="AG2387" s="5"/>
      <c r="AH2387" s="5"/>
      <c r="AI2387" s="5"/>
      <c r="AJ2387" s="5"/>
      <c r="AK2387" s="5"/>
      <c r="AL2387" s="5"/>
      <c r="AM2387" s="5"/>
      <c r="AN2387" s="5"/>
      <c r="AO2387" s="5"/>
      <c r="AP2387" s="5"/>
      <c r="AQ2387" s="5"/>
      <c r="AR2387" s="5"/>
      <c r="AS2387" s="5"/>
      <c r="AT2387" s="5"/>
      <c r="AU2387" s="5"/>
      <c r="AV2387" s="5"/>
      <c r="AW2387" s="5"/>
      <c r="AX2387" s="5"/>
      <c r="AY2387" s="5"/>
      <c r="AZ2387" s="5"/>
      <c r="BA2387" s="5"/>
      <c r="BB2387" s="5"/>
    </row>
    <row r="2388" spans="1:54">
      <c r="A2388" s="4"/>
      <c r="B2388" s="25"/>
      <c r="C2388" s="32">
        <f t="shared" si="172"/>
        <v>1</v>
      </c>
      <c r="D2388" s="36" t="s">
        <v>3903</v>
      </c>
      <c r="E2388" s="36">
        <v>1281</v>
      </c>
      <c r="F2388" s="4"/>
      <c r="G2388" s="5"/>
      <c r="H2388" s="5"/>
      <c r="I2388" s="5"/>
      <c r="J2388" s="5"/>
      <c r="K2388" s="5"/>
      <c r="L2388" s="5"/>
      <c r="M2388" s="5"/>
      <c r="N2388" s="5"/>
      <c r="O2388" s="5"/>
      <c r="P2388" s="5"/>
      <c r="Q2388" s="5"/>
      <c r="R2388" s="5"/>
      <c r="S2388" s="5"/>
      <c r="T2388" s="5"/>
      <c r="U2388" s="5"/>
      <c r="V2388" s="5"/>
      <c r="W2388" s="5"/>
      <c r="X2388" s="5"/>
      <c r="Y2388" s="5"/>
      <c r="Z2388" s="5"/>
      <c r="AA2388" s="5"/>
      <c r="AB2388" s="5"/>
      <c r="AC2388" s="5"/>
      <c r="AD2388" s="5"/>
      <c r="AE2388" s="5"/>
      <c r="AF2388" s="5"/>
      <c r="AG2388" s="5"/>
      <c r="AH2388" s="5"/>
      <c r="AI2388" s="5"/>
      <c r="AJ2388" s="5"/>
      <c r="AK2388" s="5"/>
      <c r="AL2388" s="5"/>
      <c r="AM2388" s="5"/>
      <c r="AN2388" s="5"/>
      <c r="AO2388" s="5"/>
      <c r="AP2388" s="5"/>
      <c r="AQ2388" s="5"/>
      <c r="AR2388" s="5"/>
      <c r="AS2388" s="5"/>
      <c r="AT2388" s="5"/>
      <c r="AU2388" s="5"/>
      <c r="AV2388" s="5"/>
      <c r="AW2388" s="5"/>
      <c r="AX2388" s="5"/>
      <c r="AY2388" s="5"/>
      <c r="AZ2388" s="5"/>
      <c r="BA2388" s="5"/>
      <c r="BB2388" s="5"/>
    </row>
    <row r="2389" spans="1:54">
      <c r="A2389" s="4"/>
      <c r="B2389" s="25"/>
      <c r="C2389" s="32">
        <f t="shared" si="172"/>
        <v>1</v>
      </c>
      <c r="D2389" s="36" t="s">
        <v>3906</v>
      </c>
      <c r="E2389" s="36">
        <v>6174</v>
      </c>
      <c r="F2389" s="4"/>
      <c r="G2389" s="5"/>
      <c r="H2389" s="5"/>
      <c r="I2389" s="5"/>
      <c r="J2389" s="5"/>
      <c r="K2389" s="5"/>
      <c r="L2389" s="5"/>
      <c r="M2389" s="5"/>
      <c r="N2389" s="5"/>
      <c r="O2389" s="5"/>
      <c r="P2389" s="5"/>
      <c r="Q2389" s="5"/>
      <c r="R2389" s="5"/>
      <c r="S2389" s="5"/>
      <c r="T2389" s="5"/>
      <c r="U2389" s="5"/>
      <c r="V2389" s="5"/>
      <c r="W2389" s="5"/>
      <c r="X2389" s="5"/>
      <c r="Y2389" s="5"/>
      <c r="Z2389" s="5"/>
      <c r="AA2389" s="5"/>
      <c r="AB2389" s="5"/>
      <c r="AC2389" s="5"/>
      <c r="AD2389" s="5"/>
      <c r="AE2389" s="5"/>
      <c r="AF2389" s="5"/>
      <c r="AG2389" s="5"/>
      <c r="AH2389" s="5"/>
      <c r="AI2389" s="5"/>
      <c r="AJ2389" s="5"/>
      <c r="AK2389" s="5"/>
      <c r="AL2389" s="5"/>
      <c r="AM2389" s="5"/>
      <c r="AN2389" s="5"/>
      <c r="AO2389" s="5"/>
      <c r="AP2389" s="5"/>
      <c r="AQ2389" s="5"/>
      <c r="AR2389" s="5"/>
      <c r="AS2389" s="5"/>
      <c r="AT2389" s="5"/>
      <c r="AU2389" s="5"/>
      <c r="AV2389" s="5"/>
      <c r="AW2389" s="5"/>
      <c r="AX2389" s="5"/>
      <c r="AY2389" s="5"/>
      <c r="AZ2389" s="5"/>
      <c r="BA2389" s="5"/>
      <c r="BB2389" s="5"/>
    </row>
    <row r="2390" spans="1:54">
      <c r="A2390" s="4"/>
      <c r="B2390" s="25"/>
      <c r="C2390" s="32">
        <f t="shared" si="172"/>
        <v>1</v>
      </c>
      <c r="D2390" s="36" t="s">
        <v>3911</v>
      </c>
      <c r="E2390" s="36">
        <v>7652</v>
      </c>
      <c r="F2390" s="4"/>
      <c r="G2390" s="5"/>
      <c r="H2390" s="5"/>
      <c r="I2390" s="5"/>
      <c r="J2390" s="5"/>
      <c r="K2390" s="5"/>
      <c r="L2390" s="5"/>
      <c r="M2390" s="5"/>
      <c r="N2390" s="5"/>
      <c r="O2390" s="5"/>
      <c r="P2390" s="5"/>
      <c r="Q2390" s="5"/>
      <c r="R2390" s="5"/>
      <c r="S2390" s="5"/>
      <c r="T2390" s="5"/>
      <c r="U2390" s="5"/>
      <c r="V2390" s="5"/>
      <c r="W2390" s="5"/>
      <c r="X2390" s="5"/>
      <c r="Y2390" s="5"/>
      <c r="Z2390" s="5"/>
      <c r="AA2390" s="5"/>
      <c r="AB2390" s="5"/>
      <c r="AC2390" s="5"/>
      <c r="AD2390" s="5"/>
      <c r="AE2390" s="5"/>
      <c r="AF2390" s="5"/>
      <c r="AG2390" s="5"/>
      <c r="AH2390" s="5"/>
      <c r="AI2390" s="5"/>
      <c r="AJ2390" s="5"/>
      <c r="AK2390" s="5"/>
      <c r="AL2390" s="5"/>
      <c r="AM2390" s="5"/>
      <c r="AN2390" s="5"/>
      <c r="AO2390" s="5"/>
      <c r="AP2390" s="5"/>
      <c r="AQ2390" s="5"/>
      <c r="AR2390" s="5"/>
      <c r="AS2390" s="5"/>
      <c r="AT2390" s="5"/>
      <c r="AU2390" s="5"/>
      <c r="AV2390" s="5"/>
      <c r="AW2390" s="5"/>
      <c r="AX2390" s="5"/>
      <c r="AY2390" s="5"/>
      <c r="AZ2390" s="5"/>
      <c r="BA2390" s="5"/>
      <c r="BB2390" s="5"/>
    </row>
    <row r="2391" spans="1:54">
      <c r="A2391" s="4"/>
      <c r="B2391" s="25"/>
      <c r="C2391" s="32">
        <f t="shared" si="172"/>
        <v>1</v>
      </c>
      <c r="D2391" s="36" t="s">
        <v>3913</v>
      </c>
      <c r="E2391" s="36">
        <v>2487</v>
      </c>
      <c r="F2391" s="4"/>
      <c r="G2391" s="5"/>
      <c r="H2391" s="5"/>
      <c r="I2391" s="5"/>
      <c r="J2391" s="5"/>
      <c r="K2391" s="5"/>
      <c r="L2391" s="5"/>
      <c r="M2391" s="5"/>
      <c r="N2391" s="5"/>
      <c r="O2391" s="5"/>
      <c r="P2391" s="5"/>
      <c r="Q2391" s="5"/>
      <c r="R2391" s="5"/>
      <c r="S2391" s="5"/>
      <c r="T2391" s="5"/>
      <c r="U2391" s="5"/>
      <c r="V2391" s="5"/>
      <c r="W2391" s="5"/>
      <c r="X2391" s="5"/>
      <c r="Y2391" s="5"/>
      <c r="Z2391" s="5"/>
      <c r="AA2391" s="5"/>
      <c r="AB2391" s="5"/>
      <c r="AC2391" s="5"/>
      <c r="AD2391" s="5"/>
      <c r="AE2391" s="5"/>
      <c r="AF2391" s="5"/>
      <c r="AG2391" s="5"/>
      <c r="AH2391" s="5"/>
      <c r="AI2391" s="5"/>
      <c r="AJ2391" s="5"/>
      <c r="AK2391" s="5"/>
      <c r="AL2391" s="5"/>
      <c r="AM2391" s="5"/>
      <c r="AN2391" s="5"/>
      <c r="AO2391" s="5"/>
      <c r="AP2391" s="5"/>
      <c r="AQ2391" s="5"/>
      <c r="AR2391" s="5"/>
      <c r="AS2391" s="5"/>
      <c r="AT2391" s="5"/>
      <c r="AU2391" s="5"/>
      <c r="AV2391" s="5"/>
      <c r="AW2391" s="5"/>
      <c r="AX2391" s="5"/>
      <c r="AY2391" s="5"/>
      <c r="AZ2391" s="5"/>
      <c r="BA2391" s="5"/>
      <c r="BB2391" s="5"/>
    </row>
    <row r="2392" spans="1:54">
      <c r="A2392" s="4"/>
      <c r="B2392" s="25"/>
      <c r="C2392" s="32">
        <f t="shared" si="172"/>
        <v>1</v>
      </c>
      <c r="D2392" s="36" t="s">
        <v>3917</v>
      </c>
      <c r="E2392" s="36">
        <v>5700</v>
      </c>
      <c r="F2392" s="4"/>
      <c r="G2392" s="5"/>
      <c r="H2392" s="5"/>
      <c r="I2392" s="5"/>
      <c r="J2392" s="5"/>
      <c r="K2392" s="5"/>
      <c r="L2392" s="5"/>
      <c r="M2392" s="5"/>
      <c r="N2392" s="5"/>
      <c r="O2392" s="5"/>
      <c r="P2392" s="5"/>
      <c r="Q2392" s="5"/>
      <c r="R2392" s="5"/>
      <c r="S2392" s="5"/>
      <c r="T2392" s="5"/>
      <c r="U2392" s="5"/>
      <c r="V2392" s="5"/>
      <c r="W2392" s="5"/>
      <c r="X2392" s="5"/>
      <c r="Y2392" s="5"/>
      <c r="Z2392" s="5"/>
      <c r="AA2392" s="5"/>
      <c r="AB2392" s="5"/>
      <c r="AC2392" s="5"/>
      <c r="AD2392" s="5"/>
      <c r="AE2392" s="5"/>
      <c r="AF2392" s="5"/>
      <c r="AG2392" s="5"/>
      <c r="AH2392" s="5"/>
      <c r="AI2392" s="5"/>
      <c r="AJ2392" s="5"/>
      <c r="AK2392" s="5"/>
      <c r="AL2392" s="5"/>
      <c r="AM2392" s="5"/>
      <c r="AN2392" s="5"/>
      <c r="AO2392" s="5"/>
      <c r="AP2392" s="5"/>
      <c r="AQ2392" s="5"/>
      <c r="AR2392" s="5"/>
      <c r="AS2392" s="5"/>
      <c r="AT2392" s="5"/>
      <c r="AU2392" s="5"/>
      <c r="AV2392" s="5"/>
      <c r="AW2392" s="5"/>
      <c r="AX2392" s="5"/>
      <c r="AY2392" s="5"/>
      <c r="AZ2392" s="5"/>
      <c r="BA2392" s="5"/>
      <c r="BB2392" s="5"/>
    </row>
    <row r="2393" spans="1:54">
      <c r="A2393" s="4"/>
      <c r="B2393" s="25"/>
      <c r="C2393" s="32">
        <f t="shared" si="172"/>
        <v>1</v>
      </c>
      <c r="D2393" s="36" t="s">
        <v>3918</v>
      </c>
      <c r="E2393" s="36">
        <v>3300</v>
      </c>
      <c r="F2393" s="4"/>
      <c r="G2393" s="5"/>
      <c r="H2393" s="5"/>
      <c r="I2393" s="5"/>
      <c r="J2393" s="5"/>
      <c r="K2393" s="5"/>
      <c r="L2393" s="5"/>
      <c r="M2393" s="5"/>
      <c r="N2393" s="5"/>
      <c r="O2393" s="5"/>
      <c r="P2393" s="5"/>
      <c r="Q2393" s="5"/>
      <c r="R2393" s="5"/>
      <c r="S2393" s="5"/>
      <c r="T2393" s="5"/>
      <c r="U2393" s="5"/>
      <c r="V2393" s="5"/>
      <c r="W2393" s="5"/>
      <c r="X2393" s="5"/>
      <c r="Y2393" s="5"/>
      <c r="Z2393" s="5"/>
      <c r="AA2393" s="5"/>
      <c r="AB2393" s="5"/>
      <c r="AC2393" s="5"/>
      <c r="AD2393" s="5"/>
      <c r="AE2393" s="5"/>
      <c r="AF2393" s="5"/>
      <c r="AG2393" s="5"/>
      <c r="AH2393" s="5"/>
      <c r="AI2393" s="5"/>
      <c r="AJ2393" s="5"/>
      <c r="AK2393" s="5"/>
      <c r="AL2393" s="5"/>
      <c r="AM2393" s="5"/>
      <c r="AN2393" s="5"/>
      <c r="AO2393" s="5"/>
      <c r="AP2393" s="5"/>
      <c r="AQ2393" s="5"/>
      <c r="AR2393" s="5"/>
      <c r="AS2393" s="5"/>
      <c r="AT2393" s="5"/>
      <c r="AU2393" s="5"/>
      <c r="AV2393" s="5"/>
      <c r="AW2393" s="5"/>
      <c r="AX2393" s="5"/>
      <c r="AY2393" s="5"/>
      <c r="AZ2393" s="5"/>
      <c r="BA2393" s="5"/>
      <c r="BB2393" s="5"/>
    </row>
    <row r="2394" spans="1:54">
      <c r="A2394" s="4"/>
      <c r="B2394" s="25"/>
      <c r="C2394" s="32">
        <f t="shared" si="172"/>
        <v>1</v>
      </c>
      <c r="D2394" s="36" t="s">
        <v>3922</v>
      </c>
      <c r="E2394" s="36">
        <v>2363</v>
      </c>
      <c r="F2394" s="4"/>
      <c r="G2394" s="5"/>
      <c r="H2394" s="5"/>
      <c r="I2394" s="5"/>
      <c r="J2394" s="5"/>
      <c r="K2394" s="5"/>
      <c r="L2394" s="5"/>
      <c r="M2394" s="5"/>
      <c r="N2394" s="5"/>
      <c r="O2394" s="5"/>
      <c r="P2394" s="5"/>
      <c r="Q2394" s="5"/>
      <c r="R2394" s="5"/>
      <c r="S2394" s="5"/>
      <c r="T2394" s="5"/>
      <c r="U2394" s="5"/>
      <c r="V2394" s="5"/>
      <c r="W2394" s="5"/>
      <c r="X2394" s="5"/>
      <c r="Y2394" s="5"/>
      <c r="Z2394" s="5"/>
      <c r="AA2394" s="5"/>
      <c r="AB2394" s="5"/>
      <c r="AC2394" s="5"/>
      <c r="AD2394" s="5"/>
      <c r="AE2394" s="5"/>
      <c r="AF2394" s="5"/>
      <c r="AG2394" s="5"/>
      <c r="AH2394" s="5"/>
      <c r="AI2394" s="5"/>
      <c r="AJ2394" s="5"/>
      <c r="AK2394" s="5"/>
      <c r="AL2394" s="5"/>
      <c r="AM2394" s="5"/>
      <c r="AN2394" s="5"/>
      <c r="AO2394" s="5"/>
      <c r="AP2394" s="5"/>
      <c r="AQ2394" s="5"/>
      <c r="AR2394" s="5"/>
      <c r="AS2394" s="5"/>
      <c r="AT2394" s="5"/>
      <c r="AU2394" s="5"/>
      <c r="AV2394" s="5"/>
      <c r="AW2394" s="5"/>
      <c r="AX2394" s="5"/>
      <c r="AY2394" s="5"/>
      <c r="AZ2394" s="5"/>
      <c r="BA2394" s="5"/>
      <c r="BB2394" s="5"/>
    </row>
    <row r="2395" spans="1:54">
      <c r="A2395" s="4"/>
      <c r="B2395" s="25"/>
      <c r="C2395" s="32">
        <f t="shared" si="172"/>
        <v>1</v>
      </c>
      <c r="D2395" s="36" t="s">
        <v>3923</v>
      </c>
      <c r="E2395" s="36">
        <v>3253</v>
      </c>
      <c r="F2395" s="4"/>
      <c r="G2395" s="5"/>
      <c r="H2395" s="5"/>
      <c r="I2395" s="5"/>
      <c r="J2395" s="5"/>
      <c r="K2395" s="5"/>
      <c r="L2395" s="5"/>
      <c r="M2395" s="5"/>
      <c r="N2395" s="5"/>
      <c r="O2395" s="5"/>
      <c r="P2395" s="5"/>
      <c r="Q2395" s="5"/>
      <c r="R2395" s="5"/>
      <c r="S2395" s="5"/>
      <c r="T2395" s="5"/>
      <c r="U2395" s="5"/>
      <c r="V2395" s="5"/>
      <c r="W2395" s="5"/>
      <c r="X2395" s="5"/>
      <c r="Y2395" s="5"/>
      <c r="Z2395" s="5"/>
      <c r="AA2395" s="5"/>
      <c r="AB2395" s="5"/>
      <c r="AC2395" s="5"/>
      <c r="AD2395" s="5"/>
      <c r="AE2395" s="5"/>
      <c r="AF2395" s="5"/>
      <c r="AG2395" s="5"/>
      <c r="AH2395" s="5"/>
      <c r="AI2395" s="5"/>
      <c r="AJ2395" s="5"/>
      <c r="AK2395" s="5"/>
      <c r="AL2395" s="5"/>
      <c r="AM2395" s="5"/>
      <c r="AN2395" s="5"/>
      <c r="AO2395" s="5"/>
      <c r="AP2395" s="5"/>
      <c r="AQ2395" s="5"/>
      <c r="AR2395" s="5"/>
      <c r="AS2395" s="5"/>
      <c r="AT2395" s="5"/>
      <c r="AU2395" s="5"/>
      <c r="AV2395" s="5"/>
      <c r="AW2395" s="5"/>
      <c r="AX2395" s="5"/>
      <c r="AY2395" s="5"/>
      <c r="AZ2395" s="5"/>
      <c r="BA2395" s="5"/>
      <c r="BB2395" s="5"/>
    </row>
    <row r="2396" spans="1:54">
      <c r="A2396" s="4"/>
      <c r="B2396" s="25"/>
      <c r="C2396" s="32">
        <f t="shared" si="172"/>
        <v>1</v>
      </c>
      <c r="D2396" s="36" t="s">
        <v>3924</v>
      </c>
      <c r="E2396" s="36">
        <v>4011</v>
      </c>
      <c r="F2396" s="4"/>
      <c r="G2396" s="5"/>
      <c r="H2396" s="5"/>
      <c r="I2396" s="5"/>
      <c r="J2396" s="5"/>
      <c r="K2396" s="5"/>
      <c r="L2396" s="5"/>
      <c r="M2396" s="5"/>
      <c r="N2396" s="5"/>
      <c r="O2396" s="5"/>
      <c r="P2396" s="5"/>
      <c r="Q2396" s="5"/>
      <c r="R2396" s="5"/>
      <c r="S2396" s="5"/>
      <c r="T2396" s="5"/>
      <c r="U2396" s="5"/>
      <c r="V2396" s="5"/>
      <c r="W2396" s="5"/>
      <c r="X2396" s="5"/>
      <c r="Y2396" s="5"/>
      <c r="Z2396" s="5"/>
      <c r="AA2396" s="5"/>
      <c r="AB2396" s="5"/>
      <c r="AC2396" s="5"/>
      <c r="AD2396" s="5"/>
      <c r="AE2396" s="5"/>
      <c r="AF2396" s="5"/>
      <c r="AG2396" s="5"/>
      <c r="AH2396" s="5"/>
      <c r="AI2396" s="5"/>
      <c r="AJ2396" s="5"/>
      <c r="AK2396" s="5"/>
      <c r="AL2396" s="5"/>
      <c r="AM2396" s="5"/>
      <c r="AN2396" s="5"/>
      <c r="AO2396" s="5"/>
      <c r="AP2396" s="5"/>
      <c r="AQ2396" s="5"/>
      <c r="AR2396" s="5"/>
      <c r="AS2396" s="5"/>
      <c r="AT2396" s="5"/>
      <c r="AU2396" s="5"/>
      <c r="AV2396" s="5"/>
      <c r="AW2396" s="5"/>
      <c r="AX2396" s="5"/>
      <c r="AY2396" s="5"/>
      <c r="AZ2396" s="5"/>
      <c r="BA2396" s="5"/>
      <c r="BB2396" s="5"/>
    </row>
    <row r="2397" spans="1:54" ht="15">
      <c r="A2397" s="231" t="s">
        <v>3931</v>
      </c>
      <c r="B2397" s="231"/>
      <c r="C2397" s="231"/>
      <c r="D2397" s="44">
        <f>SUM(C2378:C2396)</f>
        <v>19</v>
      </c>
      <c r="E2397" s="159">
        <f t="shared" ref="E2397" si="173">SUM(E2378:E2396)</f>
        <v>238395</v>
      </c>
      <c r="F2397" s="4"/>
      <c r="G2397" s="5"/>
      <c r="H2397" s="5"/>
      <c r="I2397" s="5"/>
      <c r="J2397" s="5"/>
      <c r="K2397" s="5"/>
      <c r="L2397" s="5"/>
      <c r="M2397" s="5"/>
      <c r="N2397" s="5"/>
      <c r="O2397" s="5"/>
      <c r="P2397" s="5"/>
      <c r="Q2397" s="5"/>
      <c r="R2397" s="5"/>
      <c r="S2397" s="5"/>
      <c r="T2397" s="5"/>
      <c r="U2397" s="5"/>
      <c r="V2397" s="5"/>
      <c r="W2397" s="5"/>
      <c r="X2397" s="5"/>
      <c r="Y2397" s="5"/>
      <c r="Z2397" s="5"/>
      <c r="AA2397" s="5"/>
      <c r="AB2397" s="5"/>
      <c r="AC2397" s="5"/>
      <c r="AD2397" s="5"/>
      <c r="AE2397" s="5"/>
      <c r="AF2397" s="5"/>
      <c r="AG2397" s="5"/>
      <c r="AH2397" s="5"/>
      <c r="AI2397" s="5"/>
      <c r="AJ2397" s="5"/>
      <c r="AK2397" s="5"/>
      <c r="AL2397" s="5"/>
      <c r="AM2397" s="5"/>
      <c r="AN2397" s="5"/>
      <c r="AO2397" s="5"/>
      <c r="AP2397" s="5"/>
      <c r="AQ2397" s="5"/>
      <c r="AR2397" s="5"/>
      <c r="AS2397" s="5"/>
      <c r="AT2397" s="5"/>
      <c r="AU2397" s="5"/>
      <c r="AV2397" s="5"/>
      <c r="AW2397" s="5"/>
      <c r="AX2397" s="5"/>
      <c r="AY2397" s="5"/>
      <c r="AZ2397" s="5"/>
      <c r="BA2397" s="5"/>
      <c r="BB2397" s="5"/>
    </row>
    <row r="2398" spans="1:54" ht="15.75">
      <c r="A2398" s="28">
        <v>81</v>
      </c>
      <c r="B2398" s="225" t="s">
        <v>115</v>
      </c>
      <c r="C2398" s="225"/>
      <c r="D2398" s="29"/>
      <c r="E2398" s="156"/>
      <c r="F2398" s="4"/>
      <c r="G2398" s="5"/>
      <c r="H2398" s="5"/>
      <c r="I2398" s="5"/>
      <c r="J2398" s="5"/>
      <c r="K2398" s="5"/>
      <c r="L2398" s="5"/>
      <c r="M2398" s="5"/>
      <c r="N2398" s="5"/>
      <c r="O2398" s="5"/>
      <c r="P2398" s="5"/>
      <c r="Q2398" s="5"/>
      <c r="R2398" s="5"/>
      <c r="S2398" s="5"/>
      <c r="T2398" s="5"/>
      <c r="U2398" s="5"/>
      <c r="V2398" s="5"/>
      <c r="W2398" s="5"/>
      <c r="X2398" s="5"/>
      <c r="Y2398" s="5"/>
      <c r="Z2398" s="5"/>
      <c r="AA2398" s="5"/>
      <c r="AB2398" s="5"/>
      <c r="AC2398" s="5"/>
      <c r="AD2398" s="5"/>
      <c r="AE2398" s="5"/>
      <c r="AF2398" s="5"/>
      <c r="AG2398" s="5"/>
      <c r="AH2398" s="5"/>
      <c r="AI2398" s="5"/>
      <c r="AJ2398" s="5"/>
      <c r="AK2398" s="5"/>
      <c r="AL2398" s="5"/>
      <c r="AM2398" s="5"/>
      <c r="AN2398" s="5"/>
      <c r="AO2398" s="5"/>
      <c r="AP2398" s="5"/>
      <c r="AQ2398" s="5"/>
      <c r="AR2398" s="5"/>
      <c r="AS2398" s="5"/>
      <c r="AT2398" s="5"/>
      <c r="AU2398" s="5"/>
      <c r="AV2398" s="5"/>
      <c r="AW2398" s="5"/>
      <c r="AX2398" s="5"/>
      <c r="AY2398" s="5"/>
      <c r="AZ2398" s="5"/>
      <c r="BA2398" s="5"/>
      <c r="BB2398" s="5"/>
    </row>
    <row r="2399" spans="1:54">
      <c r="A2399" s="4"/>
      <c r="B2399" s="25"/>
      <c r="C2399" s="32">
        <f t="shared" ref="C2399:C2412" si="174">IF(D2399="",0,1)</f>
        <v>1</v>
      </c>
      <c r="D2399" s="34" t="s">
        <v>3932</v>
      </c>
      <c r="E2399" s="34">
        <v>50000</v>
      </c>
      <c r="F2399" s="4"/>
      <c r="G2399" s="5"/>
      <c r="H2399" s="5"/>
      <c r="I2399" s="5"/>
      <c r="J2399" s="5"/>
      <c r="K2399" s="5"/>
      <c r="L2399" s="5"/>
      <c r="M2399" s="5"/>
      <c r="N2399" s="5"/>
      <c r="O2399" s="5"/>
      <c r="P2399" s="5"/>
      <c r="Q2399" s="5"/>
      <c r="R2399" s="5"/>
      <c r="S2399" s="5"/>
      <c r="T2399" s="5"/>
      <c r="U2399" s="5"/>
      <c r="V2399" s="5"/>
      <c r="W2399" s="5"/>
      <c r="X2399" s="5"/>
      <c r="Y2399" s="5"/>
      <c r="Z2399" s="5"/>
      <c r="AA2399" s="5"/>
      <c r="AB2399" s="5"/>
      <c r="AC2399" s="5"/>
      <c r="AD2399" s="5"/>
      <c r="AE2399" s="5"/>
      <c r="AF2399" s="5"/>
      <c r="AG2399" s="5"/>
      <c r="AH2399" s="5"/>
      <c r="AI2399" s="5"/>
      <c r="AJ2399" s="5"/>
      <c r="AK2399" s="5"/>
      <c r="AL2399" s="5"/>
      <c r="AM2399" s="5"/>
      <c r="AN2399" s="5"/>
      <c r="AO2399" s="5"/>
      <c r="AP2399" s="5"/>
      <c r="AQ2399" s="5"/>
      <c r="AR2399" s="5"/>
      <c r="AS2399" s="5"/>
      <c r="AT2399" s="5"/>
      <c r="AU2399" s="5"/>
      <c r="AV2399" s="5"/>
      <c r="AW2399" s="5"/>
      <c r="AX2399" s="5"/>
      <c r="AY2399" s="5"/>
      <c r="AZ2399" s="5"/>
      <c r="BA2399" s="5"/>
      <c r="BB2399" s="5"/>
    </row>
    <row r="2400" spans="1:54">
      <c r="A2400" s="4"/>
      <c r="B2400" s="25"/>
      <c r="C2400" s="32">
        <f t="shared" si="174"/>
        <v>1</v>
      </c>
      <c r="D2400" s="34" t="s">
        <v>3934</v>
      </c>
      <c r="E2400" s="34">
        <v>43000</v>
      </c>
      <c r="F2400" s="4"/>
      <c r="G2400" s="5"/>
      <c r="H2400" s="5"/>
      <c r="I2400" s="5"/>
      <c r="J2400" s="5"/>
      <c r="K2400" s="5"/>
      <c r="L2400" s="5"/>
      <c r="M2400" s="5"/>
      <c r="N2400" s="5"/>
      <c r="O2400" s="5"/>
      <c r="P2400" s="5"/>
      <c r="Q2400" s="5"/>
      <c r="R2400" s="5"/>
      <c r="S2400" s="5"/>
      <c r="T2400" s="5"/>
      <c r="U2400" s="5"/>
      <c r="V2400" s="5"/>
      <c r="W2400" s="5"/>
      <c r="X2400" s="5"/>
      <c r="Y2400" s="5"/>
      <c r="Z2400" s="5"/>
      <c r="AA2400" s="5"/>
      <c r="AB2400" s="5"/>
      <c r="AC2400" s="5"/>
      <c r="AD2400" s="5"/>
      <c r="AE2400" s="5"/>
      <c r="AF2400" s="5"/>
      <c r="AG2400" s="5"/>
      <c r="AH2400" s="5"/>
      <c r="AI2400" s="5"/>
      <c r="AJ2400" s="5"/>
      <c r="AK2400" s="5"/>
      <c r="AL2400" s="5"/>
      <c r="AM2400" s="5"/>
      <c r="AN2400" s="5"/>
      <c r="AO2400" s="5"/>
      <c r="AP2400" s="5"/>
      <c r="AQ2400" s="5"/>
      <c r="AR2400" s="5"/>
      <c r="AS2400" s="5"/>
      <c r="AT2400" s="5"/>
      <c r="AU2400" s="5"/>
      <c r="AV2400" s="5"/>
      <c r="AW2400" s="5"/>
      <c r="AX2400" s="5"/>
      <c r="AY2400" s="5"/>
      <c r="AZ2400" s="5"/>
      <c r="BA2400" s="5"/>
      <c r="BB2400" s="5"/>
    </row>
    <row r="2401" spans="1:54">
      <c r="A2401" s="4"/>
      <c r="B2401" s="25"/>
      <c r="C2401" s="32">
        <f t="shared" si="174"/>
        <v>1</v>
      </c>
      <c r="D2401" s="34" t="s">
        <v>3936</v>
      </c>
      <c r="E2401" s="34">
        <v>224371</v>
      </c>
      <c r="F2401" s="4"/>
      <c r="G2401" s="5"/>
      <c r="H2401" s="5"/>
      <c r="I2401" s="5"/>
      <c r="J2401" s="5"/>
      <c r="K2401" s="5"/>
      <c r="L2401" s="5"/>
      <c r="M2401" s="5"/>
      <c r="N2401" s="5"/>
      <c r="O2401" s="5"/>
      <c r="P2401" s="5"/>
      <c r="Q2401" s="5"/>
      <c r="R2401" s="5"/>
      <c r="S2401" s="5"/>
      <c r="T2401" s="5"/>
      <c r="U2401" s="5"/>
      <c r="V2401" s="5"/>
      <c r="W2401" s="5"/>
      <c r="X2401" s="5"/>
      <c r="Y2401" s="5"/>
      <c r="Z2401" s="5"/>
      <c r="AA2401" s="5"/>
      <c r="AB2401" s="5"/>
      <c r="AC2401" s="5"/>
      <c r="AD2401" s="5"/>
      <c r="AE2401" s="5"/>
      <c r="AF2401" s="5"/>
      <c r="AG2401" s="5"/>
      <c r="AH2401" s="5"/>
      <c r="AI2401" s="5"/>
      <c r="AJ2401" s="5"/>
      <c r="AK2401" s="5"/>
      <c r="AL2401" s="5"/>
      <c r="AM2401" s="5"/>
      <c r="AN2401" s="5"/>
      <c r="AO2401" s="5"/>
      <c r="AP2401" s="5"/>
      <c r="AQ2401" s="5"/>
      <c r="AR2401" s="5"/>
      <c r="AS2401" s="5"/>
      <c r="AT2401" s="5"/>
      <c r="AU2401" s="5"/>
      <c r="AV2401" s="5"/>
      <c r="AW2401" s="5"/>
      <c r="AX2401" s="5"/>
      <c r="AY2401" s="5"/>
      <c r="AZ2401" s="5"/>
      <c r="BA2401" s="5"/>
      <c r="BB2401" s="5"/>
    </row>
    <row r="2402" spans="1:54">
      <c r="A2402" s="4"/>
      <c r="B2402" s="25"/>
      <c r="C2402" s="32">
        <f t="shared" si="174"/>
        <v>1</v>
      </c>
      <c r="D2402" s="34" t="s">
        <v>3939</v>
      </c>
      <c r="E2402" s="34">
        <v>15588</v>
      </c>
      <c r="F2402" s="4"/>
      <c r="G2402" s="5"/>
      <c r="H2402" s="5"/>
      <c r="I2402" s="5"/>
      <c r="J2402" s="5"/>
      <c r="K2402" s="5"/>
      <c r="L2402" s="5"/>
      <c r="M2402" s="5"/>
      <c r="N2402" s="5"/>
      <c r="O2402" s="5"/>
      <c r="P2402" s="5"/>
      <c r="Q2402" s="5"/>
      <c r="R2402" s="5"/>
      <c r="S2402" s="5"/>
      <c r="T2402" s="5"/>
      <c r="U2402" s="5"/>
      <c r="V2402" s="5"/>
      <c r="W2402" s="5"/>
      <c r="X2402" s="5"/>
      <c r="Y2402" s="5"/>
      <c r="Z2402" s="5"/>
      <c r="AA2402" s="5"/>
      <c r="AB2402" s="5"/>
      <c r="AC2402" s="5"/>
      <c r="AD2402" s="5"/>
      <c r="AE2402" s="5"/>
      <c r="AF2402" s="5"/>
      <c r="AG2402" s="5"/>
      <c r="AH2402" s="5"/>
      <c r="AI2402" s="5"/>
      <c r="AJ2402" s="5"/>
      <c r="AK2402" s="5"/>
      <c r="AL2402" s="5"/>
      <c r="AM2402" s="5"/>
      <c r="AN2402" s="5"/>
      <c r="AO2402" s="5"/>
      <c r="AP2402" s="5"/>
      <c r="AQ2402" s="5"/>
      <c r="AR2402" s="5"/>
      <c r="AS2402" s="5"/>
      <c r="AT2402" s="5"/>
      <c r="AU2402" s="5"/>
      <c r="AV2402" s="5"/>
      <c r="AW2402" s="5"/>
      <c r="AX2402" s="5"/>
      <c r="AY2402" s="5"/>
      <c r="AZ2402" s="5"/>
      <c r="BA2402" s="5"/>
      <c r="BB2402" s="5"/>
    </row>
    <row r="2403" spans="1:54">
      <c r="A2403" s="4"/>
      <c r="B2403" s="25"/>
      <c r="C2403" s="32">
        <f t="shared" si="174"/>
        <v>1</v>
      </c>
      <c r="D2403" s="34" t="s">
        <v>3940</v>
      </c>
      <c r="E2403" s="34">
        <v>6620</v>
      </c>
      <c r="F2403" s="4"/>
      <c r="G2403" s="5"/>
      <c r="H2403" s="5"/>
      <c r="I2403" s="5"/>
      <c r="J2403" s="5"/>
      <c r="K2403" s="5"/>
      <c r="L2403" s="5"/>
      <c r="M2403" s="5"/>
      <c r="N2403" s="5"/>
      <c r="O2403" s="5"/>
      <c r="P2403" s="5"/>
      <c r="Q2403" s="5"/>
      <c r="R2403" s="5"/>
      <c r="S2403" s="5"/>
      <c r="T2403" s="5"/>
      <c r="U2403" s="5"/>
      <c r="V2403" s="5"/>
      <c r="W2403" s="5"/>
      <c r="X2403" s="5"/>
      <c r="Y2403" s="5"/>
      <c r="Z2403" s="5"/>
      <c r="AA2403" s="5"/>
      <c r="AB2403" s="5"/>
      <c r="AC2403" s="5"/>
      <c r="AD2403" s="5"/>
      <c r="AE2403" s="5"/>
      <c r="AF2403" s="5"/>
      <c r="AG2403" s="5"/>
      <c r="AH2403" s="5"/>
      <c r="AI2403" s="5"/>
      <c r="AJ2403" s="5"/>
      <c r="AK2403" s="5"/>
      <c r="AL2403" s="5"/>
      <c r="AM2403" s="5"/>
      <c r="AN2403" s="5"/>
      <c r="AO2403" s="5"/>
      <c r="AP2403" s="5"/>
      <c r="AQ2403" s="5"/>
      <c r="AR2403" s="5"/>
      <c r="AS2403" s="5"/>
      <c r="AT2403" s="5"/>
      <c r="AU2403" s="5"/>
      <c r="AV2403" s="5"/>
      <c r="AW2403" s="5"/>
      <c r="AX2403" s="5"/>
      <c r="AY2403" s="5"/>
      <c r="AZ2403" s="5"/>
      <c r="BA2403" s="5"/>
      <c r="BB2403" s="5"/>
    </row>
    <row r="2404" spans="1:54">
      <c r="A2404" s="4"/>
      <c r="B2404" s="25"/>
      <c r="C2404" s="32">
        <f t="shared" si="174"/>
        <v>1</v>
      </c>
      <c r="D2404" s="34" t="s">
        <v>3941</v>
      </c>
      <c r="E2404" s="34">
        <v>2600</v>
      </c>
      <c r="F2404" s="4"/>
      <c r="G2404" s="5"/>
      <c r="H2404" s="5"/>
      <c r="I2404" s="5"/>
      <c r="J2404" s="5"/>
      <c r="K2404" s="5"/>
      <c r="L2404" s="5"/>
      <c r="M2404" s="5"/>
      <c r="N2404" s="5"/>
      <c r="O2404" s="5"/>
      <c r="P2404" s="5"/>
      <c r="Q2404" s="5"/>
      <c r="R2404" s="5"/>
      <c r="S2404" s="5"/>
      <c r="T2404" s="5"/>
      <c r="U2404" s="5"/>
      <c r="V2404" s="5"/>
      <c r="W2404" s="5"/>
      <c r="X2404" s="5"/>
      <c r="Y2404" s="5"/>
      <c r="Z2404" s="5"/>
      <c r="AA2404" s="5"/>
      <c r="AB2404" s="5"/>
      <c r="AC2404" s="5"/>
      <c r="AD2404" s="5"/>
      <c r="AE2404" s="5"/>
      <c r="AF2404" s="5"/>
      <c r="AG2404" s="5"/>
      <c r="AH2404" s="5"/>
      <c r="AI2404" s="5"/>
      <c r="AJ2404" s="5"/>
      <c r="AK2404" s="5"/>
      <c r="AL2404" s="5"/>
      <c r="AM2404" s="5"/>
      <c r="AN2404" s="5"/>
      <c r="AO2404" s="5"/>
      <c r="AP2404" s="5"/>
      <c r="AQ2404" s="5"/>
      <c r="AR2404" s="5"/>
      <c r="AS2404" s="5"/>
      <c r="AT2404" s="5"/>
      <c r="AU2404" s="5"/>
      <c r="AV2404" s="5"/>
      <c r="AW2404" s="5"/>
      <c r="AX2404" s="5"/>
      <c r="AY2404" s="5"/>
      <c r="AZ2404" s="5"/>
      <c r="BA2404" s="5"/>
      <c r="BB2404" s="5"/>
    </row>
    <row r="2405" spans="1:54">
      <c r="A2405" s="4"/>
      <c r="B2405" s="25"/>
      <c r="C2405" s="32">
        <f t="shared" si="174"/>
        <v>1</v>
      </c>
      <c r="D2405" s="34" t="s">
        <v>3942</v>
      </c>
      <c r="E2405" s="34">
        <v>11229</v>
      </c>
      <c r="F2405" s="4"/>
      <c r="G2405" s="5"/>
      <c r="H2405" s="5"/>
      <c r="I2405" s="5"/>
      <c r="J2405" s="5"/>
      <c r="K2405" s="5"/>
      <c r="L2405" s="5"/>
      <c r="M2405" s="5"/>
      <c r="N2405" s="5"/>
      <c r="O2405" s="5"/>
      <c r="P2405" s="5"/>
      <c r="Q2405" s="5"/>
      <c r="R2405" s="5"/>
      <c r="S2405" s="5"/>
      <c r="T2405" s="5"/>
      <c r="U2405" s="5"/>
      <c r="V2405" s="5"/>
      <c r="W2405" s="5"/>
      <c r="X2405" s="5"/>
      <c r="Y2405" s="5"/>
      <c r="Z2405" s="5"/>
      <c r="AA2405" s="5"/>
      <c r="AB2405" s="5"/>
      <c r="AC2405" s="5"/>
      <c r="AD2405" s="5"/>
      <c r="AE2405" s="5"/>
      <c r="AF2405" s="5"/>
      <c r="AG2405" s="5"/>
      <c r="AH2405" s="5"/>
      <c r="AI2405" s="5"/>
      <c r="AJ2405" s="5"/>
      <c r="AK2405" s="5"/>
      <c r="AL2405" s="5"/>
      <c r="AM2405" s="5"/>
      <c r="AN2405" s="5"/>
      <c r="AO2405" s="5"/>
      <c r="AP2405" s="5"/>
      <c r="AQ2405" s="5"/>
      <c r="AR2405" s="5"/>
      <c r="AS2405" s="5"/>
      <c r="AT2405" s="5"/>
      <c r="AU2405" s="5"/>
      <c r="AV2405" s="5"/>
      <c r="AW2405" s="5"/>
      <c r="AX2405" s="5"/>
      <c r="AY2405" s="5"/>
      <c r="AZ2405" s="5"/>
      <c r="BA2405" s="5"/>
      <c r="BB2405" s="5"/>
    </row>
    <row r="2406" spans="1:54">
      <c r="A2406" s="4"/>
      <c r="B2406" s="25"/>
      <c r="C2406" s="32">
        <f t="shared" si="174"/>
        <v>1</v>
      </c>
      <c r="D2406" s="36" t="s">
        <v>3943</v>
      </c>
      <c r="E2406" s="36">
        <v>4766</v>
      </c>
      <c r="F2406" s="4"/>
      <c r="G2406" s="5"/>
      <c r="H2406" s="5"/>
      <c r="I2406" s="5"/>
      <c r="J2406" s="5"/>
      <c r="K2406" s="5"/>
      <c r="L2406" s="5"/>
      <c r="M2406" s="5"/>
      <c r="N2406" s="5"/>
      <c r="O2406" s="5"/>
      <c r="P2406" s="5"/>
      <c r="Q2406" s="5"/>
      <c r="R2406" s="5"/>
      <c r="S2406" s="5"/>
      <c r="T2406" s="5"/>
      <c r="U2406" s="5"/>
      <c r="V2406" s="5"/>
      <c r="W2406" s="5"/>
      <c r="X2406" s="5"/>
      <c r="Y2406" s="5"/>
      <c r="Z2406" s="5"/>
      <c r="AA2406" s="5"/>
      <c r="AB2406" s="5"/>
      <c r="AC2406" s="5"/>
      <c r="AD2406" s="5"/>
      <c r="AE2406" s="5"/>
      <c r="AF2406" s="5"/>
      <c r="AG2406" s="5"/>
      <c r="AH2406" s="5"/>
      <c r="AI2406" s="5"/>
      <c r="AJ2406" s="5"/>
      <c r="AK2406" s="5"/>
      <c r="AL2406" s="5"/>
      <c r="AM2406" s="5"/>
      <c r="AN2406" s="5"/>
      <c r="AO2406" s="5"/>
      <c r="AP2406" s="5"/>
      <c r="AQ2406" s="5"/>
      <c r="AR2406" s="5"/>
      <c r="AS2406" s="5"/>
      <c r="AT2406" s="5"/>
      <c r="AU2406" s="5"/>
      <c r="AV2406" s="5"/>
      <c r="AW2406" s="5"/>
      <c r="AX2406" s="5"/>
      <c r="AY2406" s="5"/>
      <c r="AZ2406" s="5"/>
      <c r="BA2406" s="5"/>
      <c r="BB2406" s="5"/>
    </row>
    <row r="2407" spans="1:54">
      <c r="A2407" s="4"/>
      <c r="B2407" s="25"/>
      <c r="C2407" s="32">
        <f t="shared" si="174"/>
        <v>1</v>
      </c>
      <c r="D2407" s="36" t="s">
        <v>3944</v>
      </c>
      <c r="E2407" s="36">
        <v>10500</v>
      </c>
      <c r="F2407" s="4"/>
      <c r="G2407" s="5"/>
      <c r="H2407" s="5"/>
      <c r="I2407" s="5"/>
      <c r="J2407" s="5"/>
      <c r="K2407" s="5"/>
      <c r="L2407" s="5"/>
      <c r="M2407" s="5"/>
      <c r="N2407" s="5"/>
      <c r="O2407" s="5"/>
      <c r="P2407" s="5"/>
      <c r="Q2407" s="5"/>
      <c r="R2407" s="5"/>
      <c r="S2407" s="5"/>
      <c r="T2407" s="5"/>
      <c r="U2407" s="5"/>
      <c r="V2407" s="5"/>
      <c r="W2407" s="5"/>
      <c r="X2407" s="5"/>
      <c r="Y2407" s="5"/>
      <c r="Z2407" s="5"/>
      <c r="AA2407" s="5"/>
      <c r="AB2407" s="5"/>
      <c r="AC2407" s="5"/>
      <c r="AD2407" s="5"/>
      <c r="AE2407" s="5"/>
      <c r="AF2407" s="5"/>
      <c r="AG2407" s="5"/>
      <c r="AH2407" s="5"/>
      <c r="AI2407" s="5"/>
      <c r="AJ2407" s="5"/>
      <c r="AK2407" s="5"/>
      <c r="AL2407" s="5"/>
      <c r="AM2407" s="5"/>
      <c r="AN2407" s="5"/>
      <c r="AO2407" s="5"/>
      <c r="AP2407" s="5"/>
      <c r="AQ2407" s="5"/>
      <c r="AR2407" s="5"/>
      <c r="AS2407" s="5"/>
      <c r="AT2407" s="5"/>
      <c r="AU2407" s="5"/>
      <c r="AV2407" s="5"/>
      <c r="AW2407" s="5"/>
      <c r="AX2407" s="5"/>
      <c r="AY2407" s="5"/>
      <c r="AZ2407" s="5"/>
      <c r="BA2407" s="5"/>
      <c r="BB2407" s="5"/>
    </row>
    <row r="2408" spans="1:54">
      <c r="A2408" s="4"/>
      <c r="B2408" s="25"/>
      <c r="C2408" s="32">
        <f t="shared" si="174"/>
        <v>1</v>
      </c>
      <c r="D2408" s="42" t="s">
        <v>3945</v>
      </c>
      <c r="E2408" s="42">
        <v>3160</v>
      </c>
      <c r="F2408" s="4"/>
      <c r="G2408" s="5"/>
      <c r="H2408" s="5"/>
      <c r="I2408" s="5"/>
      <c r="J2408" s="5"/>
      <c r="K2408" s="5"/>
      <c r="L2408" s="5"/>
      <c r="M2408" s="5"/>
      <c r="N2408" s="5"/>
      <c r="O2408" s="5"/>
      <c r="P2408" s="5"/>
      <c r="Q2408" s="5"/>
      <c r="R2408" s="5"/>
      <c r="S2408" s="5"/>
      <c r="T2408" s="5"/>
      <c r="U2408" s="5"/>
      <c r="V2408" s="5"/>
      <c r="W2408" s="5"/>
      <c r="X2408" s="5"/>
      <c r="Y2408" s="5"/>
      <c r="Z2408" s="5"/>
      <c r="AA2408" s="5"/>
      <c r="AB2408" s="5"/>
      <c r="AC2408" s="5"/>
      <c r="AD2408" s="5"/>
      <c r="AE2408" s="5"/>
      <c r="AF2408" s="5"/>
      <c r="AG2408" s="5"/>
      <c r="AH2408" s="5"/>
      <c r="AI2408" s="5"/>
      <c r="AJ2408" s="5"/>
      <c r="AK2408" s="5"/>
      <c r="AL2408" s="5"/>
      <c r="AM2408" s="5"/>
      <c r="AN2408" s="5"/>
      <c r="AO2408" s="5"/>
      <c r="AP2408" s="5"/>
      <c r="AQ2408" s="5"/>
      <c r="AR2408" s="5"/>
      <c r="AS2408" s="5"/>
      <c r="AT2408" s="5"/>
      <c r="AU2408" s="5"/>
      <c r="AV2408" s="5"/>
      <c r="AW2408" s="5"/>
      <c r="AX2408" s="5"/>
      <c r="AY2408" s="5"/>
      <c r="AZ2408" s="5"/>
      <c r="BA2408" s="5"/>
      <c r="BB2408" s="5"/>
    </row>
    <row r="2409" spans="1:54">
      <c r="A2409" s="4"/>
      <c r="B2409" s="25"/>
      <c r="C2409" s="32">
        <f t="shared" si="174"/>
        <v>1</v>
      </c>
      <c r="D2409" s="36" t="s">
        <v>3947</v>
      </c>
      <c r="E2409" s="36">
        <v>3501</v>
      </c>
      <c r="F2409" s="4"/>
      <c r="G2409" s="5"/>
      <c r="H2409" s="5"/>
      <c r="I2409" s="5"/>
      <c r="J2409" s="5"/>
      <c r="K2409" s="5"/>
      <c r="L2409" s="5"/>
      <c r="M2409" s="5"/>
      <c r="N2409" s="5"/>
      <c r="O2409" s="5"/>
      <c r="P2409" s="5"/>
      <c r="Q2409" s="5"/>
      <c r="R2409" s="5"/>
      <c r="S2409" s="5"/>
      <c r="T2409" s="5"/>
      <c r="U2409" s="5"/>
      <c r="V2409" s="5"/>
      <c r="W2409" s="5"/>
      <c r="X2409" s="5"/>
      <c r="Y2409" s="5"/>
      <c r="Z2409" s="5"/>
      <c r="AA2409" s="5"/>
      <c r="AB2409" s="5"/>
      <c r="AC2409" s="5"/>
      <c r="AD2409" s="5"/>
      <c r="AE2409" s="5"/>
      <c r="AF2409" s="5"/>
      <c r="AG2409" s="5"/>
      <c r="AH2409" s="5"/>
      <c r="AI2409" s="5"/>
      <c r="AJ2409" s="5"/>
      <c r="AK2409" s="5"/>
      <c r="AL2409" s="5"/>
      <c r="AM2409" s="5"/>
      <c r="AN2409" s="5"/>
      <c r="AO2409" s="5"/>
      <c r="AP2409" s="5"/>
      <c r="AQ2409" s="5"/>
      <c r="AR2409" s="5"/>
      <c r="AS2409" s="5"/>
      <c r="AT2409" s="5"/>
      <c r="AU2409" s="5"/>
      <c r="AV2409" s="5"/>
      <c r="AW2409" s="5"/>
      <c r="AX2409" s="5"/>
      <c r="AY2409" s="5"/>
      <c r="AZ2409" s="5"/>
      <c r="BA2409" s="5"/>
      <c r="BB2409" s="5"/>
    </row>
    <row r="2410" spans="1:54">
      <c r="A2410" s="4"/>
      <c r="B2410" s="25"/>
      <c r="C2410" s="32">
        <f t="shared" si="174"/>
        <v>1</v>
      </c>
      <c r="D2410" s="36" t="s">
        <v>3949</v>
      </c>
      <c r="E2410" s="36">
        <v>6881</v>
      </c>
      <c r="F2410" s="4"/>
      <c r="G2410" s="5"/>
      <c r="H2410" s="5"/>
      <c r="I2410" s="5"/>
      <c r="J2410" s="5"/>
      <c r="K2410" s="5"/>
      <c r="L2410" s="5"/>
      <c r="M2410" s="5"/>
      <c r="N2410" s="5"/>
      <c r="O2410" s="5"/>
      <c r="P2410" s="5"/>
      <c r="Q2410" s="5"/>
      <c r="R2410" s="5"/>
      <c r="S2410" s="5"/>
      <c r="T2410" s="5"/>
      <c r="U2410" s="5"/>
      <c r="V2410" s="5"/>
      <c r="W2410" s="5"/>
      <c r="X2410" s="5"/>
      <c r="Y2410" s="5"/>
      <c r="Z2410" s="5"/>
      <c r="AA2410" s="5"/>
      <c r="AB2410" s="5"/>
      <c r="AC2410" s="5"/>
      <c r="AD2410" s="5"/>
      <c r="AE2410" s="5"/>
      <c r="AF2410" s="5"/>
      <c r="AG2410" s="5"/>
      <c r="AH2410" s="5"/>
      <c r="AI2410" s="5"/>
      <c r="AJ2410" s="5"/>
      <c r="AK2410" s="5"/>
      <c r="AL2410" s="5"/>
      <c r="AM2410" s="5"/>
      <c r="AN2410" s="5"/>
      <c r="AO2410" s="5"/>
      <c r="AP2410" s="5"/>
      <c r="AQ2410" s="5"/>
      <c r="AR2410" s="5"/>
      <c r="AS2410" s="5"/>
      <c r="AT2410" s="5"/>
      <c r="AU2410" s="5"/>
      <c r="AV2410" s="5"/>
      <c r="AW2410" s="5"/>
      <c r="AX2410" s="5"/>
      <c r="AY2410" s="5"/>
      <c r="AZ2410" s="5"/>
      <c r="BA2410" s="5"/>
      <c r="BB2410" s="5"/>
    </row>
    <row r="2411" spans="1:54">
      <c r="A2411" s="4"/>
      <c r="B2411" s="25"/>
      <c r="C2411" s="32">
        <f t="shared" si="174"/>
        <v>1</v>
      </c>
      <c r="D2411" s="36" t="s">
        <v>3950</v>
      </c>
      <c r="E2411" s="36">
        <v>9498</v>
      </c>
      <c r="F2411" s="4"/>
      <c r="G2411" s="5"/>
      <c r="H2411" s="5"/>
      <c r="I2411" s="5"/>
      <c r="J2411" s="5"/>
      <c r="K2411" s="5"/>
      <c r="L2411" s="5"/>
      <c r="M2411" s="5"/>
      <c r="N2411" s="5"/>
      <c r="O2411" s="5"/>
      <c r="P2411" s="5"/>
      <c r="Q2411" s="5"/>
      <c r="R2411" s="5"/>
      <c r="S2411" s="5"/>
      <c r="T2411" s="5"/>
      <c r="U2411" s="5"/>
      <c r="V2411" s="5"/>
      <c r="W2411" s="5"/>
      <c r="X2411" s="5"/>
      <c r="Y2411" s="5"/>
      <c r="Z2411" s="5"/>
      <c r="AA2411" s="5"/>
      <c r="AB2411" s="5"/>
      <c r="AC2411" s="5"/>
      <c r="AD2411" s="5"/>
      <c r="AE2411" s="5"/>
      <c r="AF2411" s="5"/>
      <c r="AG2411" s="5"/>
      <c r="AH2411" s="5"/>
      <c r="AI2411" s="5"/>
      <c r="AJ2411" s="5"/>
      <c r="AK2411" s="5"/>
      <c r="AL2411" s="5"/>
      <c r="AM2411" s="5"/>
      <c r="AN2411" s="5"/>
      <c r="AO2411" s="5"/>
      <c r="AP2411" s="5"/>
      <c r="AQ2411" s="5"/>
      <c r="AR2411" s="5"/>
      <c r="AS2411" s="5"/>
      <c r="AT2411" s="5"/>
      <c r="AU2411" s="5"/>
      <c r="AV2411" s="5"/>
      <c r="AW2411" s="5"/>
      <c r="AX2411" s="5"/>
      <c r="AY2411" s="5"/>
      <c r="AZ2411" s="5"/>
      <c r="BA2411" s="5"/>
      <c r="BB2411" s="5"/>
    </row>
    <row r="2412" spans="1:54">
      <c r="A2412" s="4"/>
      <c r="B2412" s="25"/>
      <c r="C2412" s="32">
        <f t="shared" si="174"/>
        <v>1</v>
      </c>
      <c r="D2412" s="36" t="s">
        <v>3952</v>
      </c>
      <c r="E2412" s="36">
        <v>2600</v>
      </c>
      <c r="F2412" s="4"/>
      <c r="G2412" s="5"/>
      <c r="H2412" s="5"/>
      <c r="I2412" s="5"/>
      <c r="J2412" s="5"/>
      <c r="K2412" s="5"/>
      <c r="L2412" s="5"/>
      <c r="M2412" s="5"/>
      <c r="N2412" s="5"/>
      <c r="O2412" s="5"/>
      <c r="P2412" s="5"/>
      <c r="Q2412" s="5"/>
      <c r="R2412" s="5"/>
      <c r="S2412" s="5"/>
      <c r="T2412" s="5"/>
      <c r="U2412" s="5"/>
      <c r="V2412" s="5"/>
      <c r="W2412" s="5"/>
      <c r="X2412" s="5"/>
      <c r="Y2412" s="5"/>
      <c r="Z2412" s="5"/>
      <c r="AA2412" s="5"/>
      <c r="AB2412" s="5"/>
      <c r="AC2412" s="5"/>
      <c r="AD2412" s="5"/>
      <c r="AE2412" s="5"/>
      <c r="AF2412" s="5"/>
      <c r="AG2412" s="5"/>
      <c r="AH2412" s="5"/>
      <c r="AI2412" s="5"/>
      <c r="AJ2412" s="5"/>
      <c r="AK2412" s="5"/>
      <c r="AL2412" s="5"/>
      <c r="AM2412" s="5"/>
      <c r="AN2412" s="5"/>
      <c r="AO2412" s="5"/>
      <c r="AP2412" s="5"/>
      <c r="AQ2412" s="5"/>
      <c r="AR2412" s="5"/>
      <c r="AS2412" s="5"/>
      <c r="AT2412" s="5"/>
      <c r="AU2412" s="5"/>
      <c r="AV2412" s="5"/>
      <c r="AW2412" s="5"/>
      <c r="AX2412" s="5"/>
      <c r="AY2412" s="5"/>
      <c r="AZ2412" s="5"/>
      <c r="BA2412" s="5"/>
      <c r="BB2412" s="5"/>
    </row>
    <row r="2413" spans="1:54" ht="15">
      <c r="A2413" s="231" t="s">
        <v>3953</v>
      </c>
      <c r="B2413" s="231"/>
      <c r="C2413" s="231"/>
      <c r="D2413" s="44">
        <f>SUM(C2399:C2412)</f>
        <v>14</v>
      </c>
      <c r="E2413" s="159">
        <f t="shared" ref="E2413" si="175">SUM(E2399:E2412)</f>
        <v>394314</v>
      </c>
      <c r="F2413" s="4"/>
      <c r="G2413" s="5"/>
      <c r="H2413" s="5"/>
      <c r="I2413" s="5"/>
      <c r="J2413" s="5"/>
      <c r="K2413" s="5"/>
      <c r="L2413" s="5"/>
      <c r="M2413" s="5"/>
      <c r="N2413" s="5"/>
      <c r="O2413" s="5"/>
      <c r="P2413" s="5"/>
      <c r="Q2413" s="5"/>
      <c r="R2413" s="5"/>
      <c r="S2413" s="5"/>
      <c r="T2413" s="5"/>
      <c r="U2413" s="5"/>
      <c r="V2413" s="5"/>
      <c r="W2413" s="5"/>
      <c r="X2413" s="5"/>
      <c r="Y2413" s="5"/>
      <c r="Z2413" s="5"/>
      <c r="AA2413" s="5"/>
      <c r="AB2413" s="5"/>
      <c r="AC2413" s="5"/>
      <c r="AD2413" s="5"/>
      <c r="AE2413" s="5"/>
      <c r="AF2413" s="5"/>
      <c r="AG2413" s="5"/>
      <c r="AH2413" s="5"/>
      <c r="AI2413" s="5"/>
      <c r="AJ2413" s="5"/>
      <c r="AK2413" s="5"/>
      <c r="AL2413" s="5"/>
      <c r="AM2413" s="5"/>
      <c r="AN2413" s="5"/>
      <c r="AO2413" s="5"/>
      <c r="AP2413" s="5"/>
      <c r="AQ2413" s="5"/>
      <c r="AR2413" s="5"/>
      <c r="AS2413" s="5"/>
      <c r="AT2413" s="5"/>
      <c r="AU2413" s="5"/>
      <c r="AV2413" s="5"/>
      <c r="AW2413" s="5"/>
      <c r="AX2413" s="5"/>
      <c r="AY2413" s="5"/>
      <c r="AZ2413" s="5"/>
      <c r="BA2413" s="5"/>
      <c r="BB2413" s="5"/>
    </row>
    <row r="2414" spans="1:54" ht="15.75">
      <c r="A2414" s="28">
        <v>82</v>
      </c>
      <c r="B2414" s="225" t="s">
        <v>4909</v>
      </c>
      <c r="C2414" s="225"/>
      <c r="D2414" s="29"/>
      <c r="E2414" s="156"/>
      <c r="F2414" s="4"/>
      <c r="G2414" s="5"/>
      <c r="H2414" s="5"/>
      <c r="I2414" s="5"/>
      <c r="J2414" s="5"/>
      <c r="K2414" s="5"/>
      <c r="L2414" s="5"/>
      <c r="M2414" s="5"/>
      <c r="N2414" s="5"/>
      <c r="O2414" s="5"/>
      <c r="P2414" s="5"/>
      <c r="Q2414" s="5"/>
      <c r="R2414" s="5"/>
      <c r="S2414" s="5"/>
      <c r="T2414" s="5"/>
      <c r="U2414" s="5"/>
      <c r="V2414" s="5"/>
      <c r="W2414" s="5"/>
      <c r="X2414" s="5"/>
      <c r="Y2414" s="5"/>
      <c r="Z2414" s="5"/>
      <c r="AA2414" s="5"/>
      <c r="AB2414" s="5"/>
      <c r="AC2414" s="5"/>
      <c r="AD2414" s="5"/>
      <c r="AE2414" s="5"/>
      <c r="AF2414" s="5"/>
      <c r="AG2414" s="5"/>
      <c r="AH2414" s="5"/>
      <c r="AI2414" s="5"/>
      <c r="AJ2414" s="5"/>
      <c r="AK2414" s="5"/>
      <c r="AL2414" s="5"/>
      <c r="AM2414" s="5"/>
      <c r="AN2414" s="5"/>
      <c r="AO2414" s="5"/>
      <c r="AP2414" s="5"/>
      <c r="AQ2414" s="5"/>
      <c r="AR2414" s="5"/>
      <c r="AS2414" s="5"/>
      <c r="AT2414" s="5"/>
      <c r="AU2414" s="5"/>
      <c r="AV2414" s="5"/>
      <c r="AW2414" s="5"/>
      <c r="AX2414" s="5"/>
      <c r="AY2414" s="5"/>
      <c r="AZ2414" s="5"/>
      <c r="BA2414" s="5"/>
      <c r="BB2414" s="5"/>
    </row>
    <row r="2415" spans="1:54">
      <c r="A2415" s="4"/>
      <c r="B2415" s="25"/>
      <c r="C2415" s="32">
        <f>IF(D2417="",0,1)</f>
        <v>1</v>
      </c>
      <c r="D2415" s="34" t="s">
        <v>3954</v>
      </c>
      <c r="E2415" s="34">
        <v>3654</v>
      </c>
      <c r="F2415" s="4"/>
      <c r="G2415" s="5"/>
      <c r="H2415" s="5"/>
      <c r="I2415" s="5"/>
      <c r="J2415" s="5"/>
      <c r="K2415" s="5"/>
      <c r="L2415" s="5"/>
      <c r="M2415" s="5"/>
      <c r="N2415" s="5"/>
      <c r="O2415" s="5"/>
      <c r="P2415" s="5"/>
      <c r="Q2415" s="5"/>
      <c r="R2415" s="5"/>
      <c r="S2415" s="5"/>
      <c r="T2415" s="5"/>
      <c r="U2415" s="5"/>
      <c r="V2415" s="5"/>
      <c r="W2415" s="5"/>
      <c r="X2415" s="5"/>
      <c r="Y2415" s="5"/>
      <c r="Z2415" s="5"/>
      <c r="AA2415" s="5"/>
      <c r="AB2415" s="5"/>
      <c r="AC2415" s="5"/>
      <c r="AD2415" s="5"/>
      <c r="AE2415" s="5"/>
      <c r="AF2415" s="5"/>
      <c r="AG2415" s="5"/>
      <c r="AH2415" s="5"/>
      <c r="AI2415" s="5"/>
      <c r="AJ2415" s="5"/>
      <c r="AK2415" s="5"/>
      <c r="AL2415" s="5"/>
      <c r="AM2415" s="5"/>
      <c r="AN2415" s="5"/>
      <c r="AO2415" s="5"/>
      <c r="AP2415" s="5"/>
      <c r="AQ2415" s="5"/>
      <c r="AR2415" s="5"/>
      <c r="AS2415" s="5"/>
      <c r="AT2415" s="5"/>
      <c r="AU2415" s="5"/>
      <c r="AV2415" s="5"/>
      <c r="AW2415" s="5"/>
      <c r="AX2415" s="5"/>
      <c r="AY2415" s="5"/>
      <c r="AZ2415" s="5"/>
      <c r="BA2415" s="5"/>
      <c r="BB2415" s="5"/>
    </row>
    <row r="2416" spans="1:54">
      <c r="A2416" s="4"/>
      <c r="B2416" s="25"/>
      <c r="C2416" s="32">
        <f>IF(D2418="",0,1)</f>
        <v>1</v>
      </c>
      <c r="D2416" s="34" t="s">
        <v>3956</v>
      </c>
      <c r="E2416" s="34">
        <v>19000</v>
      </c>
      <c r="F2416" s="4"/>
      <c r="G2416" s="5"/>
      <c r="H2416" s="5"/>
      <c r="I2416" s="5"/>
      <c r="J2416" s="5"/>
      <c r="K2416" s="5"/>
      <c r="L2416" s="5"/>
      <c r="M2416" s="5"/>
      <c r="N2416" s="5"/>
      <c r="O2416" s="5"/>
      <c r="P2416" s="5"/>
      <c r="Q2416" s="5"/>
      <c r="R2416" s="5"/>
      <c r="S2416" s="5"/>
      <c r="T2416" s="5"/>
      <c r="U2416" s="5"/>
      <c r="V2416" s="5"/>
      <c r="W2416" s="5"/>
      <c r="X2416" s="5"/>
      <c r="Y2416" s="5"/>
      <c r="Z2416" s="5"/>
      <c r="AA2416" s="5"/>
      <c r="AB2416" s="5"/>
      <c r="AC2416" s="5"/>
      <c r="AD2416" s="5"/>
      <c r="AE2416" s="5"/>
      <c r="AF2416" s="5"/>
      <c r="AG2416" s="5"/>
      <c r="AH2416" s="5"/>
      <c r="AI2416" s="5"/>
      <c r="AJ2416" s="5"/>
      <c r="AK2416" s="5"/>
      <c r="AL2416" s="5"/>
      <c r="AM2416" s="5"/>
      <c r="AN2416" s="5"/>
      <c r="AO2416" s="5"/>
      <c r="AP2416" s="5"/>
      <c r="AQ2416" s="5"/>
      <c r="AR2416" s="5"/>
      <c r="AS2416" s="5"/>
      <c r="AT2416" s="5"/>
      <c r="AU2416" s="5"/>
      <c r="AV2416" s="5"/>
      <c r="AW2416" s="5"/>
      <c r="AX2416" s="5"/>
      <c r="AY2416" s="5"/>
      <c r="AZ2416" s="5"/>
      <c r="BA2416" s="5"/>
      <c r="BB2416" s="5"/>
    </row>
    <row r="2417" spans="1:54">
      <c r="A2417" s="4"/>
      <c r="B2417" s="25"/>
      <c r="C2417" s="32">
        <f>IF(D2419="",0,1)</f>
        <v>1</v>
      </c>
      <c r="D2417" s="34" t="s">
        <v>3957</v>
      </c>
      <c r="E2417" s="34">
        <v>4350</v>
      </c>
      <c r="F2417" s="4"/>
      <c r="G2417" s="5"/>
      <c r="H2417" s="5"/>
      <c r="I2417" s="5"/>
      <c r="J2417" s="5"/>
      <c r="K2417" s="5"/>
      <c r="L2417" s="5"/>
      <c r="M2417" s="5"/>
      <c r="N2417" s="5"/>
      <c r="O2417" s="5"/>
      <c r="P2417" s="5"/>
      <c r="Q2417" s="5"/>
      <c r="R2417" s="5"/>
      <c r="S2417" s="5"/>
      <c r="T2417" s="5"/>
      <c r="U2417" s="5"/>
      <c r="V2417" s="5"/>
      <c r="W2417" s="5"/>
      <c r="X2417" s="5"/>
      <c r="Y2417" s="5"/>
      <c r="Z2417" s="5"/>
      <c r="AA2417" s="5"/>
      <c r="AB2417" s="5"/>
      <c r="AC2417" s="5"/>
      <c r="AD2417" s="5"/>
      <c r="AE2417" s="5"/>
      <c r="AF2417" s="5"/>
      <c r="AG2417" s="5"/>
      <c r="AH2417" s="5"/>
      <c r="AI2417" s="5"/>
      <c r="AJ2417" s="5"/>
      <c r="AK2417" s="5"/>
      <c r="AL2417" s="5"/>
      <c r="AM2417" s="5"/>
      <c r="AN2417" s="5"/>
      <c r="AO2417" s="5"/>
      <c r="AP2417" s="5"/>
      <c r="AQ2417" s="5"/>
      <c r="AR2417" s="5"/>
      <c r="AS2417" s="5"/>
      <c r="AT2417" s="5"/>
      <c r="AU2417" s="5"/>
      <c r="AV2417" s="5"/>
      <c r="AW2417" s="5"/>
      <c r="AX2417" s="5"/>
      <c r="AY2417" s="5"/>
      <c r="AZ2417" s="5"/>
      <c r="BA2417" s="5"/>
      <c r="BB2417" s="5"/>
    </row>
    <row r="2418" spans="1:54">
      <c r="A2418" s="4"/>
      <c r="B2418" s="25"/>
      <c r="C2418" s="32">
        <f>IF(D2418="",0,1)</f>
        <v>1</v>
      </c>
      <c r="D2418" s="34" t="s">
        <v>3958</v>
      </c>
      <c r="E2418" s="34">
        <v>3762</v>
      </c>
      <c r="F2418" s="4"/>
      <c r="G2418" s="5"/>
      <c r="H2418" s="5"/>
      <c r="I2418" s="5"/>
      <c r="J2418" s="5"/>
      <c r="K2418" s="5"/>
      <c r="L2418" s="5"/>
      <c r="M2418" s="5"/>
      <c r="N2418" s="5"/>
      <c r="O2418" s="5"/>
      <c r="P2418" s="5"/>
      <c r="Q2418" s="5"/>
      <c r="R2418" s="5"/>
      <c r="S2418" s="5"/>
      <c r="T2418" s="5"/>
      <c r="U2418" s="5"/>
      <c r="V2418" s="5"/>
      <c r="W2418" s="5"/>
      <c r="X2418" s="5"/>
      <c r="Y2418" s="5"/>
      <c r="Z2418" s="5"/>
      <c r="AA2418" s="5"/>
      <c r="AB2418" s="5"/>
      <c r="AC2418" s="5"/>
      <c r="AD2418" s="5"/>
      <c r="AE2418" s="5"/>
      <c r="AF2418" s="5"/>
      <c r="AG2418" s="5"/>
      <c r="AH2418" s="5"/>
      <c r="AI2418" s="5"/>
      <c r="AJ2418" s="5"/>
      <c r="AK2418" s="5"/>
      <c r="AL2418" s="5"/>
      <c r="AM2418" s="5"/>
      <c r="AN2418" s="5"/>
      <c r="AO2418" s="5"/>
      <c r="AP2418" s="5"/>
      <c r="AQ2418" s="5"/>
      <c r="AR2418" s="5"/>
      <c r="AS2418" s="5"/>
      <c r="AT2418" s="5"/>
      <c r="AU2418" s="5"/>
      <c r="AV2418" s="5"/>
      <c r="AW2418" s="5"/>
      <c r="AX2418" s="5"/>
      <c r="AY2418" s="5"/>
      <c r="AZ2418" s="5"/>
      <c r="BA2418" s="5"/>
      <c r="BB2418" s="5"/>
    </row>
    <row r="2419" spans="1:54">
      <c r="A2419" s="4"/>
      <c r="B2419" s="25"/>
      <c r="C2419" s="32">
        <f>IF(D2419="",0,1)</f>
        <v>1</v>
      </c>
      <c r="D2419" s="49" t="s">
        <v>3960</v>
      </c>
      <c r="E2419" s="49">
        <v>13378</v>
      </c>
      <c r="F2419" s="4"/>
      <c r="G2419" s="5"/>
      <c r="H2419" s="5"/>
      <c r="I2419" s="5"/>
      <c r="J2419" s="5"/>
      <c r="K2419" s="5"/>
      <c r="L2419" s="5"/>
      <c r="M2419" s="5"/>
      <c r="N2419" s="5"/>
      <c r="O2419" s="5"/>
      <c r="P2419" s="5"/>
      <c r="Q2419" s="5"/>
      <c r="R2419" s="5"/>
      <c r="S2419" s="5"/>
      <c r="T2419" s="5"/>
      <c r="U2419" s="5"/>
      <c r="V2419" s="5"/>
      <c r="W2419" s="5"/>
      <c r="X2419" s="5"/>
      <c r="Y2419" s="5"/>
      <c r="Z2419" s="5"/>
      <c r="AA2419" s="5"/>
      <c r="AB2419" s="5"/>
      <c r="AC2419" s="5"/>
      <c r="AD2419" s="5"/>
      <c r="AE2419" s="5"/>
      <c r="AF2419" s="5"/>
      <c r="AG2419" s="5"/>
      <c r="AH2419" s="5"/>
      <c r="AI2419" s="5"/>
      <c r="AJ2419" s="5"/>
      <c r="AK2419" s="5"/>
      <c r="AL2419" s="5"/>
      <c r="AM2419" s="5"/>
      <c r="AN2419" s="5"/>
      <c r="AO2419" s="5"/>
      <c r="AP2419" s="5"/>
      <c r="AQ2419" s="5"/>
      <c r="AR2419" s="5"/>
      <c r="AS2419" s="5"/>
      <c r="AT2419" s="5"/>
      <c r="AU2419" s="5"/>
      <c r="AV2419" s="5"/>
      <c r="AW2419" s="5"/>
      <c r="AX2419" s="5"/>
      <c r="AY2419" s="5"/>
      <c r="AZ2419" s="5"/>
      <c r="BA2419" s="5"/>
      <c r="BB2419" s="5"/>
    </row>
    <row r="2420" spans="1:54">
      <c r="A2420" s="4"/>
      <c r="B2420" s="25"/>
      <c r="C2420" s="32">
        <f>IF(D2420="",0,1)</f>
        <v>1</v>
      </c>
      <c r="D2420" s="34" t="s">
        <v>3961</v>
      </c>
      <c r="E2420" s="34">
        <v>64034</v>
      </c>
      <c r="F2420" s="4"/>
      <c r="G2420" s="5"/>
      <c r="H2420" s="5"/>
      <c r="I2420" s="5"/>
      <c r="J2420" s="5"/>
      <c r="K2420" s="5"/>
      <c r="L2420" s="5"/>
      <c r="M2420" s="5"/>
      <c r="N2420" s="5"/>
      <c r="O2420" s="5"/>
      <c r="P2420" s="5"/>
      <c r="Q2420" s="5"/>
      <c r="R2420" s="5"/>
      <c r="S2420" s="5"/>
      <c r="T2420" s="5"/>
      <c r="U2420" s="5"/>
      <c r="V2420" s="5"/>
      <c r="W2420" s="5"/>
      <c r="X2420" s="5"/>
      <c r="Y2420" s="5"/>
      <c r="Z2420" s="5"/>
      <c r="AA2420" s="5"/>
      <c r="AB2420" s="5"/>
      <c r="AC2420" s="5"/>
      <c r="AD2420" s="5"/>
      <c r="AE2420" s="5"/>
      <c r="AF2420" s="5"/>
      <c r="AG2420" s="5"/>
      <c r="AH2420" s="5"/>
      <c r="AI2420" s="5"/>
      <c r="AJ2420" s="5"/>
      <c r="AK2420" s="5"/>
      <c r="AL2420" s="5"/>
      <c r="AM2420" s="5"/>
      <c r="AN2420" s="5"/>
      <c r="AO2420" s="5"/>
      <c r="AP2420" s="5"/>
      <c r="AQ2420" s="5"/>
      <c r="AR2420" s="5"/>
      <c r="AS2420" s="5"/>
      <c r="AT2420" s="5"/>
      <c r="AU2420" s="5"/>
      <c r="AV2420" s="5"/>
      <c r="AW2420" s="5"/>
      <c r="AX2420" s="5"/>
      <c r="AY2420" s="5"/>
      <c r="AZ2420" s="5"/>
      <c r="BA2420" s="5"/>
      <c r="BB2420" s="5"/>
    </row>
    <row r="2421" spans="1:54">
      <c r="A2421" s="4"/>
      <c r="B2421" s="25"/>
      <c r="C2421" s="32">
        <f>IF(D2421="",0,1)</f>
        <v>1</v>
      </c>
      <c r="D2421" s="34" t="s">
        <v>3963</v>
      </c>
      <c r="E2421" s="34">
        <v>5766</v>
      </c>
      <c r="F2421" s="4"/>
      <c r="G2421" s="5"/>
      <c r="H2421" s="5"/>
      <c r="I2421" s="5"/>
      <c r="J2421" s="5"/>
      <c r="K2421" s="5"/>
      <c r="L2421" s="5"/>
      <c r="M2421" s="5"/>
      <c r="N2421" s="5"/>
      <c r="O2421" s="5"/>
      <c r="P2421" s="5"/>
      <c r="Q2421" s="5"/>
      <c r="R2421" s="5"/>
      <c r="S2421" s="5"/>
      <c r="T2421" s="5"/>
      <c r="U2421" s="5"/>
      <c r="V2421" s="5"/>
      <c r="W2421" s="5"/>
      <c r="X2421" s="5"/>
      <c r="Y2421" s="5"/>
      <c r="Z2421" s="5"/>
      <c r="AA2421" s="5"/>
      <c r="AB2421" s="5"/>
      <c r="AC2421" s="5"/>
      <c r="AD2421" s="5"/>
      <c r="AE2421" s="5"/>
      <c r="AF2421" s="5"/>
      <c r="AG2421" s="5"/>
      <c r="AH2421" s="5"/>
      <c r="AI2421" s="5"/>
      <c r="AJ2421" s="5"/>
      <c r="AK2421" s="5"/>
      <c r="AL2421" s="5"/>
      <c r="AM2421" s="5"/>
      <c r="AN2421" s="5"/>
      <c r="AO2421" s="5"/>
      <c r="AP2421" s="5"/>
      <c r="AQ2421" s="5"/>
      <c r="AR2421" s="5"/>
      <c r="AS2421" s="5"/>
      <c r="AT2421" s="5"/>
      <c r="AU2421" s="5"/>
      <c r="AV2421" s="5"/>
      <c r="AW2421" s="5"/>
      <c r="AX2421" s="5"/>
      <c r="AY2421" s="5"/>
      <c r="AZ2421" s="5"/>
      <c r="BA2421" s="5"/>
      <c r="BB2421" s="5"/>
    </row>
    <row r="2422" spans="1:54" ht="15">
      <c r="A2422" s="231" t="s">
        <v>3969</v>
      </c>
      <c r="B2422" s="231"/>
      <c r="C2422" s="231"/>
      <c r="D2422" s="44">
        <f>SUM(C2415:C2421)</f>
        <v>7</v>
      </c>
      <c r="E2422" s="159">
        <f t="shared" ref="E2422" si="176">SUM(E2415:E2421)</f>
        <v>113944</v>
      </c>
      <c r="F2422" s="4"/>
      <c r="G2422" s="5"/>
      <c r="H2422" s="5"/>
      <c r="I2422" s="5"/>
      <c r="J2422" s="5"/>
      <c r="K2422" s="5"/>
      <c r="L2422" s="5"/>
      <c r="M2422" s="5"/>
      <c r="N2422" s="5"/>
      <c r="O2422" s="5"/>
      <c r="P2422" s="5"/>
      <c r="Q2422" s="5"/>
      <c r="R2422" s="5"/>
      <c r="S2422" s="5"/>
      <c r="T2422" s="5"/>
      <c r="U2422" s="5"/>
      <c r="V2422" s="5"/>
      <c r="W2422" s="5"/>
      <c r="X2422" s="5"/>
      <c r="Y2422" s="5"/>
      <c r="Z2422" s="5"/>
      <c r="AA2422" s="5"/>
      <c r="AB2422" s="5"/>
      <c r="AC2422" s="5"/>
      <c r="AD2422" s="5"/>
      <c r="AE2422" s="5"/>
      <c r="AF2422" s="5"/>
      <c r="AG2422" s="5"/>
      <c r="AH2422" s="5"/>
      <c r="AI2422" s="5"/>
      <c r="AJ2422" s="5"/>
      <c r="AK2422" s="5"/>
      <c r="AL2422" s="5"/>
      <c r="AM2422" s="5"/>
      <c r="AN2422" s="5"/>
      <c r="AO2422" s="5"/>
      <c r="AP2422" s="5"/>
      <c r="AQ2422" s="5"/>
      <c r="AR2422" s="5"/>
      <c r="AS2422" s="5"/>
      <c r="AT2422" s="5"/>
      <c r="AU2422" s="5"/>
      <c r="AV2422" s="5"/>
      <c r="AW2422" s="5"/>
      <c r="AX2422" s="5"/>
      <c r="AY2422" s="5"/>
      <c r="AZ2422" s="5"/>
      <c r="BA2422" s="5"/>
      <c r="BB2422" s="5"/>
    </row>
    <row r="2423" spans="1:54" ht="15.75">
      <c r="A2423" s="28">
        <v>83</v>
      </c>
      <c r="B2423" s="225" t="s">
        <v>117</v>
      </c>
      <c r="C2423" s="225"/>
      <c r="D2423" s="29"/>
      <c r="E2423" s="156"/>
      <c r="F2423" s="4"/>
      <c r="G2423" s="5"/>
      <c r="H2423" s="5"/>
      <c r="I2423" s="5"/>
      <c r="J2423" s="5"/>
      <c r="K2423" s="5"/>
      <c r="L2423" s="5"/>
      <c r="M2423" s="5"/>
      <c r="N2423" s="5"/>
      <c r="O2423" s="5"/>
      <c r="P2423" s="5"/>
      <c r="Q2423" s="5"/>
      <c r="R2423" s="5"/>
      <c r="S2423" s="5"/>
      <c r="T2423" s="5"/>
      <c r="U2423" s="5"/>
      <c r="V2423" s="5"/>
      <c r="W2423" s="5"/>
      <c r="X2423" s="5"/>
      <c r="Y2423" s="5"/>
      <c r="Z2423" s="5"/>
      <c r="AA2423" s="5"/>
      <c r="AB2423" s="5"/>
      <c r="AC2423" s="5"/>
      <c r="AD2423" s="5"/>
      <c r="AE2423" s="5"/>
      <c r="AF2423" s="5"/>
      <c r="AG2423" s="5"/>
      <c r="AH2423" s="5"/>
      <c r="AI2423" s="5"/>
      <c r="AJ2423" s="5"/>
      <c r="AK2423" s="5"/>
      <c r="AL2423" s="5"/>
      <c r="AM2423" s="5"/>
      <c r="AN2423" s="5"/>
      <c r="AO2423" s="5"/>
      <c r="AP2423" s="5"/>
      <c r="AQ2423" s="5"/>
      <c r="AR2423" s="5"/>
      <c r="AS2423" s="5"/>
      <c r="AT2423" s="5"/>
      <c r="AU2423" s="5"/>
      <c r="AV2423" s="5"/>
      <c r="AW2423" s="5"/>
      <c r="AX2423" s="5"/>
      <c r="AY2423" s="5"/>
      <c r="AZ2423" s="5"/>
      <c r="BA2423" s="5"/>
      <c r="BB2423" s="5"/>
    </row>
    <row r="2424" spans="1:54">
      <c r="A2424" s="4"/>
      <c r="B2424" s="25"/>
      <c r="C2424" s="32">
        <f t="shared" ref="C2424:C2455" si="177">IF(D2424="",0,1)</f>
        <v>1</v>
      </c>
      <c r="D2424" s="34" t="s">
        <v>3970</v>
      </c>
      <c r="E2424" s="34">
        <v>2858</v>
      </c>
      <c r="F2424" s="4"/>
      <c r="G2424" s="5"/>
      <c r="H2424" s="5"/>
      <c r="I2424" s="5"/>
      <c r="J2424" s="5"/>
      <c r="K2424" s="5"/>
      <c r="L2424" s="5"/>
      <c r="M2424" s="5"/>
      <c r="N2424" s="5"/>
      <c r="O2424" s="5"/>
      <c r="P2424" s="5"/>
      <c r="Q2424" s="5"/>
      <c r="R2424" s="5"/>
      <c r="S2424" s="5"/>
      <c r="T2424" s="5"/>
      <c r="U2424" s="5"/>
      <c r="V2424" s="5"/>
      <c r="W2424" s="5"/>
      <c r="X2424" s="5"/>
      <c r="Y2424" s="5"/>
      <c r="Z2424" s="5"/>
      <c r="AA2424" s="5"/>
      <c r="AB2424" s="5"/>
      <c r="AC2424" s="5"/>
      <c r="AD2424" s="5"/>
      <c r="AE2424" s="5"/>
      <c r="AF2424" s="5"/>
      <c r="AG2424" s="5"/>
      <c r="AH2424" s="5"/>
      <c r="AI2424" s="5"/>
      <c r="AJ2424" s="5"/>
      <c r="AK2424" s="5"/>
      <c r="AL2424" s="5"/>
      <c r="AM2424" s="5"/>
      <c r="AN2424" s="5"/>
      <c r="AO2424" s="5"/>
      <c r="AP2424" s="5"/>
      <c r="AQ2424" s="5"/>
      <c r="AR2424" s="5"/>
      <c r="AS2424" s="5"/>
      <c r="AT2424" s="5"/>
      <c r="AU2424" s="5"/>
      <c r="AV2424" s="5"/>
      <c r="AW2424" s="5"/>
      <c r="AX2424" s="5"/>
      <c r="AY2424" s="5"/>
      <c r="AZ2424" s="5"/>
      <c r="BA2424" s="5"/>
      <c r="BB2424" s="5"/>
    </row>
    <row r="2425" spans="1:54">
      <c r="A2425" s="4"/>
      <c r="B2425" s="25"/>
      <c r="C2425" s="32">
        <f t="shared" si="177"/>
        <v>1</v>
      </c>
      <c r="D2425" s="34" t="s">
        <v>3971</v>
      </c>
      <c r="E2425" s="34">
        <v>937</v>
      </c>
      <c r="F2425" s="4"/>
      <c r="G2425" s="5"/>
      <c r="H2425" s="5"/>
      <c r="I2425" s="5"/>
      <c r="J2425" s="5"/>
      <c r="K2425" s="5"/>
      <c r="L2425" s="5"/>
      <c r="M2425" s="5"/>
      <c r="N2425" s="5"/>
      <c r="O2425" s="5"/>
      <c r="P2425" s="5"/>
      <c r="Q2425" s="5"/>
      <c r="R2425" s="5"/>
      <c r="S2425" s="5"/>
      <c r="T2425" s="5"/>
      <c r="U2425" s="5"/>
      <c r="V2425" s="5"/>
      <c r="W2425" s="5"/>
      <c r="X2425" s="5"/>
      <c r="Y2425" s="5"/>
      <c r="Z2425" s="5"/>
      <c r="AA2425" s="5"/>
      <c r="AB2425" s="5"/>
      <c r="AC2425" s="5"/>
      <c r="AD2425" s="5"/>
      <c r="AE2425" s="5"/>
      <c r="AF2425" s="5"/>
      <c r="AG2425" s="5"/>
      <c r="AH2425" s="5"/>
      <c r="AI2425" s="5"/>
      <c r="AJ2425" s="5"/>
      <c r="AK2425" s="5"/>
      <c r="AL2425" s="5"/>
      <c r="AM2425" s="5"/>
      <c r="AN2425" s="5"/>
      <c r="AO2425" s="5"/>
      <c r="AP2425" s="5"/>
      <c r="AQ2425" s="5"/>
      <c r="AR2425" s="5"/>
      <c r="AS2425" s="5"/>
      <c r="AT2425" s="5"/>
      <c r="AU2425" s="5"/>
      <c r="AV2425" s="5"/>
      <c r="AW2425" s="5"/>
      <c r="AX2425" s="5"/>
      <c r="AY2425" s="5"/>
      <c r="AZ2425" s="5"/>
      <c r="BA2425" s="5"/>
      <c r="BB2425" s="5"/>
    </row>
    <row r="2426" spans="1:54">
      <c r="A2426" s="4"/>
      <c r="B2426" s="25"/>
      <c r="C2426" s="32">
        <f t="shared" si="177"/>
        <v>1</v>
      </c>
      <c r="D2426" s="34" t="s">
        <v>3972</v>
      </c>
      <c r="E2426" s="34">
        <v>7240</v>
      </c>
      <c r="F2426" s="4"/>
      <c r="G2426" s="5"/>
      <c r="H2426" s="5"/>
      <c r="I2426" s="5"/>
      <c r="J2426" s="5"/>
      <c r="K2426" s="5"/>
      <c r="L2426" s="5"/>
      <c r="M2426" s="5"/>
      <c r="N2426" s="5"/>
      <c r="O2426" s="5"/>
      <c r="P2426" s="5"/>
      <c r="Q2426" s="5"/>
      <c r="R2426" s="5"/>
      <c r="S2426" s="5"/>
      <c r="T2426" s="5"/>
      <c r="U2426" s="5"/>
      <c r="V2426" s="5"/>
      <c r="W2426" s="5"/>
      <c r="X2426" s="5"/>
      <c r="Y2426" s="5"/>
      <c r="Z2426" s="5"/>
      <c r="AA2426" s="5"/>
      <c r="AB2426" s="5"/>
      <c r="AC2426" s="5"/>
      <c r="AD2426" s="5"/>
      <c r="AE2426" s="5"/>
      <c r="AF2426" s="5"/>
      <c r="AG2426" s="5"/>
      <c r="AH2426" s="5"/>
      <c r="AI2426" s="5"/>
      <c r="AJ2426" s="5"/>
      <c r="AK2426" s="5"/>
      <c r="AL2426" s="5"/>
      <c r="AM2426" s="5"/>
      <c r="AN2426" s="5"/>
      <c r="AO2426" s="5"/>
      <c r="AP2426" s="5"/>
      <c r="AQ2426" s="5"/>
      <c r="AR2426" s="5"/>
      <c r="AS2426" s="5"/>
      <c r="AT2426" s="5"/>
      <c r="AU2426" s="5"/>
      <c r="AV2426" s="5"/>
      <c r="AW2426" s="5"/>
      <c r="AX2426" s="5"/>
      <c r="AY2426" s="5"/>
      <c r="AZ2426" s="5"/>
      <c r="BA2426" s="5"/>
      <c r="BB2426" s="5"/>
    </row>
    <row r="2427" spans="1:54">
      <c r="A2427" s="4"/>
      <c r="B2427" s="25"/>
      <c r="C2427" s="32">
        <f t="shared" si="177"/>
        <v>1</v>
      </c>
      <c r="D2427" s="34" t="s">
        <v>3974</v>
      </c>
      <c r="E2427" s="34">
        <v>2321</v>
      </c>
      <c r="F2427" s="4"/>
      <c r="G2427" s="5"/>
      <c r="H2427" s="5"/>
      <c r="I2427" s="5"/>
      <c r="J2427" s="5"/>
      <c r="K2427" s="5"/>
      <c r="L2427" s="5"/>
      <c r="M2427" s="5"/>
      <c r="N2427" s="5"/>
      <c r="O2427" s="5"/>
      <c r="P2427" s="5"/>
      <c r="Q2427" s="5"/>
      <c r="R2427" s="5"/>
      <c r="S2427" s="5"/>
      <c r="T2427" s="5"/>
      <c r="U2427" s="5"/>
      <c r="V2427" s="5"/>
      <c r="W2427" s="5"/>
      <c r="X2427" s="5"/>
      <c r="Y2427" s="5"/>
      <c r="Z2427" s="5"/>
      <c r="AA2427" s="5"/>
      <c r="AB2427" s="5"/>
      <c r="AC2427" s="5"/>
      <c r="AD2427" s="5"/>
      <c r="AE2427" s="5"/>
      <c r="AF2427" s="5"/>
      <c r="AG2427" s="5"/>
      <c r="AH2427" s="5"/>
      <c r="AI2427" s="5"/>
      <c r="AJ2427" s="5"/>
      <c r="AK2427" s="5"/>
      <c r="AL2427" s="5"/>
      <c r="AM2427" s="5"/>
      <c r="AN2427" s="5"/>
      <c r="AO2427" s="5"/>
      <c r="AP2427" s="5"/>
      <c r="AQ2427" s="5"/>
      <c r="AR2427" s="5"/>
      <c r="AS2427" s="5"/>
      <c r="AT2427" s="5"/>
      <c r="AU2427" s="5"/>
      <c r="AV2427" s="5"/>
      <c r="AW2427" s="5"/>
      <c r="AX2427" s="5"/>
      <c r="AY2427" s="5"/>
      <c r="AZ2427" s="5"/>
      <c r="BA2427" s="5"/>
      <c r="BB2427" s="5"/>
    </row>
    <row r="2428" spans="1:54">
      <c r="A2428" s="4"/>
      <c r="B2428" s="25"/>
      <c r="C2428" s="32">
        <f t="shared" si="177"/>
        <v>1</v>
      </c>
      <c r="D2428" s="34" t="s">
        <v>3975</v>
      </c>
      <c r="E2428" s="34">
        <v>2921</v>
      </c>
      <c r="F2428" s="4"/>
      <c r="G2428" s="5"/>
      <c r="H2428" s="5"/>
      <c r="I2428" s="5"/>
      <c r="J2428" s="5"/>
      <c r="K2428" s="5"/>
      <c r="L2428" s="5"/>
      <c r="M2428" s="5"/>
      <c r="N2428" s="5"/>
      <c r="O2428" s="5"/>
      <c r="P2428" s="5"/>
      <c r="Q2428" s="5"/>
      <c r="R2428" s="5"/>
      <c r="S2428" s="5"/>
      <c r="T2428" s="5"/>
      <c r="U2428" s="5"/>
      <c r="V2428" s="5"/>
      <c r="W2428" s="5"/>
      <c r="X2428" s="5"/>
      <c r="Y2428" s="5"/>
      <c r="Z2428" s="5"/>
      <c r="AA2428" s="5"/>
      <c r="AB2428" s="5"/>
      <c r="AC2428" s="5"/>
      <c r="AD2428" s="5"/>
      <c r="AE2428" s="5"/>
      <c r="AF2428" s="5"/>
      <c r="AG2428" s="5"/>
      <c r="AH2428" s="5"/>
      <c r="AI2428" s="5"/>
      <c r="AJ2428" s="5"/>
      <c r="AK2428" s="5"/>
      <c r="AL2428" s="5"/>
      <c r="AM2428" s="5"/>
      <c r="AN2428" s="5"/>
      <c r="AO2428" s="5"/>
      <c r="AP2428" s="5"/>
      <c r="AQ2428" s="5"/>
      <c r="AR2428" s="5"/>
      <c r="AS2428" s="5"/>
      <c r="AT2428" s="5"/>
      <c r="AU2428" s="5"/>
      <c r="AV2428" s="5"/>
      <c r="AW2428" s="5"/>
      <c r="AX2428" s="5"/>
      <c r="AY2428" s="5"/>
      <c r="AZ2428" s="5"/>
      <c r="BA2428" s="5"/>
      <c r="BB2428" s="5"/>
    </row>
    <row r="2429" spans="1:54">
      <c r="A2429" s="4"/>
      <c r="B2429" s="25"/>
      <c r="C2429" s="32">
        <f t="shared" si="177"/>
        <v>1</v>
      </c>
      <c r="D2429" s="34" t="s">
        <v>3976</v>
      </c>
      <c r="E2429" s="34">
        <v>8548</v>
      </c>
      <c r="F2429" s="4"/>
      <c r="G2429" s="5"/>
      <c r="H2429" s="5"/>
      <c r="I2429" s="5"/>
      <c r="J2429" s="5"/>
      <c r="K2429" s="5"/>
      <c r="L2429" s="5"/>
      <c r="M2429" s="5"/>
      <c r="N2429" s="5"/>
      <c r="O2429" s="5"/>
      <c r="P2429" s="5"/>
      <c r="Q2429" s="5"/>
      <c r="R2429" s="5"/>
      <c r="S2429" s="5"/>
      <c r="T2429" s="5"/>
      <c r="U2429" s="5"/>
      <c r="V2429" s="5"/>
      <c r="W2429" s="5"/>
      <c r="X2429" s="5"/>
      <c r="Y2429" s="5"/>
      <c r="Z2429" s="5"/>
      <c r="AA2429" s="5"/>
      <c r="AB2429" s="5"/>
      <c r="AC2429" s="5"/>
      <c r="AD2429" s="5"/>
      <c r="AE2429" s="5"/>
      <c r="AF2429" s="5"/>
      <c r="AG2429" s="5"/>
      <c r="AH2429" s="5"/>
      <c r="AI2429" s="5"/>
      <c r="AJ2429" s="5"/>
      <c r="AK2429" s="5"/>
      <c r="AL2429" s="5"/>
      <c r="AM2429" s="5"/>
      <c r="AN2429" s="5"/>
      <c r="AO2429" s="5"/>
      <c r="AP2429" s="5"/>
      <c r="AQ2429" s="5"/>
      <c r="AR2429" s="5"/>
      <c r="AS2429" s="5"/>
      <c r="AT2429" s="5"/>
      <c r="AU2429" s="5"/>
      <c r="AV2429" s="5"/>
      <c r="AW2429" s="5"/>
      <c r="AX2429" s="5"/>
      <c r="AY2429" s="5"/>
      <c r="AZ2429" s="5"/>
      <c r="BA2429" s="5"/>
      <c r="BB2429" s="5"/>
    </row>
    <row r="2430" spans="1:54">
      <c r="A2430" s="4"/>
      <c r="B2430" s="25"/>
      <c r="C2430" s="32">
        <f t="shared" si="177"/>
        <v>1</v>
      </c>
      <c r="D2430" s="34" t="s">
        <v>3977</v>
      </c>
      <c r="E2430" s="34">
        <v>1355</v>
      </c>
      <c r="F2430" s="4"/>
      <c r="G2430" s="5"/>
      <c r="H2430" s="5"/>
      <c r="I2430" s="5"/>
      <c r="J2430" s="5"/>
      <c r="K2430" s="5"/>
      <c r="L2430" s="5"/>
      <c r="M2430" s="5"/>
      <c r="N2430" s="5"/>
      <c r="O2430" s="5"/>
      <c r="P2430" s="5"/>
      <c r="Q2430" s="5"/>
      <c r="R2430" s="5"/>
      <c r="S2430" s="5"/>
      <c r="T2430" s="5"/>
      <c r="U2430" s="5"/>
      <c r="V2430" s="5"/>
      <c r="W2430" s="5"/>
      <c r="X2430" s="5"/>
      <c r="Y2430" s="5"/>
      <c r="Z2430" s="5"/>
      <c r="AA2430" s="5"/>
      <c r="AB2430" s="5"/>
      <c r="AC2430" s="5"/>
      <c r="AD2430" s="5"/>
      <c r="AE2430" s="5"/>
      <c r="AF2430" s="5"/>
      <c r="AG2430" s="5"/>
      <c r="AH2430" s="5"/>
      <c r="AI2430" s="5"/>
      <c r="AJ2430" s="5"/>
      <c r="AK2430" s="5"/>
      <c r="AL2430" s="5"/>
      <c r="AM2430" s="5"/>
      <c r="AN2430" s="5"/>
      <c r="AO2430" s="5"/>
      <c r="AP2430" s="5"/>
      <c r="AQ2430" s="5"/>
      <c r="AR2430" s="5"/>
      <c r="AS2430" s="5"/>
      <c r="AT2430" s="5"/>
      <c r="AU2430" s="5"/>
      <c r="AV2430" s="5"/>
      <c r="AW2430" s="5"/>
      <c r="AX2430" s="5"/>
      <c r="AY2430" s="5"/>
      <c r="AZ2430" s="5"/>
      <c r="BA2430" s="5"/>
      <c r="BB2430" s="5"/>
    </row>
    <row r="2431" spans="1:54">
      <c r="A2431" s="4"/>
      <c r="B2431" s="25"/>
      <c r="C2431" s="32">
        <f t="shared" si="177"/>
        <v>1</v>
      </c>
      <c r="D2431" s="34" t="s">
        <v>3979</v>
      </c>
      <c r="E2431" s="34">
        <v>10020</v>
      </c>
      <c r="F2431" s="4"/>
      <c r="G2431" s="5"/>
      <c r="H2431" s="5"/>
      <c r="I2431" s="5"/>
      <c r="J2431" s="5"/>
      <c r="K2431" s="5"/>
      <c r="L2431" s="5"/>
      <c r="M2431" s="5"/>
      <c r="N2431" s="5"/>
      <c r="O2431" s="5"/>
      <c r="P2431" s="5"/>
      <c r="Q2431" s="5"/>
      <c r="R2431" s="5"/>
      <c r="S2431" s="5"/>
      <c r="T2431" s="5"/>
      <c r="U2431" s="5"/>
      <c r="V2431" s="5"/>
      <c r="W2431" s="5"/>
      <c r="X2431" s="5"/>
      <c r="Y2431" s="5"/>
      <c r="Z2431" s="5"/>
      <c r="AA2431" s="5"/>
      <c r="AB2431" s="5"/>
      <c r="AC2431" s="5"/>
      <c r="AD2431" s="5"/>
      <c r="AE2431" s="5"/>
      <c r="AF2431" s="5"/>
      <c r="AG2431" s="5"/>
      <c r="AH2431" s="5"/>
      <c r="AI2431" s="5"/>
      <c r="AJ2431" s="5"/>
      <c r="AK2431" s="5"/>
      <c r="AL2431" s="5"/>
      <c r="AM2431" s="5"/>
      <c r="AN2431" s="5"/>
      <c r="AO2431" s="5"/>
      <c r="AP2431" s="5"/>
      <c r="AQ2431" s="5"/>
      <c r="AR2431" s="5"/>
      <c r="AS2431" s="5"/>
      <c r="AT2431" s="5"/>
      <c r="AU2431" s="5"/>
      <c r="AV2431" s="5"/>
      <c r="AW2431" s="5"/>
      <c r="AX2431" s="5"/>
      <c r="AY2431" s="5"/>
      <c r="AZ2431" s="5"/>
      <c r="BA2431" s="5"/>
      <c r="BB2431" s="5"/>
    </row>
    <row r="2432" spans="1:54">
      <c r="A2432" s="4"/>
      <c r="B2432" s="25"/>
      <c r="C2432" s="32">
        <f t="shared" si="177"/>
        <v>1</v>
      </c>
      <c r="D2432" s="34" t="s">
        <v>3980</v>
      </c>
      <c r="E2432" s="36">
        <v>2453</v>
      </c>
      <c r="F2432" s="4"/>
      <c r="G2432" s="5"/>
      <c r="H2432" s="5"/>
      <c r="I2432" s="5"/>
      <c r="J2432" s="5"/>
      <c r="K2432" s="5"/>
      <c r="L2432" s="5"/>
      <c r="M2432" s="5"/>
      <c r="N2432" s="5"/>
      <c r="O2432" s="5"/>
      <c r="P2432" s="5"/>
      <c r="Q2432" s="5"/>
      <c r="R2432" s="5"/>
      <c r="S2432" s="5"/>
      <c r="T2432" s="5"/>
      <c r="U2432" s="5"/>
      <c r="V2432" s="5"/>
      <c r="W2432" s="5"/>
      <c r="X2432" s="5"/>
      <c r="Y2432" s="5"/>
      <c r="Z2432" s="5"/>
      <c r="AA2432" s="5"/>
      <c r="AB2432" s="5"/>
      <c r="AC2432" s="5"/>
      <c r="AD2432" s="5"/>
      <c r="AE2432" s="5"/>
      <c r="AF2432" s="5"/>
      <c r="AG2432" s="5"/>
      <c r="AH2432" s="5"/>
      <c r="AI2432" s="5"/>
      <c r="AJ2432" s="5"/>
      <c r="AK2432" s="5"/>
      <c r="AL2432" s="5"/>
      <c r="AM2432" s="5"/>
      <c r="AN2432" s="5"/>
      <c r="AO2432" s="5"/>
      <c r="AP2432" s="5"/>
      <c r="AQ2432" s="5"/>
      <c r="AR2432" s="5"/>
      <c r="AS2432" s="5"/>
      <c r="AT2432" s="5"/>
      <c r="AU2432" s="5"/>
      <c r="AV2432" s="5"/>
      <c r="AW2432" s="5"/>
      <c r="AX2432" s="5"/>
      <c r="AY2432" s="5"/>
      <c r="AZ2432" s="5"/>
      <c r="BA2432" s="5"/>
      <c r="BB2432" s="5"/>
    </row>
    <row r="2433" spans="1:54">
      <c r="A2433" s="4"/>
      <c r="B2433" s="25"/>
      <c r="C2433" s="32">
        <f t="shared" si="177"/>
        <v>1</v>
      </c>
      <c r="D2433" s="36" t="s">
        <v>3981</v>
      </c>
      <c r="E2433" s="36">
        <v>3082</v>
      </c>
      <c r="F2433" s="4"/>
      <c r="G2433" s="5"/>
      <c r="H2433" s="5"/>
      <c r="I2433" s="5"/>
      <c r="J2433" s="5"/>
      <c r="K2433" s="5"/>
      <c r="L2433" s="5"/>
      <c r="M2433" s="5"/>
      <c r="N2433" s="5"/>
      <c r="O2433" s="5"/>
      <c r="P2433" s="5"/>
      <c r="Q2433" s="5"/>
      <c r="R2433" s="5"/>
      <c r="S2433" s="5"/>
      <c r="T2433" s="5"/>
      <c r="U2433" s="5"/>
      <c r="V2433" s="5"/>
      <c r="W2433" s="5"/>
      <c r="X2433" s="5"/>
      <c r="Y2433" s="5"/>
      <c r="Z2433" s="5"/>
      <c r="AA2433" s="5"/>
      <c r="AB2433" s="5"/>
      <c r="AC2433" s="5"/>
      <c r="AD2433" s="5"/>
      <c r="AE2433" s="5"/>
      <c r="AF2433" s="5"/>
      <c r="AG2433" s="5"/>
      <c r="AH2433" s="5"/>
      <c r="AI2433" s="5"/>
      <c r="AJ2433" s="5"/>
      <c r="AK2433" s="5"/>
      <c r="AL2433" s="5"/>
      <c r="AM2433" s="5"/>
      <c r="AN2433" s="5"/>
      <c r="AO2433" s="5"/>
      <c r="AP2433" s="5"/>
      <c r="AQ2433" s="5"/>
      <c r="AR2433" s="5"/>
      <c r="AS2433" s="5"/>
      <c r="AT2433" s="5"/>
      <c r="AU2433" s="5"/>
      <c r="AV2433" s="5"/>
      <c r="AW2433" s="5"/>
      <c r="AX2433" s="5"/>
      <c r="AY2433" s="5"/>
      <c r="AZ2433" s="5"/>
      <c r="BA2433" s="5"/>
      <c r="BB2433" s="5"/>
    </row>
    <row r="2434" spans="1:54">
      <c r="A2434" s="4"/>
      <c r="B2434" s="25"/>
      <c r="C2434" s="32">
        <f t="shared" si="177"/>
        <v>1</v>
      </c>
      <c r="D2434" s="36" t="s">
        <v>3982</v>
      </c>
      <c r="E2434" s="36">
        <v>9279</v>
      </c>
      <c r="F2434" s="4"/>
      <c r="G2434" s="5"/>
      <c r="H2434" s="5"/>
      <c r="I2434" s="5"/>
      <c r="J2434" s="5"/>
      <c r="K2434" s="5"/>
      <c r="L2434" s="5"/>
      <c r="M2434" s="5"/>
      <c r="N2434" s="5"/>
      <c r="O2434" s="5"/>
      <c r="P2434" s="5"/>
      <c r="Q2434" s="5"/>
      <c r="R2434" s="5"/>
      <c r="S2434" s="5"/>
      <c r="T2434" s="5"/>
      <c r="U2434" s="5"/>
      <c r="V2434" s="5"/>
      <c r="W2434" s="5"/>
      <c r="X2434" s="5"/>
      <c r="Y2434" s="5"/>
      <c r="Z2434" s="5"/>
      <c r="AA2434" s="5"/>
      <c r="AB2434" s="5"/>
      <c r="AC2434" s="5"/>
      <c r="AD2434" s="5"/>
      <c r="AE2434" s="5"/>
      <c r="AF2434" s="5"/>
      <c r="AG2434" s="5"/>
      <c r="AH2434" s="5"/>
      <c r="AI2434" s="5"/>
      <c r="AJ2434" s="5"/>
      <c r="AK2434" s="5"/>
      <c r="AL2434" s="5"/>
      <c r="AM2434" s="5"/>
      <c r="AN2434" s="5"/>
      <c r="AO2434" s="5"/>
      <c r="AP2434" s="5"/>
      <c r="AQ2434" s="5"/>
      <c r="AR2434" s="5"/>
      <c r="AS2434" s="5"/>
      <c r="AT2434" s="5"/>
      <c r="AU2434" s="5"/>
      <c r="AV2434" s="5"/>
      <c r="AW2434" s="5"/>
      <c r="AX2434" s="5"/>
      <c r="AY2434" s="5"/>
      <c r="AZ2434" s="5"/>
      <c r="BA2434" s="5"/>
      <c r="BB2434" s="5"/>
    </row>
    <row r="2435" spans="1:54">
      <c r="A2435" s="4"/>
      <c r="B2435" s="25"/>
      <c r="C2435" s="32">
        <f t="shared" si="177"/>
        <v>1</v>
      </c>
      <c r="D2435" s="36" t="s">
        <v>3984</v>
      </c>
      <c r="E2435" s="36">
        <v>17706</v>
      </c>
      <c r="F2435" s="4"/>
      <c r="G2435" s="5"/>
      <c r="H2435" s="5"/>
      <c r="I2435" s="5"/>
      <c r="J2435" s="5"/>
      <c r="K2435" s="5"/>
      <c r="L2435" s="5"/>
      <c r="M2435" s="5"/>
      <c r="N2435" s="5"/>
      <c r="O2435" s="5"/>
      <c r="P2435" s="5"/>
      <c r="Q2435" s="5"/>
      <c r="R2435" s="5"/>
      <c r="S2435" s="5"/>
      <c r="T2435" s="5"/>
      <c r="U2435" s="5"/>
      <c r="V2435" s="5"/>
      <c r="W2435" s="5"/>
      <c r="X2435" s="5"/>
      <c r="Y2435" s="5"/>
      <c r="Z2435" s="5"/>
      <c r="AA2435" s="5"/>
      <c r="AB2435" s="5"/>
      <c r="AC2435" s="5"/>
      <c r="AD2435" s="5"/>
      <c r="AE2435" s="5"/>
      <c r="AF2435" s="5"/>
      <c r="AG2435" s="5"/>
      <c r="AH2435" s="5"/>
      <c r="AI2435" s="5"/>
      <c r="AJ2435" s="5"/>
      <c r="AK2435" s="5"/>
      <c r="AL2435" s="5"/>
      <c r="AM2435" s="5"/>
      <c r="AN2435" s="5"/>
      <c r="AO2435" s="5"/>
      <c r="AP2435" s="5"/>
      <c r="AQ2435" s="5"/>
      <c r="AR2435" s="5"/>
      <c r="AS2435" s="5"/>
      <c r="AT2435" s="5"/>
      <c r="AU2435" s="5"/>
      <c r="AV2435" s="5"/>
      <c r="AW2435" s="5"/>
      <c r="AX2435" s="5"/>
      <c r="AY2435" s="5"/>
      <c r="AZ2435" s="5"/>
      <c r="BA2435" s="5"/>
      <c r="BB2435" s="5"/>
    </row>
    <row r="2436" spans="1:54">
      <c r="A2436" s="4"/>
      <c r="B2436" s="25"/>
      <c r="C2436" s="32">
        <f t="shared" si="177"/>
        <v>1</v>
      </c>
      <c r="D2436" s="36" t="s">
        <v>3985</v>
      </c>
      <c r="E2436" s="36">
        <v>1987</v>
      </c>
      <c r="F2436" s="4"/>
      <c r="G2436" s="5"/>
      <c r="H2436" s="5"/>
      <c r="I2436" s="5"/>
      <c r="J2436" s="5"/>
      <c r="K2436" s="5"/>
      <c r="L2436" s="5"/>
      <c r="M2436" s="5"/>
      <c r="N2436" s="5"/>
      <c r="O2436" s="5"/>
      <c r="P2436" s="5"/>
      <c r="Q2436" s="5"/>
      <c r="R2436" s="5"/>
      <c r="S2436" s="5"/>
      <c r="T2436" s="5"/>
      <c r="U2436" s="5"/>
      <c r="V2436" s="5"/>
      <c r="W2436" s="5"/>
      <c r="X2436" s="5"/>
      <c r="Y2436" s="5"/>
      <c r="Z2436" s="5"/>
      <c r="AA2436" s="5"/>
      <c r="AB2436" s="5"/>
      <c r="AC2436" s="5"/>
      <c r="AD2436" s="5"/>
      <c r="AE2436" s="5"/>
      <c r="AF2436" s="5"/>
      <c r="AG2436" s="5"/>
      <c r="AH2436" s="5"/>
      <c r="AI2436" s="5"/>
      <c r="AJ2436" s="5"/>
      <c r="AK2436" s="5"/>
      <c r="AL2436" s="5"/>
      <c r="AM2436" s="5"/>
      <c r="AN2436" s="5"/>
      <c r="AO2436" s="5"/>
      <c r="AP2436" s="5"/>
      <c r="AQ2436" s="5"/>
      <c r="AR2436" s="5"/>
      <c r="AS2436" s="5"/>
      <c r="AT2436" s="5"/>
      <c r="AU2436" s="5"/>
      <c r="AV2436" s="5"/>
      <c r="AW2436" s="5"/>
      <c r="AX2436" s="5"/>
      <c r="AY2436" s="5"/>
      <c r="AZ2436" s="5"/>
      <c r="BA2436" s="5"/>
      <c r="BB2436" s="5"/>
    </row>
    <row r="2437" spans="1:54">
      <c r="A2437" s="4"/>
      <c r="B2437" s="25"/>
      <c r="C2437" s="32">
        <f t="shared" si="177"/>
        <v>1</v>
      </c>
      <c r="D2437" s="36" t="s">
        <v>3987</v>
      </c>
      <c r="E2437" s="36">
        <v>1987</v>
      </c>
      <c r="F2437" s="4"/>
      <c r="G2437" s="5"/>
      <c r="H2437" s="5"/>
      <c r="I2437" s="5"/>
      <c r="J2437" s="5"/>
      <c r="K2437" s="5"/>
      <c r="L2437" s="5"/>
      <c r="M2437" s="5"/>
      <c r="N2437" s="5"/>
      <c r="O2437" s="5"/>
      <c r="P2437" s="5"/>
      <c r="Q2437" s="5"/>
      <c r="R2437" s="5"/>
      <c r="S2437" s="5"/>
      <c r="T2437" s="5"/>
      <c r="U2437" s="5"/>
      <c r="V2437" s="5"/>
      <c r="W2437" s="5"/>
      <c r="X2437" s="5"/>
      <c r="Y2437" s="5"/>
      <c r="Z2437" s="5"/>
      <c r="AA2437" s="5"/>
      <c r="AB2437" s="5"/>
      <c r="AC2437" s="5"/>
      <c r="AD2437" s="5"/>
      <c r="AE2437" s="5"/>
      <c r="AF2437" s="5"/>
      <c r="AG2437" s="5"/>
      <c r="AH2437" s="5"/>
      <c r="AI2437" s="5"/>
      <c r="AJ2437" s="5"/>
      <c r="AK2437" s="5"/>
      <c r="AL2437" s="5"/>
      <c r="AM2437" s="5"/>
      <c r="AN2437" s="5"/>
      <c r="AO2437" s="5"/>
      <c r="AP2437" s="5"/>
      <c r="AQ2437" s="5"/>
      <c r="AR2437" s="5"/>
      <c r="AS2437" s="5"/>
      <c r="AT2437" s="5"/>
      <c r="AU2437" s="5"/>
      <c r="AV2437" s="5"/>
      <c r="AW2437" s="5"/>
      <c r="AX2437" s="5"/>
      <c r="AY2437" s="5"/>
      <c r="AZ2437" s="5"/>
      <c r="BA2437" s="5"/>
      <c r="BB2437" s="5"/>
    </row>
    <row r="2438" spans="1:54">
      <c r="A2438" s="4"/>
      <c r="B2438" s="25"/>
      <c r="C2438" s="32">
        <f t="shared" si="177"/>
        <v>1</v>
      </c>
      <c r="D2438" s="36" t="s">
        <v>3988</v>
      </c>
      <c r="E2438" s="36">
        <v>3402</v>
      </c>
      <c r="F2438" s="4"/>
      <c r="G2438" s="5"/>
      <c r="H2438" s="5"/>
      <c r="I2438" s="5"/>
      <c r="J2438" s="5"/>
      <c r="K2438" s="5"/>
      <c r="L2438" s="5"/>
      <c r="M2438" s="5"/>
      <c r="N2438" s="5"/>
      <c r="O2438" s="5"/>
      <c r="P2438" s="5"/>
      <c r="Q2438" s="5"/>
      <c r="R2438" s="5"/>
      <c r="S2438" s="5"/>
      <c r="T2438" s="5"/>
      <c r="U2438" s="5"/>
      <c r="V2438" s="5"/>
      <c r="W2438" s="5"/>
      <c r="X2438" s="5"/>
      <c r="Y2438" s="5"/>
      <c r="Z2438" s="5"/>
      <c r="AA2438" s="5"/>
      <c r="AB2438" s="5"/>
      <c r="AC2438" s="5"/>
      <c r="AD2438" s="5"/>
      <c r="AE2438" s="5"/>
      <c r="AF2438" s="5"/>
      <c r="AG2438" s="5"/>
      <c r="AH2438" s="5"/>
      <c r="AI2438" s="5"/>
      <c r="AJ2438" s="5"/>
      <c r="AK2438" s="5"/>
      <c r="AL2438" s="5"/>
      <c r="AM2438" s="5"/>
      <c r="AN2438" s="5"/>
      <c r="AO2438" s="5"/>
      <c r="AP2438" s="5"/>
      <c r="AQ2438" s="5"/>
      <c r="AR2438" s="5"/>
      <c r="AS2438" s="5"/>
      <c r="AT2438" s="5"/>
      <c r="AU2438" s="5"/>
      <c r="AV2438" s="5"/>
      <c r="AW2438" s="5"/>
      <c r="AX2438" s="5"/>
      <c r="AY2438" s="5"/>
      <c r="AZ2438" s="5"/>
      <c r="BA2438" s="5"/>
      <c r="BB2438" s="5"/>
    </row>
    <row r="2439" spans="1:54">
      <c r="A2439" s="4"/>
      <c r="B2439" s="25"/>
      <c r="C2439" s="32">
        <f t="shared" si="177"/>
        <v>1</v>
      </c>
      <c r="D2439" s="36" t="s">
        <v>3989</v>
      </c>
      <c r="E2439" s="36">
        <v>1944</v>
      </c>
      <c r="F2439" s="4"/>
      <c r="G2439" s="5"/>
      <c r="H2439" s="5"/>
      <c r="I2439" s="5"/>
      <c r="J2439" s="5"/>
      <c r="K2439" s="5"/>
      <c r="L2439" s="5"/>
      <c r="M2439" s="5"/>
      <c r="N2439" s="5"/>
      <c r="O2439" s="5"/>
      <c r="P2439" s="5"/>
      <c r="Q2439" s="5"/>
      <c r="R2439" s="5"/>
      <c r="S2439" s="5"/>
      <c r="T2439" s="5"/>
      <c r="U2439" s="5"/>
      <c r="V2439" s="5"/>
      <c r="W2439" s="5"/>
      <c r="X2439" s="5"/>
      <c r="Y2439" s="5"/>
      <c r="Z2439" s="5"/>
      <c r="AA2439" s="5"/>
      <c r="AB2439" s="5"/>
      <c r="AC2439" s="5"/>
      <c r="AD2439" s="5"/>
      <c r="AE2439" s="5"/>
      <c r="AF2439" s="5"/>
      <c r="AG2439" s="5"/>
      <c r="AH2439" s="5"/>
      <c r="AI2439" s="5"/>
      <c r="AJ2439" s="5"/>
      <c r="AK2439" s="5"/>
      <c r="AL2439" s="5"/>
      <c r="AM2439" s="5"/>
      <c r="AN2439" s="5"/>
      <c r="AO2439" s="5"/>
      <c r="AP2439" s="5"/>
      <c r="AQ2439" s="5"/>
      <c r="AR2439" s="5"/>
      <c r="AS2439" s="5"/>
      <c r="AT2439" s="5"/>
      <c r="AU2439" s="5"/>
      <c r="AV2439" s="5"/>
      <c r="AW2439" s="5"/>
      <c r="AX2439" s="5"/>
      <c r="AY2439" s="5"/>
      <c r="AZ2439" s="5"/>
      <c r="BA2439" s="5"/>
      <c r="BB2439" s="5"/>
    </row>
    <row r="2440" spans="1:54">
      <c r="A2440" s="4"/>
      <c r="B2440" s="25"/>
      <c r="C2440" s="32">
        <f t="shared" si="177"/>
        <v>1</v>
      </c>
      <c r="D2440" s="36" t="s">
        <v>3990</v>
      </c>
      <c r="E2440" s="36">
        <v>4338</v>
      </c>
      <c r="F2440" s="4"/>
      <c r="G2440" s="5"/>
      <c r="H2440" s="5"/>
      <c r="I2440" s="5"/>
      <c r="J2440" s="5"/>
      <c r="K2440" s="5"/>
      <c r="L2440" s="5"/>
      <c r="M2440" s="5"/>
      <c r="N2440" s="5"/>
      <c r="O2440" s="5"/>
      <c r="P2440" s="5"/>
      <c r="Q2440" s="5"/>
      <c r="R2440" s="5"/>
      <c r="S2440" s="5"/>
      <c r="T2440" s="5"/>
      <c r="U2440" s="5"/>
      <c r="V2440" s="5"/>
      <c r="W2440" s="5"/>
      <c r="X2440" s="5"/>
      <c r="Y2440" s="5"/>
      <c r="Z2440" s="5"/>
      <c r="AA2440" s="5"/>
      <c r="AB2440" s="5"/>
      <c r="AC2440" s="5"/>
      <c r="AD2440" s="5"/>
      <c r="AE2440" s="5"/>
      <c r="AF2440" s="5"/>
      <c r="AG2440" s="5"/>
      <c r="AH2440" s="5"/>
      <c r="AI2440" s="5"/>
      <c r="AJ2440" s="5"/>
      <c r="AK2440" s="5"/>
      <c r="AL2440" s="5"/>
      <c r="AM2440" s="5"/>
      <c r="AN2440" s="5"/>
      <c r="AO2440" s="5"/>
      <c r="AP2440" s="5"/>
      <c r="AQ2440" s="5"/>
      <c r="AR2440" s="5"/>
      <c r="AS2440" s="5"/>
      <c r="AT2440" s="5"/>
      <c r="AU2440" s="5"/>
      <c r="AV2440" s="5"/>
      <c r="AW2440" s="5"/>
      <c r="AX2440" s="5"/>
      <c r="AY2440" s="5"/>
      <c r="AZ2440" s="5"/>
      <c r="BA2440" s="5"/>
      <c r="BB2440" s="5"/>
    </row>
    <row r="2441" spans="1:54">
      <c r="A2441" s="4"/>
      <c r="B2441" s="25"/>
      <c r="C2441" s="32">
        <f t="shared" si="177"/>
        <v>1</v>
      </c>
      <c r="D2441" s="36" t="s">
        <v>3991</v>
      </c>
      <c r="E2441" s="36">
        <v>3461</v>
      </c>
      <c r="F2441" s="4"/>
      <c r="G2441" s="5"/>
      <c r="H2441" s="5"/>
      <c r="I2441" s="5"/>
      <c r="J2441" s="5"/>
      <c r="K2441" s="5"/>
      <c r="L2441" s="5"/>
      <c r="M2441" s="5"/>
      <c r="N2441" s="5"/>
      <c r="O2441" s="5"/>
      <c r="P2441" s="5"/>
      <c r="Q2441" s="5"/>
      <c r="R2441" s="5"/>
      <c r="S2441" s="5"/>
      <c r="T2441" s="5"/>
      <c r="U2441" s="5"/>
      <c r="V2441" s="5"/>
      <c r="W2441" s="5"/>
      <c r="X2441" s="5"/>
      <c r="Y2441" s="5"/>
      <c r="Z2441" s="5"/>
      <c r="AA2441" s="5"/>
      <c r="AB2441" s="5"/>
      <c r="AC2441" s="5"/>
      <c r="AD2441" s="5"/>
      <c r="AE2441" s="5"/>
      <c r="AF2441" s="5"/>
      <c r="AG2441" s="5"/>
      <c r="AH2441" s="5"/>
      <c r="AI2441" s="5"/>
      <c r="AJ2441" s="5"/>
      <c r="AK2441" s="5"/>
      <c r="AL2441" s="5"/>
      <c r="AM2441" s="5"/>
      <c r="AN2441" s="5"/>
      <c r="AO2441" s="5"/>
      <c r="AP2441" s="5"/>
      <c r="AQ2441" s="5"/>
      <c r="AR2441" s="5"/>
      <c r="AS2441" s="5"/>
      <c r="AT2441" s="5"/>
      <c r="AU2441" s="5"/>
      <c r="AV2441" s="5"/>
      <c r="AW2441" s="5"/>
      <c r="AX2441" s="5"/>
      <c r="AY2441" s="5"/>
      <c r="AZ2441" s="5"/>
      <c r="BA2441" s="5"/>
      <c r="BB2441" s="5"/>
    </row>
    <row r="2442" spans="1:54">
      <c r="A2442" s="4"/>
      <c r="B2442" s="25"/>
      <c r="C2442" s="32">
        <f t="shared" si="177"/>
        <v>1</v>
      </c>
      <c r="D2442" s="36" t="s">
        <v>3993</v>
      </c>
      <c r="E2442" s="36">
        <v>9681</v>
      </c>
      <c r="F2442" s="4"/>
      <c r="G2442" s="5"/>
      <c r="H2442" s="5"/>
      <c r="I2442" s="5"/>
      <c r="J2442" s="5"/>
      <c r="K2442" s="5"/>
      <c r="L2442" s="5"/>
      <c r="M2442" s="5"/>
      <c r="N2442" s="5"/>
      <c r="O2442" s="5"/>
      <c r="P2442" s="5"/>
      <c r="Q2442" s="5"/>
      <c r="R2442" s="5"/>
      <c r="S2442" s="5"/>
      <c r="T2442" s="5"/>
      <c r="U2442" s="5"/>
      <c r="V2442" s="5"/>
      <c r="W2442" s="5"/>
      <c r="X2442" s="5"/>
      <c r="Y2442" s="5"/>
      <c r="Z2442" s="5"/>
      <c r="AA2442" s="5"/>
      <c r="AB2442" s="5"/>
      <c r="AC2442" s="5"/>
      <c r="AD2442" s="5"/>
      <c r="AE2442" s="5"/>
      <c r="AF2442" s="5"/>
      <c r="AG2442" s="5"/>
      <c r="AH2442" s="5"/>
      <c r="AI2442" s="5"/>
      <c r="AJ2442" s="5"/>
      <c r="AK2442" s="5"/>
      <c r="AL2442" s="5"/>
      <c r="AM2442" s="5"/>
      <c r="AN2442" s="5"/>
      <c r="AO2442" s="5"/>
      <c r="AP2442" s="5"/>
      <c r="AQ2442" s="5"/>
      <c r="AR2442" s="5"/>
      <c r="AS2442" s="5"/>
      <c r="AT2442" s="5"/>
      <c r="AU2442" s="5"/>
      <c r="AV2442" s="5"/>
      <c r="AW2442" s="5"/>
      <c r="AX2442" s="5"/>
      <c r="AY2442" s="5"/>
      <c r="AZ2442" s="5"/>
      <c r="BA2442" s="5"/>
      <c r="BB2442" s="5"/>
    </row>
    <row r="2443" spans="1:54">
      <c r="A2443" s="4"/>
      <c r="B2443" s="25"/>
      <c r="C2443" s="32">
        <f t="shared" si="177"/>
        <v>1</v>
      </c>
      <c r="D2443" s="36" t="s">
        <v>3994</v>
      </c>
      <c r="E2443" s="36">
        <v>3916</v>
      </c>
      <c r="F2443" s="4"/>
      <c r="G2443" s="5"/>
      <c r="H2443" s="5"/>
      <c r="I2443" s="5"/>
      <c r="J2443" s="5"/>
      <c r="K2443" s="5"/>
      <c r="L2443" s="5"/>
      <c r="M2443" s="5"/>
      <c r="N2443" s="5"/>
      <c r="O2443" s="5"/>
      <c r="P2443" s="5"/>
      <c r="Q2443" s="5"/>
      <c r="R2443" s="5"/>
      <c r="S2443" s="5"/>
      <c r="T2443" s="5"/>
      <c r="U2443" s="5"/>
      <c r="V2443" s="5"/>
      <c r="W2443" s="5"/>
      <c r="X2443" s="5"/>
      <c r="Y2443" s="5"/>
      <c r="Z2443" s="5"/>
      <c r="AA2443" s="5"/>
      <c r="AB2443" s="5"/>
      <c r="AC2443" s="5"/>
      <c r="AD2443" s="5"/>
      <c r="AE2443" s="5"/>
      <c r="AF2443" s="5"/>
      <c r="AG2443" s="5"/>
      <c r="AH2443" s="5"/>
      <c r="AI2443" s="5"/>
      <c r="AJ2443" s="5"/>
      <c r="AK2443" s="5"/>
      <c r="AL2443" s="5"/>
      <c r="AM2443" s="5"/>
      <c r="AN2443" s="5"/>
      <c r="AO2443" s="5"/>
      <c r="AP2443" s="5"/>
      <c r="AQ2443" s="5"/>
      <c r="AR2443" s="5"/>
      <c r="AS2443" s="5"/>
      <c r="AT2443" s="5"/>
      <c r="AU2443" s="5"/>
      <c r="AV2443" s="5"/>
      <c r="AW2443" s="5"/>
      <c r="AX2443" s="5"/>
      <c r="AY2443" s="5"/>
      <c r="AZ2443" s="5"/>
      <c r="BA2443" s="5"/>
      <c r="BB2443" s="5"/>
    </row>
    <row r="2444" spans="1:54">
      <c r="A2444" s="4"/>
      <c r="B2444" s="25"/>
      <c r="C2444" s="32">
        <f t="shared" si="177"/>
        <v>1</v>
      </c>
      <c r="D2444" s="36" t="s">
        <v>3995</v>
      </c>
      <c r="E2444" s="36">
        <v>7672</v>
      </c>
      <c r="F2444" s="4"/>
      <c r="G2444" s="5"/>
      <c r="H2444" s="5"/>
      <c r="I2444" s="5"/>
      <c r="J2444" s="5"/>
      <c r="K2444" s="5"/>
      <c r="L2444" s="5"/>
      <c r="M2444" s="5"/>
      <c r="N2444" s="5"/>
      <c r="O2444" s="5"/>
      <c r="P2444" s="5"/>
      <c r="Q2444" s="5"/>
      <c r="R2444" s="5"/>
      <c r="S2444" s="5"/>
      <c r="T2444" s="5"/>
      <c r="U2444" s="5"/>
      <c r="V2444" s="5"/>
      <c r="W2444" s="5"/>
      <c r="X2444" s="5"/>
      <c r="Y2444" s="5"/>
      <c r="Z2444" s="5"/>
      <c r="AA2444" s="5"/>
      <c r="AB2444" s="5"/>
      <c r="AC2444" s="5"/>
      <c r="AD2444" s="5"/>
      <c r="AE2444" s="5"/>
      <c r="AF2444" s="5"/>
      <c r="AG2444" s="5"/>
      <c r="AH2444" s="5"/>
      <c r="AI2444" s="5"/>
      <c r="AJ2444" s="5"/>
      <c r="AK2444" s="5"/>
      <c r="AL2444" s="5"/>
      <c r="AM2444" s="5"/>
      <c r="AN2444" s="5"/>
      <c r="AO2444" s="5"/>
      <c r="AP2444" s="5"/>
      <c r="AQ2444" s="5"/>
      <c r="AR2444" s="5"/>
      <c r="AS2444" s="5"/>
      <c r="AT2444" s="5"/>
      <c r="AU2444" s="5"/>
      <c r="AV2444" s="5"/>
      <c r="AW2444" s="5"/>
      <c r="AX2444" s="5"/>
      <c r="AY2444" s="5"/>
      <c r="AZ2444" s="5"/>
      <c r="BA2444" s="5"/>
      <c r="BB2444" s="5"/>
    </row>
    <row r="2445" spans="1:54">
      <c r="A2445" s="4"/>
      <c r="B2445" s="25"/>
      <c r="C2445" s="32">
        <f t="shared" si="177"/>
        <v>1</v>
      </c>
      <c r="D2445" s="36" t="s">
        <v>4910</v>
      </c>
      <c r="E2445" s="36">
        <v>11549</v>
      </c>
      <c r="F2445" s="4"/>
      <c r="G2445" s="5"/>
      <c r="H2445" s="5"/>
      <c r="I2445" s="5"/>
      <c r="J2445" s="5"/>
      <c r="K2445" s="5"/>
      <c r="L2445" s="5"/>
      <c r="M2445" s="5"/>
      <c r="N2445" s="5"/>
      <c r="O2445" s="5"/>
      <c r="P2445" s="5"/>
      <c r="Q2445" s="5"/>
      <c r="R2445" s="5"/>
      <c r="S2445" s="5"/>
      <c r="T2445" s="5"/>
      <c r="U2445" s="5"/>
      <c r="V2445" s="5"/>
      <c r="W2445" s="5"/>
      <c r="X2445" s="5"/>
      <c r="Y2445" s="5"/>
      <c r="Z2445" s="5"/>
      <c r="AA2445" s="5"/>
      <c r="AB2445" s="5"/>
      <c r="AC2445" s="5"/>
      <c r="AD2445" s="5"/>
      <c r="AE2445" s="5"/>
      <c r="AF2445" s="5"/>
      <c r="AG2445" s="5"/>
      <c r="AH2445" s="5"/>
      <c r="AI2445" s="5"/>
      <c r="AJ2445" s="5"/>
      <c r="AK2445" s="5"/>
      <c r="AL2445" s="5"/>
      <c r="AM2445" s="5"/>
      <c r="AN2445" s="5"/>
      <c r="AO2445" s="5"/>
      <c r="AP2445" s="5"/>
      <c r="AQ2445" s="5"/>
      <c r="AR2445" s="5"/>
      <c r="AS2445" s="5"/>
      <c r="AT2445" s="5"/>
      <c r="AU2445" s="5"/>
      <c r="AV2445" s="5"/>
      <c r="AW2445" s="5"/>
      <c r="AX2445" s="5"/>
      <c r="AY2445" s="5"/>
      <c r="AZ2445" s="5"/>
      <c r="BA2445" s="5"/>
      <c r="BB2445" s="5"/>
    </row>
    <row r="2446" spans="1:54">
      <c r="A2446" s="4"/>
      <c r="B2446" s="25"/>
      <c r="C2446" s="32">
        <f t="shared" si="177"/>
        <v>1</v>
      </c>
      <c r="D2446" s="36" t="s">
        <v>4001</v>
      </c>
      <c r="E2446" s="36">
        <v>2150</v>
      </c>
      <c r="F2446" s="4"/>
      <c r="G2446" s="5"/>
      <c r="H2446" s="5"/>
      <c r="I2446" s="5"/>
      <c r="J2446" s="5"/>
      <c r="K2446" s="5"/>
      <c r="L2446" s="5"/>
      <c r="M2446" s="5"/>
      <c r="N2446" s="5"/>
      <c r="O2446" s="5"/>
      <c r="P2446" s="5"/>
      <c r="Q2446" s="5"/>
      <c r="R2446" s="5"/>
      <c r="S2446" s="5"/>
      <c r="T2446" s="5"/>
      <c r="U2446" s="5"/>
      <c r="V2446" s="5"/>
      <c r="W2446" s="5"/>
      <c r="X2446" s="5"/>
      <c r="Y2446" s="5"/>
      <c r="Z2446" s="5"/>
      <c r="AA2446" s="5"/>
      <c r="AB2446" s="5"/>
      <c r="AC2446" s="5"/>
      <c r="AD2446" s="5"/>
      <c r="AE2446" s="5"/>
      <c r="AF2446" s="5"/>
      <c r="AG2446" s="5"/>
      <c r="AH2446" s="5"/>
      <c r="AI2446" s="5"/>
      <c r="AJ2446" s="5"/>
      <c r="AK2446" s="5"/>
      <c r="AL2446" s="5"/>
      <c r="AM2446" s="5"/>
      <c r="AN2446" s="5"/>
      <c r="AO2446" s="5"/>
      <c r="AP2446" s="5"/>
      <c r="AQ2446" s="5"/>
      <c r="AR2446" s="5"/>
      <c r="AS2446" s="5"/>
      <c r="AT2446" s="5"/>
      <c r="AU2446" s="5"/>
      <c r="AV2446" s="5"/>
      <c r="AW2446" s="5"/>
      <c r="AX2446" s="5"/>
      <c r="AY2446" s="5"/>
      <c r="AZ2446" s="5"/>
      <c r="BA2446" s="5"/>
      <c r="BB2446" s="5"/>
    </row>
    <row r="2447" spans="1:54">
      <c r="A2447" s="4"/>
      <c r="B2447" s="25"/>
      <c r="C2447" s="32">
        <f t="shared" si="177"/>
        <v>1</v>
      </c>
      <c r="D2447" s="36" t="s">
        <v>4911</v>
      </c>
      <c r="E2447" s="36">
        <v>19202</v>
      </c>
      <c r="F2447" s="4"/>
      <c r="G2447" s="5"/>
      <c r="H2447" s="5"/>
      <c r="I2447" s="5"/>
      <c r="J2447" s="5"/>
      <c r="K2447" s="5"/>
      <c r="L2447" s="5"/>
      <c r="M2447" s="5"/>
      <c r="N2447" s="5"/>
      <c r="O2447" s="5"/>
      <c r="P2447" s="5"/>
      <c r="Q2447" s="5"/>
      <c r="R2447" s="5"/>
      <c r="S2447" s="5"/>
      <c r="T2447" s="5"/>
      <c r="U2447" s="5"/>
      <c r="V2447" s="5"/>
      <c r="W2447" s="5"/>
      <c r="X2447" s="5"/>
      <c r="Y2447" s="5"/>
      <c r="Z2447" s="5"/>
      <c r="AA2447" s="5"/>
      <c r="AB2447" s="5"/>
      <c r="AC2447" s="5"/>
      <c r="AD2447" s="5"/>
      <c r="AE2447" s="5"/>
      <c r="AF2447" s="5"/>
      <c r="AG2447" s="5"/>
      <c r="AH2447" s="5"/>
      <c r="AI2447" s="5"/>
      <c r="AJ2447" s="5"/>
      <c r="AK2447" s="5"/>
      <c r="AL2447" s="5"/>
      <c r="AM2447" s="5"/>
      <c r="AN2447" s="5"/>
      <c r="AO2447" s="5"/>
      <c r="AP2447" s="5"/>
      <c r="AQ2447" s="5"/>
      <c r="AR2447" s="5"/>
      <c r="AS2447" s="5"/>
      <c r="AT2447" s="5"/>
      <c r="AU2447" s="5"/>
      <c r="AV2447" s="5"/>
      <c r="AW2447" s="5"/>
      <c r="AX2447" s="5"/>
      <c r="AY2447" s="5"/>
      <c r="AZ2447" s="5"/>
      <c r="BA2447" s="5"/>
      <c r="BB2447" s="5"/>
    </row>
    <row r="2448" spans="1:54">
      <c r="A2448" s="4"/>
      <c r="B2448" s="25"/>
      <c r="C2448" s="32">
        <f t="shared" si="177"/>
        <v>1</v>
      </c>
      <c r="D2448" s="36" t="s">
        <v>4003</v>
      </c>
      <c r="E2448" s="36">
        <v>3875</v>
      </c>
      <c r="F2448" s="4"/>
      <c r="G2448" s="5"/>
      <c r="H2448" s="5"/>
      <c r="I2448" s="5"/>
      <c r="J2448" s="5"/>
      <c r="K2448" s="5"/>
      <c r="L2448" s="5"/>
      <c r="M2448" s="5"/>
      <c r="N2448" s="5"/>
      <c r="O2448" s="5"/>
      <c r="P2448" s="5"/>
      <c r="Q2448" s="5"/>
      <c r="R2448" s="5"/>
      <c r="S2448" s="5"/>
      <c r="T2448" s="5"/>
      <c r="U2448" s="5"/>
      <c r="V2448" s="5"/>
      <c r="W2448" s="5"/>
      <c r="X2448" s="5"/>
      <c r="Y2448" s="5"/>
      <c r="Z2448" s="5"/>
      <c r="AA2448" s="5"/>
      <c r="AB2448" s="5"/>
      <c r="AC2448" s="5"/>
      <c r="AD2448" s="5"/>
      <c r="AE2448" s="5"/>
      <c r="AF2448" s="5"/>
      <c r="AG2448" s="5"/>
      <c r="AH2448" s="5"/>
      <c r="AI2448" s="5"/>
      <c r="AJ2448" s="5"/>
      <c r="AK2448" s="5"/>
      <c r="AL2448" s="5"/>
      <c r="AM2448" s="5"/>
      <c r="AN2448" s="5"/>
      <c r="AO2448" s="5"/>
      <c r="AP2448" s="5"/>
      <c r="AQ2448" s="5"/>
      <c r="AR2448" s="5"/>
      <c r="AS2448" s="5"/>
      <c r="AT2448" s="5"/>
      <c r="AU2448" s="5"/>
      <c r="AV2448" s="5"/>
      <c r="AW2448" s="5"/>
      <c r="AX2448" s="5"/>
      <c r="AY2448" s="5"/>
      <c r="AZ2448" s="5"/>
      <c r="BA2448" s="5"/>
      <c r="BB2448" s="5"/>
    </row>
    <row r="2449" spans="1:54">
      <c r="A2449" s="4"/>
      <c r="B2449" s="25"/>
      <c r="C2449" s="32">
        <f t="shared" si="177"/>
        <v>1</v>
      </c>
      <c r="D2449" s="36" t="s">
        <v>4004</v>
      </c>
      <c r="E2449" s="36">
        <v>12101</v>
      </c>
      <c r="F2449" s="4"/>
      <c r="G2449" s="5"/>
      <c r="H2449" s="5"/>
      <c r="I2449" s="5"/>
      <c r="J2449" s="5"/>
      <c r="K2449" s="5"/>
      <c r="L2449" s="5"/>
      <c r="M2449" s="5"/>
      <c r="N2449" s="5"/>
      <c r="O2449" s="5"/>
      <c r="P2449" s="5"/>
      <c r="Q2449" s="5"/>
      <c r="R2449" s="5"/>
      <c r="S2449" s="5"/>
      <c r="T2449" s="5"/>
      <c r="U2449" s="5"/>
      <c r="V2449" s="5"/>
      <c r="W2449" s="5"/>
      <c r="X2449" s="5"/>
      <c r="Y2449" s="5"/>
      <c r="Z2449" s="5"/>
      <c r="AA2449" s="5"/>
      <c r="AB2449" s="5"/>
      <c r="AC2449" s="5"/>
      <c r="AD2449" s="5"/>
      <c r="AE2449" s="5"/>
      <c r="AF2449" s="5"/>
      <c r="AG2449" s="5"/>
      <c r="AH2449" s="5"/>
      <c r="AI2449" s="5"/>
      <c r="AJ2449" s="5"/>
      <c r="AK2449" s="5"/>
      <c r="AL2449" s="5"/>
      <c r="AM2449" s="5"/>
      <c r="AN2449" s="5"/>
      <c r="AO2449" s="5"/>
      <c r="AP2449" s="5"/>
      <c r="AQ2449" s="5"/>
      <c r="AR2449" s="5"/>
      <c r="AS2449" s="5"/>
      <c r="AT2449" s="5"/>
      <c r="AU2449" s="5"/>
      <c r="AV2449" s="5"/>
      <c r="AW2449" s="5"/>
      <c r="AX2449" s="5"/>
      <c r="AY2449" s="5"/>
      <c r="AZ2449" s="5"/>
      <c r="BA2449" s="5"/>
      <c r="BB2449" s="5"/>
    </row>
    <row r="2450" spans="1:54">
      <c r="A2450" s="4"/>
      <c r="B2450" s="25"/>
      <c r="C2450" s="32">
        <f t="shared" si="177"/>
        <v>1</v>
      </c>
      <c r="D2450" s="36" t="s">
        <v>4005</v>
      </c>
      <c r="E2450" s="36">
        <v>40344</v>
      </c>
      <c r="F2450" s="4"/>
      <c r="G2450" s="5"/>
      <c r="H2450" s="5"/>
      <c r="I2450" s="5"/>
      <c r="J2450" s="5"/>
      <c r="K2450" s="5"/>
      <c r="L2450" s="5"/>
      <c r="M2450" s="5"/>
      <c r="N2450" s="5"/>
      <c r="O2450" s="5"/>
      <c r="P2450" s="5"/>
      <c r="Q2450" s="5"/>
      <c r="R2450" s="5"/>
      <c r="S2450" s="5"/>
      <c r="T2450" s="5"/>
      <c r="U2450" s="5"/>
      <c r="V2450" s="5"/>
      <c r="W2450" s="5"/>
      <c r="X2450" s="5"/>
      <c r="Y2450" s="5"/>
      <c r="Z2450" s="5"/>
      <c r="AA2450" s="5"/>
      <c r="AB2450" s="5"/>
      <c r="AC2450" s="5"/>
      <c r="AD2450" s="5"/>
      <c r="AE2450" s="5"/>
      <c r="AF2450" s="5"/>
      <c r="AG2450" s="5"/>
      <c r="AH2450" s="5"/>
      <c r="AI2450" s="5"/>
      <c r="AJ2450" s="5"/>
      <c r="AK2450" s="5"/>
      <c r="AL2450" s="5"/>
      <c r="AM2450" s="5"/>
      <c r="AN2450" s="5"/>
      <c r="AO2450" s="5"/>
      <c r="AP2450" s="5"/>
      <c r="AQ2450" s="5"/>
      <c r="AR2450" s="5"/>
      <c r="AS2450" s="5"/>
      <c r="AT2450" s="5"/>
      <c r="AU2450" s="5"/>
      <c r="AV2450" s="5"/>
      <c r="AW2450" s="5"/>
      <c r="AX2450" s="5"/>
      <c r="AY2450" s="5"/>
      <c r="AZ2450" s="5"/>
      <c r="BA2450" s="5"/>
      <c r="BB2450" s="5"/>
    </row>
    <row r="2451" spans="1:54">
      <c r="A2451" s="4"/>
      <c r="B2451" s="25"/>
      <c r="C2451" s="32">
        <f t="shared" si="177"/>
        <v>1</v>
      </c>
      <c r="D2451" s="36" t="s">
        <v>4007</v>
      </c>
      <c r="E2451" s="36">
        <v>2467</v>
      </c>
      <c r="F2451" s="4"/>
      <c r="G2451" s="5"/>
      <c r="H2451" s="5"/>
      <c r="I2451" s="5"/>
      <c r="J2451" s="5"/>
      <c r="K2451" s="5"/>
      <c r="L2451" s="5"/>
      <c r="M2451" s="5"/>
      <c r="N2451" s="5"/>
      <c r="O2451" s="5"/>
      <c r="P2451" s="5"/>
      <c r="Q2451" s="5"/>
      <c r="R2451" s="5"/>
      <c r="S2451" s="5"/>
      <c r="T2451" s="5"/>
      <c r="U2451" s="5"/>
      <c r="V2451" s="5"/>
      <c r="W2451" s="5"/>
      <c r="X2451" s="5"/>
      <c r="Y2451" s="5"/>
      <c r="Z2451" s="5"/>
      <c r="AA2451" s="5"/>
      <c r="AB2451" s="5"/>
      <c r="AC2451" s="5"/>
      <c r="AD2451" s="5"/>
      <c r="AE2451" s="5"/>
      <c r="AF2451" s="5"/>
      <c r="AG2451" s="5"/>
      <c r="AH2451" s="5"/>
      <c r="AI2451" s="5"/>
      <c r="AJ2451" s="5"/>
      <c r="AK2451" s="5"/>
      <c r="AL2451" s="5"/>
      <c r="AM2451" s="5"/>
      <c r="AN2451" s="5"/>
      <c r="AO2451" s="5"/>
      <c r="AP2451" s="5"/>
      <c r="AQ2451" s="5"/>
      <c r="AR2451" s="5"/>
      <c r="AS2451" s="5"/>
      <c r="AT2451" s="5"/>
      <c r="AU2451" s="5"/>
      <c r="AV2451" s="5"/>
      <c r="AW2451" s="5"/>
      <c r="AX2451" s="5"/>
      <c r="AY2451" s="5"/>
      <c r="AZ2451" s="5"/>
      <c r="BA2451" s="5"/>
      <c r="BB2451" s="5"/>
    </row>
    <row r="2452" spans="1:54">
      <c r="A2452" s="4"/>
      <c r="B2452" s="25"/>
      <c r="C2452" s="32">
        <f t="shared" si="177"/>
        <v>1</v>
      </c>
      <c r="D2452" s="36" t="s">
        <v>4008</v>
      </c>
      <c r="E2452" s="36">
        <v>9732</v>
      </c>
      <c r="F2452" s="4"/>
      <c r="G2452" s="5"/>
      <c r="H2452" s="5"/>
      <c r="I2452" s="5"/>
      <c r="J2452" s="5"/>
      <c r="K2452" s="5"/>
      <c r="L2452" s="5"/>
      <c r="M2452" s="5"/>
      <c r="N2452" s="5"/>
      <c r="O2452" s="5"/>
      <c r="P2452" s="5"/>
      <c r="Q2452" s="5"/>
      <c r="R2452" s="5"/>
      <c r="S2452" s="5"/>
      <c r="T2452" s="5"/>
      <c r="U2452" s="5"/>
      <c r="V2452" s="5"/>
      <c r="W2452" s="5"/>
      <c r="X2452" s="5"/>
      <c r="Y2452" s="5"/>
      <c r="Z2452" s="5"/>
      <c r="AA2452" s="5"/>
      <c r="AB2452" s="5"/>
      <c r="AC2452" s="5"/>
      <c r="AD2452" s="5"/>
      <c r="AE2452" s="5"/>
      <c r="AF2452" s="5"/>
      <c r="AG2452" s="5"/>
      <c r="AH2452" s="5"/>
      <c r="AI2452" s="5"/>
      <c r="AJ2452" s="5"/>
      <c r="AK2452" s="5"/>
      <c r="AL2452" s="5"/>
      <c r="AM2452" s="5"/>
      <c r="AN2452" s="5"/>
      <c r="AO2452" s="5"/>
      <c r="AP2452" s="5"/>
      <c r="AQ2452" s="5"/>
      <c r="AR2452" s="5"/>
      <c r="AS2452" s="5"/>
      <c r="AT2452" s="5"/>
      <c r="AU2452" s="5"/>
      <c r="AV2452" s="5"/>
      <c r="AW2452" s="5"/>
      <c r="AX2452" s="5"/>
      <c r="AY2452" s="5"/>
      <c r="AZ2452" s="5"/>
      <c r="BA2452" s="5"/>
      <c r="BB2452" s="5"/>
    </row>
    <row r="2453" spans="1:54">
      <c r="A2453" s="4"/>
      <c r="B2453" s="25"/>
      <c r="C2453" s="32">
        <f t="shared" si="177"/>
        <v>1</v>
      </c>
      <c r="D2453" s="36" t="s">
        <v>4009</v>
      </c>
      <c r="E2453" s="36">
        <v>5820</v>
      </c>
      <c r="F2453" s="4"/>
      <c r="G2453" s="5"/>
      <c r="H2453" s="5"/>
      <c r="I2453" s="5"/>
      <c r="J2453" s="5"/>
      <c r="K2453" s="5"/>
      <c r="L2453" s="5"/>
      <c r="M2453" s="5"/>
      <c r="N2453" s="5"/>
      <c r="O2453" s="5"/>
      <c r="P2453" s="5"/>
      <c r="Q2453" s="5"/>
      <c r="R2453" s="5"/>
      <c r="S2453" s="5"/>
      <c r="T2453" s="5"/>
      <c r="U2453" s="5"/>
      <c r="V2453" s="5"/>
      <c r="W2453" s="5"/>
      <c r="X2453" s="5"/>
      <c r="Y2453" s="5"/>
      <c r="Z2453" s="5"/>
      <c r="AA2453" s="5"/>
      <c r="AB2453" s="5"/>
      <c r="AC2453" s="5"/>
      <c r="AD2453" s="5"/>
      <c r="AE2453" s="5"/>
      <c r="AF2453" s="5"/>
      <c r="AG2453" s="5"/>
      <c r="AH2453" s="5"/>
      <c r="AI2453" s="5"/>
      <c r="AJ2453" s="5"/>
      <c r="AK2453" s="5"/>
      <c r="AL2453" s="5"/>
      <c r="AM2453" s="5"/>
      <c r="AN2453" s="5"/>
      <c r="AO2453" s="5"/>
      <c r="AP2453" s="5"/>
      <c r="AQ2453" s="5"/>
      <c r="AR2453" s="5"/>
      <c r="AS2453" s="5"/>
      <c r="AT2453" s="5"/>
      <c r="AU2453" s="5"/>
      <c r="AV2453" s="5"/>
      <c r="AW2453" s="5"/>
      <c r="AX2453" s="5"/>
      <c r="AY2453" s="5"/>
      <c r="AZ2453" s="5"/>
      <c r="BA2453" s="5"/>
      <c r="BB2453" s="5"/>
    </row>
    <row r="2454" spans="1:54">
      <c r="A2454" s="4"/>
      <c r="B2454" s="25"/>
      <c r="C2454" s="32">
        <f t="shared" si="177"/>
        <v>1</v>
      </c>
      <c r="D2454" s="36" t="s">
        <v>4011</v>
      </c>
      <c r="E2454" s="36">
        <v>3631</v>
      </c>
      <c r="F2454" s="4"/>
      <c r="G2454" s="5"/>
      <c r="H2454" s="5"/>
      <c r="I2454" s="5"/>
      <c r="J2454" s="5"/>
      <c r="K2454" s="5"/>
      <c r="L2454" s="5"/>
      <c r="M2454" s="5"/>
      <c r="N2454" s="5"/>
      <c r="O2454" s="5"/>
      <c r="P2454" s="5"/>
      <c r="Q2454" s="5"/>
      <c r="R2454" s="5"/>
      <c r="S2454" s="5"/>
      <c r="T2454" s="5"/>
      <c r="U2454" s="5"/>
      <c r="V2454" s="5"/>
      <c r="W2454" s="5"/>
      <c r="X2454" s="5"/>
      <c r="Y2454" s="5"/>
      <c r="Z2454" s="5"/>
      <c r="AA2454" s="5"/>
      <c r="AB2454" s="5"/>
      <c r="AC2454" s="5"/>
      <c r="AD2454" s="5"/>
      <c r="AE2454" s="5"/>
      <c r="AF2454" s="5"/>
      <c r="AG2454" s="5"/>
      <c r="AH2454" s="5"/>
      <c r="AI2454" s="5"/>
      <c r="AJ2454" s="5"/>
      <c r="AK2454" s="5"/>
      <c r="AL2454" s="5"/>
      <c r="AM2454" s="5"/>
      <c r="AN2454" s="5"/>
      <c r="AO2454" s="5"/>
      <c r="AP2454" s="5"/>
      <c r="AQ2454" s="5"/>
      <c r="AR2454" s="5"/>
      <c r="AS2454" s="5"/>
      <c r="AT2454" s="5"/>
      <c r="AU2454" s="5"/>
      <c r="AV2454" s="5"/>
      <c r="AW2454" s="5"/>
      <c r="AX2454" s="5"/>
      <c r="AY2454" s="5"/>
      <c r="AZ2454" s="5"/>
      <c r="BA2454" s="5"/>
      <c r="BB2454" s="5"/>
    </row>
    <row r="2455" spans="1:54">
      <c r="A2455" s="4"/>
      <c r="B2455" s="25"/>
      <c r="C2455" s="32">
        <f t="shared" si="177"/>
        <v>1</v>
      </c>
      <c r="D2455" s="36" t="s">
        <v>4012</v>
      </c>
      <c r="E2455" s="36">
        <v>4351</v>
      </c>
      <c r="F2455" s="4"/>
      <c r="G2455" s="5"/>
      <c r="H2455" s="5"/>
      <c r="I2455" s="5"/>
      <c r="J2455" s="5"/>
      <c r="K2455" s="5"/>
      <c r="L2455" s="5"/>
      <c r="M2455" s="5"/>
      <c r="N2455" s="5"/>
      <c r="O2455" s="5"/>
      <c r="P2455" s="5"/>
      <c r="Q2455" s="5"/>
      <c r="R2455" s="5"/>
      <c r="S2455" s="5"/>
      <c r="T2455" s="5"/>
      <c r="U2455" s="5"/>
      <c r="V2455" s="5"/>
      <c r="W2455" s="5"/>
      <c r="X2455" s="5"/>
      <c r="Y2455" s="5"/>
      <c r="Z2455" s="5"/>
      <c r="AA2455" s="5"/>
      <c r="AB2455" s="5"/>
      <c r="AC2455" s="5"/>
      <c r="AD2455" s="5"/>
      <c r="AE2455" s="5"/>
      <c r="AF2455" s="5"/>
      <c r="AG2455" s="5"/>
      <c r="AH2455" s="5"/>
      <c r="AI2455" s="5"/>
      <c r="AJ2455" s="5"/>
      <c r="AK2455" s="5"/>
      <c r="AL2455" s="5"/>
      <c r="AM2455" s="5"/>
      <c r="AN2455" s="5"/>
      <c r="AO2455" s="5"/>
      <c r="AP2455" s="5"/>
      <c r="AQ2455" s="5"/>
      <c r="AR2455" s="5"/>
      <c r="AS2455" s="5"/>
      <c r="AT2455" s="5"/>
      <c r="AU2455" s="5"/>
      <c r="AV2455" s="5"/>
      <c r="AW2455" s="5"/>
      <c r="AX2455" s="5"/>
      <c r="AY2455" s="5"/>
      <c r="AZ2455" s="5"/>
      <c r="BA2455" s="5"/>
      <c r="BB2455" s="5"/>
    </row>
    <row r="2456" spans="1:54">
      <c r="A2456" s="4"/>
      <c r="B2456" s="25"/>
      <c r="C2456" s="32">
        <f t="shared" ref="C2456:C2487" si="178">IF(D2456="",0,1)</f>
        <v>1</v>
      </c>
      <c r="D2456" s="36" t="s">
        <v>4014</v>
      </c>
      <c r="E2456" s="36">
        <v>43641</v>
      </c>
      <c r="F2456" s="4"/>
      <c r="G2456" s="5"/>
      <c r="H2456" s="5"/>
      <c r="I2456" s="5"/>
      <c r="J2456" s="5"/>
      <c r="K2456" s="5"/>
      <c r="L2456" s="5"/>
      <c r="M2456" s="5"/>
      <c r="N2456" s="5"/>
      <c r="O2456" s="5"/>
      <c r="P2456" s="5"/>
      <c r="Q2456" s="5"/>
      <c r="R2456" s="5"/>
      <c r="S2456" s="5"/>
      <c r="T2456" s="5"/>
      <c r="U2456" s="5"/>
      <c r="V2456" s="5"/>
      <c r="W2456" s="5"/>
      <c r="X2456" s="5"/>
      <c r="Y2456" s="5"/>
      <c r="Z2456" s="5"/>
      <c r="AA2456" s="5"/>
      <c r="AB2456" s="5"/>
      <c r="AC2456" s="5"/>
      <c r="AD2456" s="5"/>
      <c r="AE2456" s="5"/>
      <c r="AF2456" s="5"/>
      <c r="AG2456" s="5"/>
      <c r="AH2456" s="5"/>
      <c r="AI2456" s="5"/>
      <c r="AJ2456" s="5"/>
      <c r="AK2456" s="5"/>
      <c r="AL2456" s="5"/>
      <c r="AM2456" s="5"/>
      <c r="AN2456" s="5"/>
      <c r="AO2456" s="5"/>
      <c r="AP2456" s="5"/>
      <c r="AQ2456" s="5"/>
      <c r="AR2456" s="5"/>
      <c r="AS2456" s="5"/>
      <c r="AT2456" s="5"/>
      <c r="AU2456" s="5"/>
      <c r="AV2456" s="5"/>
      <c r="AW2456" s="5"/>
      <c r="AX2456" s="5"/>
      <c r="AY2456" s="5"/>
      <c r="AZ2456" s="5"/>
      <c r="BA2456" s="5"/>
      <c r="BB2456" s="5"/>
    </row>
    <row r="2457" spans="1:54">
      <c r="A2457" s="4"/>
      <c r="B2457" s="25"/>
      <c r="C2457" s="32">
        <f t="shared" si="178"/>
        <v>1</v>
      </c>
      <c r="D2457" s="36" t="s">
        <v>4912</v>
      </c>
      <c r="E2457" s="36">
        <v>25818</v>
      </c>
      <c r="F2457" s="4"/>
      <c r="G2457" s="5"/>
      <c r="H2457" s="5"/>
      <c r="I2457" s="5"/>
      <c r="J2457" s="5"/>
      <c r="K2457" s="5"/>
      <c r="L2457" s="5"/>
      <c r="M2457" s="5"/>
      <c r="N2457" s="5"/>
      <c r="O2457" s="5"/>
      <c r="P2457" s="5"/>
      <c r="Q2457" s="5"/>
      <c r="R2457" s="5"/>
      <c r="S2457" s="5"/>
      <c r="T2457" s="5"/>
      <c r="U2457" s="5"/>
      <c r="V2457" s="5"/>
      <c r="W2457" s="5"/>
      <c r="X2457" s="5"/>
      <c r="Y2457" s="5"/>
      <c r="Z2457" s="5"/>
      <c r="AA2457" s="5"/>
      <c r="AB2457" s="5"/>
      <c r="AC2457" s="5"/>
      <c r="AD2457" s="5"/>
      <c r="AE2457" s="5"/>
      <c r="AF2457" s="5"/>
      <c r="AG2457" s="5"/>
      <c r="AH2457" s="5"/>
      <c r="AI2457" s="5"/>
      <c r="AJ2457" s="5"/>
      <c r="AK2457" s="5"/>
      <c r="AL2457" s="5"/>
      <c r="AM2457" s="5"/>
      <c r="AN2457" s="5"/>
      <c r="AO2457" s="5"/>
      <c r="AP2457" s="5"/>
      <c r="AQ2457" s="5"/>
      <c r="AR2457" s="5"/>
      <c r="AS2457" s="5"/>
      <c r="AT2457" s="5"/>
      <c r="AU2457" s="5"/>
      <c r="AV2457" s="5"/>
      <c r="AW2457" s="5"/>
      <c r="AX2457" s="5"/>
      <c r="AY2457" s="5"/>
      <c r="AZ2457" s="5"/>
      <c r="BA2457" s="5"/>
      <c r="BB2457" s="5"/>
    </row>
    <row r="2458" spans="1:54">
      <c r="A2458" s="4"/>
      <c r="B2458" s="25"/>
      <c r="C2458" s="32">
        <f t="shared" si="178"/>
        <v>1</v>
      </c>
      <c r="D2458" s="36" t="s">
        <v>4016</v>
      </c>
      <c r="E2458" s="36">
        <v>1889</v>
      </c>
      <c r="F2458" s="4"/>
      <c r="G2458" s="5"/>
      <c r="H2458" s="5"/>
      <c r="I2458" s="5"/>
      <c r="J2458" s="5"/>
      <c r="K2458" s="5"/>
      <c r="L2458" s="5"/>
      <c r="M2458" s="5"/>
      <c r="N2458" s="5"/>
      <c r="O2458" s="5"/>
      <c r="P2458" s="5"/>
      <c r="Q2458" s="5"/>
      <c r="R2458" s="5"/>
      <c r="S2458" s="5"/>
      <c r="T2458" s="5"/>
      <c r="U2458" s="5"/>
      <c r="V2458" s="5"/>
      <c r="W2458" s="5"/>
      <c r="X2458" s="5"/>
      <c r="Y2458" s="5"/>
      <c r="Z2458" s="5"/>
      <c r="AA2458" s="5"/>
      <c r="AB2458" s="5"/>
      <c r="AC2458" s="5"/>
      <c r="AD2458" s="5"/>
      <c r="AE2458" s="5"/>
      <c r="AF2458" s="5"/>
      <c r="AG2458" s="5"/>
      <c r="AH2458" s="5"/>
      <c r="AI2458" s="5"/>
      <c r="AJ2458" s="5"/>
      <c r="AK2458" s="5"/>
      <c r="AL2458" s="5"/>
      <c r="AM2458" s="5"/>
      <c r="AN2458" s="5"/>
      <c r="AO2458" s="5"/>
      <c r="AP2458" s="5"/>
      <c r="AQ2458" s="5"/>
      <c r="AR2458" s="5"/>
      <c r="AS2458" s="5"/>
      <c r="AT2458" s="5"/>
      <c r="AU2458" s="5"/>
      <c r="AV2458" s="5"/>
      <c r="AW2458" s="5"/>
      <c r="AX2458" s="5"/>
      <c r="AY2458" s="5"/>
      <c r="AZ2458" s="5"/>
      <c r="BA2458" s="5"/>
      <c r="BB2458" s="5"/>
    </row>
    <row r="2459" spans="1:54">
      <c r="A2459" s="4"/>
      <c r="B2459" s="25"/>
      <c r="C2459" s="32">
        <f t="shared" si="178"/>
        <v>1</v>
      </c>
      <c r="D2459" s="36" t="s">
        <v>4017</v>
      </c>
      <c r="E2459" s="36">
        <v>5402</v>
      </c>
      <c r="F2459" s="4"/>
      <c r="G2459" s="5"/>
      <c r="H2459" s="5"/>
      <c r="I2459" s="5"/>
      <c r="J2459" s="5"/>
      <c r="K2459" s="5"/>
      <c r="L2459" s="5"/>
      <c r="M2459" s="5"/>
      <c r="N2459" s="5"/>
      <c r="O2459" s="5"/>
      <c r="P2459" s="5"/>
      <c r="Q2459" s="5"/>
      <c r="R2459" s="5"/>
      <c r="S2459" s="5"/>
      <c r="T2459" s="5"/>
      <c r="U2459" s="5"/>
      <c r="V2459" s="5"/>
      <c r="W2459" s="5"/>
      <c r="X2459" s="5"/>
      <c r="Y2459" s="5"/>
      <c r="Z2459" s="5"/>
      <c r="AA2459" s="5"/>
      <c r="AB2459" s="5"/>
      <c r="AC2459" s="5"/>
      <c r="AD2459" s="5"/>
      <c r="AE2459" s="5"/>
      <c r="AF2459" s="5"/>
      <c r="AG2459" s="5"/>
      <c r="AH2459" s="5"/>
      <c r="AI2459" s="5"/>
      <c r="AJ2459" s="5"/>
      <c r="AK2459" s="5"/>
      <c r="AL2459" s="5"/>
      <c r="AM2459" s="5"/>
      <c r="AN2459" s="5"/>
      <c r="AO2459" s="5"/>
      <c r="AP2459" s="5"/>
      <c r="AQ2459" s="5"/>
      <c r="AR2459" s="5"/>
      <c r="AS2459" s="5"/>
      <c r="AT2459" s="5"/>
      <c r="AU2459" s="5"/>
      <c r="AV2459" s="5"/>
      <c r="AW2459" s="5"/>
      <c r="AX2459" s="5"/>
      <c r="AY2459" s="5"/>
      <c r="AZ2459" s="5"/>
      <c r="BA2459" s="5"/>
      <c r="BB2459" s="5"/>
    </row>
    <row r="2460" spans="1:54">
      <c r="A2460" s="4"/>
      <c r="B2460" s="25"/>
      <c r="C2460" s="32">
        <f t="shared" si="178"/>
        <v>1</v>
      </c>
      <c r="D2460" s="36" t="s">
        <v>4018</v>
      </c>
      <c r="E2460" s="36">
        <v>2669</v>
      </c>
      <c r="F2460" s="4"/>
      <c r="G2460" s="5"/>
      <c r="H2460" s="5"/>
      <c r="I2460" s="5"/>
      <c r="J2460" s="5"/>
      <c r="K2460" s="5"/>
      <c r="L2460" s="5"/>
      <c r="M2460" s="5"/>
      <c r="N2460" s="5"/>
      <c r="O2460" s="5"/>
      <c r="P2460" s="5"/>
      <c r="Q2460" s="5"/>
      <c r="R2460" s="5"/>
      <c r="S2460" s="5"/>
      <c r="T2460" s="5"/>
      <c r="U2460" s="5"/>
      <c r="V2460" s="5"/>
      <c r="W2460" s="5"/>
      <c r="X2460" s="5"/>
      <c r="Y2460" s="5"/>
      <c r="Z2460" s="5"/>
      <c r="AA2460" s="5"/>
      <c r="AB2460" s="5"/>
      <c r="AC2460" s="5"/>
      <c r="AD2460" s="5"/>
      <c r="AE2460" s="5"/>
      <c r="AF2460" s="5"/>
      <c r="AG2460" s="5"/>
      <c r="AH2460" s="5"/>
      <c r="AI2460" s="5"/>
      <c r="AJ2460" s="5"/>
      <c r="AK2460" s="5"/>
      <c r="AL2460" s="5"/>
      <c r="AM2460" s="5"/>
      <c r="AN2460" s="5"/>
      <c r="AO2460" s="5"/>
      <c r="AP2460" s="5"/>
      <c r="AQ2460" s="5"/>
      <c r="AR2460" s="5"/>
      <c r="AS2460" s="5"/>
      <c r="AT2460" s="5"/>
      <c r="AU2460" s="5"/>
      <c r="AV2460" s="5"/>
      <c r="AW2460" s="5"/>
      <c r="AX2460" s="5"/>
      <c r="AY2460" s="5"/>
      <c r="AZ2460" s="5"/>
      <c r="BA2460" s="5"/>
      <c r="BB2460" s="5"/>
    </row>
    <row r="2461" spans="1:54">
      <c r="A2461" s="4"/>
      <c r="B2461" s="25"/>
      <c r="C2461" s="32">
        <f t="shared" si="178"/>
        <v>1</v>
      </c>
      <c r="D2461" s="36" t="s">
        <v>4020</v>
      </c>
      <c r="E2461" s="36">
        <v>4389</v>
      </c>
      <c r="F2461" s="4"/>
      <c r="G2461" s="5"/>
      <c r="H2461" s="5"/>
      <c r="I2461" s="5"/>
      <c r="J2461" s="5"/>
      <c r="K2461" s="5"/>
      <c r="L2461" s="5"/>
      <c r="M2461" s="5"/>
      <c r="N2461" s="5"/>
      <c r="O2461" s="5"/>
      <c r="P2461" s="5"/>
      <c r="Q2461" s="5"/>
      <c r="R2461" s="5"/>
      <c r="S2461" s="5"/>
      <c r="T2461" s="5"/>
      <c r="U2461" s="5"/>
      <c r="V2461" s="5"/>
      <c r="W2461" s="5"/>
      <c r="X2461" s="5"/>
      <c r="Y2461" s="5"/>
      <c r="Z2461" s="5"/>
      <c r="AA2461" s="5"/>
      <c r="AB2461" s="5"/>
      <c r="AC2461" s="5"/>
      <c r="AD2461" s="5"/>
      <c r="AE2461" s="5"/>
      <c r="AF2461" s="5"/>
      <c r="AG2461" s="5"/>
      <c r="AH2461" s="5"/>
      <c r="AI2461" s="5"/>
      <c r="AJ2461" s="5"/>
      <c r="AK2461" s="5"/>
      <c r="AL2461" s="5"/>
      <c r="AM2461" s="5"/>
      <c r="AN2461" s="5"/>
      <c r="AO2461" s="5"/>
      <c r="AP2461" s="5"/>
      <c r="AQ2461" s="5"/>
      <c r="AR2461" s="5"/>
      <c r="AS2461" s="5"/>
      <c r="AT2461" s="5"/>
      <c r="AU2461" s="5"/>
      <c r="AV2461" s="5"/>
      <c r="AW2461" s="5"/>
      <c r="AX2461" s="5"/>
      <c r="AY2461" s="5"/>
      <c r="AZ2461" s="5"/>
      <c r="BA2461" s="5"/>
      <c r="BB2461" s="5"/>
    </row>
    <row r="2462" spans="1:54">
      <c r="A2462" s="4"/>
      <c r="B2462" s="25"/>
      <c r="C2462" s="32">
        <f t="shared" si="178"/>
        <v>1</v>
      </c>
      <c r="D2462" s="36" t="s">
        <v>4021</v>
      </c>
      <c r="E2462" s="36">
        <v>4622</v>
      </c>
      <c r="F2462" s="4"/>
      <c r="G2462" s="5"/>
      <c r="H2462" s="5"/>
      <c r="I2462" s="5"/>
      <c r="J2462" s="5"/>
      <c r="K2462" s="5"/>
      <c r="L2462" s="5"/>
      <c r="M2462" s="5"/>
      <c r="N2462" s="5"/>
      <c r="O2462" s="5"/>
      <c r="P2462" s="5"/>
      <c r="Q2462" s="5"/>
      <c r="R2462" s="5"/>
      <c r="S2462" s="5"/>
      <c r="T2462" s="5"/>
      <c r="U2462" s="5"/>
      <c r="V2462" s="5"/>
      <c r="W2462" s="5"/>
      <c r="X2462" s="5"/>
      <c r="Y2462" s="5"/>
      <c r="Z2462" s="5"/>
      <c r="AA2462" s="5"/>
      <c r="AB2462" s="5"/>
      <c r="AC2462" s="5"/>
      <c r="AD2462" s="5"/>
      <c r="AE2462" s="5"/>
      <c r="AF2462" s="5"/>
      <c r="AG2462" s="5"/>
      <c r="AH2462" s="5"/>
      <c r="AI2462" s="5"/>
      <c r="AJ2462" s="5"/>
      <c r="AK2462" s="5"/>
      <c r="AL2462" s="5"/>
      <c r="AM2462" s="5"/>
      <c r="AN2462" s="5"/>
      <c r="AO2462" s="5"/>
      <c r="AP2462" s="5"/>
      <c r="AQ2462" s="5"/>
      <c r="AR2462" s="5"/>
      <c r="AS2462" s="5"/>
      <c r="AT2462" s="5"/>
      <c r="AU2462" s="5"/>
      <c r="AV2462" s="5"/>
      <c r="AW2462" s="5"/>
      <c r="AX2462" s="5"/>
      <c r="AY2462" s="5"/>
      <c r="AZ2462" s="5"/>
      <c r="BA2462" s="5"/>
      <c r="BB2462" s="5"/>
    </row>
    <row r="2463" spans="1:54">
      <c r="A2463" s="4"/>
      <c r="B2463" s="25"/>
      <c r="C2463" s="32">
        <f t="shared" si="178"/>
        <v>1</v>
      </c>
      <c r="D2463" s="36" t="s">
        <v>4022</v>
      </c>
      <c r="E2463" s="36">
        <v>47943</v>
      </c>
      <c r="F2463" s="4"/>
      <c r="G2463" s="5"/>
      <c r="H2463" s="5"/>
      <c r="I2463" s="5"/>
      <c r="J2463" s="5"/>
      <c r="K2463" s="5"/>
      <c r="L2463" s="5"/>
      <c r="M2463" s="5"/>
      <c r="N2463" s="5"/>
      <c r="O2463" s="5"/>
      <c r="P2463" s="5"/>
      <c r="Q2463" s="5"/>
      <c r="R2463" s="5"/>
      <c r="S2463" s="5"/>
      <c r="T2463" s="5"/>
      <c r="U2463" s="5"/>
      <c r="V2463" s="5"/>
      <c r="W2463" s="5"/>
      <c r="X2463" s="5"/>
      <c r="Y2463" s="5"/>
      <c r="Z2463" s="5"/>
      <c r="AA2463" s="5"/>
      <c r="AB2463" s="5"/>
      <c r="AC2463" s="5"/>
      <c r="AD2463" s="5"/>
      <c r="AE2463" s="5"/>
      <c r="AF2463" s="5"/>
      <c r="AG2463" s="5"/>
      <c r="AH2463" s="5"/>
      <c r="AI2463" s="5"/>
      <c r="AJ2463" s="5"/>
      <c r="AK2463" s="5"/>
      <c r="AL2463" s="5"/>
      <c r="AM2463" s="5"/>
      <c r="AN2463" s="5"/>
      <c r="AO2463" s="5"/>
      <c r="AP2463" s="5"/>
      <c r="AQ2463" s="5"/>
      <c r="AR2463" s="5"/>
      <c r="AS2463" s="5"/>
      <c r="AT2463" s="5"/>
      <c r="AU2463" s="5"/>
      <c r="AV2463" s="5"/>
      <c r="AW2463" s="5"/>
      <c r="AX2463" s="5"/>
      <c r="AY2463" s="5"/>
      <c r="AZ2463" s="5"/>
      <c r="BA2463" s="5"/>
      <c r="BB2463" s="5"/>
    </row>
    <row r="2464" spans="1:54">
      <c r="A2464" s="4"/>
      <c r="B2464" s="25"/>
      <c r="C2464" s="32">
        <f t="shared" si="178"/>
        <v>1</v>
      </c>
      <c r="D2464" s="36" t="s">
        <v>4023</v>
      </c>
      <c r="E2464" s="36">
        <v>6045</v>
      </c>
      <c r="F2464" s="4"/>
      <c r="G2464" s="5"/>
      <c r="H2464" s="5"/>
      <c r="I2464" s="5"/>
      <c r="J2464" s="5"/>
      <c r="K2464" s="5"/>
      <c r="L2464" s="5"/>
      <c r="M2464" s="5"/>
      <c r="N2464" s="5"/>
      <c r="O2464" s="5"/>
      <c r="P2464" s="5"/>
      <c r="Q2464" s="5"/>
      <c r="R2464" s="5"/>
      <c r="S2464" s="5"/>
      <c r="T2464" s="5"/>
      <c r="U2464" s="5"/>
      <c r="V2464" s="5"/>
      <c r="W2464" s="5"/>
      <c r="X2464" s="5"/>
      <c r="Y2464" s="5"/>
      <c r="Z2464" s="5"/>
      <c r="AA2464" s="5"/>
      <c r="AB2464" s="5"/>
      <c r="AC2464" s="5"/>
      <c r="AD2464" s="5"/>
      <c r="AE2464" s="5"/>
      <c r="AF2464" s="5"/>
      <c r="AG2464" s="5"/>
      <c r="AH2464" s="5"/>
      <c r="AI2464" s="5"/>
      <c r="AJ2464" s="5"/>
      <c r="AK2464" s="5"/>
      <c r="AL2464" s="5"/>
      <c r="AM2464" s="5"/>
      <c r="AN2464" s="5"/>
      <c r="AO2464" s="5"/>
      <c r="AP2464" s="5"/>
      <c r="AQ2464" s="5"/>
      <c r="AR2464" s="5"/>
      <c r="AS2464" s="5"/>
      <c r="AT2464" s="5"/>
      <c r="AU2464" s="5"/>
      <c r="AV2464" s="5"/>
      <c r="AW2464" s="5"/>
      <c r="AX2464" s="5"/>
      <c r="AY2464" s="5"/>
      <c r="AZ2464" s="5"/>
      <c r="BA2464" s="5"/>
      <c r="BB2464" s="5"/>
    </row>
    <row r="2465" spans="1:54">
      <c r="A2465" s="4"/>
      <c r="B2465" s="25"/>
      <c r="C2465" s="32">
        <f t="shared" si="178"/>
        <v>1</v>
      </c>
      <c r="D2465" s="36" t="s">
        <v>4913</v>
      </c>
      <c r="E2465" s="36">
        <v>10776</v>
      </c>
      <c r="F2465" s="4"/>
      <c r="G2465" s="5"/>
      <c r="H2465" s="5"/>
      <c r="I2465" s="5"/>
      <c r="J2465" s="5"/>
      <c r="K2465" s="5"/>
      <c r="L2465" s="5"/>
      <c r="M2465" s="5"/>
      <c r="N2465" s="5"/>
      <c r="O2465" s="5"/>
      <c r="P2465" s="5"/>
      <c r="Q2465" s="5"/>
      <c r="R2465" s="5"/>
      <c r="S2465" s="5"/>
      <c r="T2465" s="5"/>
      <c r="U2465" s="5"/>
      <c r="V2465" s="5"/>
      <c r="W2465" s="5"/>
      <c r="X2465" s="5"/>
      <c r="Y2465" s="5"/>
      <c r="Z2465" s="5"/>
      <c r="AA2465" s="5"/>
      <c r="AB2465" s="5"/>
      <c r="AC2465" s="5"/>
      <c r="AD2465" s="5"/>
      <c r="AE2465" s="5"/>
      <c r="AF2465" s="5"/>
      <c r="AG2465" s="5"/>
      <c r="AH2465" s="5"/>
      <c r="AI2465" s="5"/>
      <c r="AJ2465" s="5"/>
      <c r="AK2465" s="5"/>
      <c r="AL2465" s="5"/>
      <c r="AM2465" s="5"/>
      <c r="AN2465" s="5"/>
      <c r="AO2465" s="5"/>
      <c r="AP2465" s="5"/>
      <c r="AQ2465" s="5"/>
      <c r="AR2465" s="5"/>
      <c r="AS2465" s="5"/>
      <c r="AT2465" s="5"/>
      <c r="AU2465" s="5"/>
      <c r="AV2465" s="5"/>
      <c r="AW2465" s="5"/>
      <c r="AX2465" s="5"/>
      <c r="AY2465" s="5"/>
      <c r="AZ2465" s="5"/>
      <c r="BA2465" s="5"/>
      <c r="BB2465" s="5"/>
    </row>
    <row r="2466" spans="1:54">
      <c r="A2466" s="4"/>
      <c r="B2466" s="25"/>
      <c r="C2466" s="32">
        <f t="shared" si="178"/>
        <v>1</v>
      </c>
      <c r="D2466" s="36" t="s">
        <v>4025</v>
      </c>
      <c r="E2466" s="36">
        <v>9346</v>
      </c>
      <c r="F2466" s="4"/>
      <c r="G2466" s="5"/>
      <c r="H2466" s="5"/>
      <c r="I2466" s="5"/>
      <c r="J2466" s="5"/>
      <c r="K2466" s="5"/>
      <c r="L2466" s="5"/>
      <c r="M2466" s="5"/>
      <c r="N2466" s="5"/>
      <c r="O2466" s="5"/>
      <c r="P2466" s="5"/>
      <c r="Q2466" s="5"/>
      <c r="R2466" s="5"/>
      <c r="S2466" s="5"/>
      <c r="T2466" s="5"/>
      <c r="U2466" s="5"/>
      <c r="V2466" s="5"/>
      <c r="W2466" s="5"/>
      <c r="X2466" s="5"/>
      <c r="Y2466" s="5"/>
      <c r="Z2466" s="5"/>
      <c r="AA2466" s="5"/>
      <c r="AB2466" s="5"/>
      <c r="AC2466" s="5"/>
      <c r="AD2466" s="5"/>
      <c r="AE2466" s="5"/>
      <c r="AF2466" s="5"/>
      <c r="AG2466" s="5"/>
      <c r="AH2466" s="5"/>
      <c r="AI2466" s="5"/>
      <c r="AJ2466" s="5"/>
      <c r="AK2466" s="5"/>
      <c r="AL2466" s="5"/>
      <c r="AM2466" s="5"/>
      <c r="AN2466" s="5"/>
      <c r="AO2466" s="5"/>
      <c r="AP2466" s="5"/>
      <c r="AQ2466" s="5"/>
      <c r="AR2466" s="5"/>
      <c r="AS2466" s="5"/>
      <c r="AT2466" s="5"/>
      <c r="AU2466" s="5"/>
      <c r="AV2466" s="5"/>
      <c r="AW2466" s="5"/>
      <c r="AX2466" s="5"/>
      <c r="AY2466" s="5"/>
      <c r="AZ2466" s="5"/>
      <c r="BA2466" s="5"/>
      <c r="BB2466" s="5"/>
    </row>
    <row r="2467" spans="1:54">
      <c r="A2467" s="4"/>
      <c r="B2467" s="25"/>
      <c r="C2467" s="32">
        <f t="shared" si="178"/>
        <v>1</v>
      </c>
      <c r="D2467" s="36" t="s">
        <v>4914</v>
      </c>
      <c r="E2467" s="36">
        <v>11206</v>
      </c>
      <c r="F2467" s="4"/>
      <c r="G2467" s="5"/>
      <c r="H2467" s="5"/>
      <c r="I2467" s="5"/>
      <c r="J2467" s="5"/>
      <c r="K2467" s="5"/>
      <c r="L2467" s="5"/>
      <c r="M2467" s="5"/>
      <c r="N2467" s="5"/>
      <c r="O2467" s="5"/>
      <c r="P2467" s="5"/>
      <c r="Q2467" s="5"/>
      <c r="R2467" s="5"/>
      <c r="S2467" s="5"/>
      <c r="T2467" s="5"/>
      <c r="U2467" s="5"/>
      <c r="V2467" s="5"/>
      <c r="W2467" s="5"/>
      <c r="X2467" s="5"/>
      <c r="Y2467" s="5"/>
      <c r="Z2467" s="5"/>
      <c r="AA2467" s="5"/>
      <c r="AB2467" s="5"/>
      <c r="AC2467" s="5"/>
      <c r="AD2467" s="5"/>
      <c r="AE2467" s="5"/>
      <c r="AF2467" s="5"/>
      <c r="AG2467" s="5"/>
      <c r="AH2467" s="5"/>
      <c r="AI2467" s="5"/>
      <c r="AJ2467" s="5"/>
      <c r="AK2467" s="5"/>
      <c r="AL2467" s="5"/>
      <c r="AM2467" s="5"/>
      <c r="AN2467" s="5"/>
      <c r="AO2467" s="5"/>
      <c r="AP2467" s="5"/>
      <c r="AQ2467" s="5"/>
      <c r="AR2467" s="5"/>
      <c r="AS2467" s="5"/>
      <c r="AT2467" s="5"/>
      <c r="AU2467" s="5"/>
      <c r="AV2467" s="5"/>
      <c r="AW2467" s="5"/>
      <c r="AX2467" s="5"/>
      <c r="AY2467" s="5"/>
      <c r="AZ2467" s="5"/>
      <c r="BA2467" s="5"/>
      <c r="BB2467" s="5"/>
    </row>
    <row r="2468" spans="1:54">
      <c r="A2468" s="4"/>
      <c r="B2468" s="25"/>
      <c r="C2468" s="32">
        <f t="shared" si="178"/>
        <v>1</v>
      </c>
      <c r="D2468" s="36" t="s">
        <v>4029</v>
      </c>
      <c r="E2468" s="36">
        <v>2246</v>
      </c>
      <c r="F2468" s="4"/>
      <c r="G2468" s="5"/>
      <c r="H2468" s="5"/>
      <c r="I2468" s="5"/>
      <c r="J2468" s="5"/>
      <c r="K2468" s="5"/>
      <c r="L2468" s="5"/>
      <c r="M2468" s="5"/>
      <c r="N2468" s="5"/>
      <c r="O2468" s="5"/>
      <c r="P2468" s="5"/>
      <c r="Q2468" s="5"/>
      <c r="R2468" s="5"/>
      <c r="S2468" s="5"/>
      <c r="T2468" s="5"/>
      <c r="U2468" s="5"/>
      <c r="V2468" s="5"/>
      <c r="W2468" s="5"/>
      <c r="X2468" s="5"/>
      <c r="Y2468" s="5"/>
      <c r="Z2468" s="5"/>
      <c r="AA2468" s="5"/>
      <c r="AB2468" s="5"/>
      <c r="AC2468" s="5"/>
      <c r="AD2468" s="5"/>
      <c r="AE2468" s="5"/>
      <c r="AF2468" s="5"/>
      <c r="AG2468" s="5"/>
      <c r="AH2468" s="5"/>
      <c r="AI2468" s="5"/>
      <c r="AJ2468" s="5"/>
      <c r="AK2468" s="5"/>
      <c r="AL2468" s="5"/>
      <c r="AM2468" s="5"/>
      <c r="AN2468" s="5"/>
      <c r="AO2468" s="5"/>
      <c r="AP2468" s="5"/>
      <c r="AQ2468" s="5"/>
      <c r="AR2468" s="5"/>
      <c r="AS2468" s="5"/>
      <c r="AT2468" s="5"/>
      <c r="AU2468" s="5"/>
      <c r="AV2468" s="5"/>
      <c r="AW2468" s="5"/>
      <c r="AX2468" s="5"/>
      <c r="AY2468" s="5"/>
      <c r="AZ2468" s="5"/>
      <c r="BA2468" s="5"/>
      <c r="BB2468" s="5"/>
    </row>
    <row r="2469" spans="1:54">
      <c r="A2469" s="4"/>
      <c r="B2469" s="25"/>
      <c r="C2469" s="32">
        <f t="shared" si="178"/>
        <v>1</v>
      </c>
      <c r="D2469" s="36" t="s">
        <v>4032</v>
      </c>
      <c r="E2469" s="36">
        <v>6680</v>
      </c>
      <c r="F2469" s="4"/>
      <c r="G2469" s="5"/>
      <c r="H2469" s="5"/>
      <c r="I2469" s="5"/>
      <c r="J2469" s="5"/>
      <c r="K2469" s="5"/>
      <c r="L2469" s="5"/>
      <c r="M2469" s="5"/>
      <c r="N2469" s="5"/>
      <c r="O2469" s="5"/>
      <c r="P2469" s="5"/>
      <c r="Q2469" s="5"/>
      <c r="R2469" s="5"/>
      <c r="S2469" s="5"/>
      <c r="T2469" s="5"/>
      <c r="U2469" s="5"/>
      <c r="V2469" s="5"/>
      <c r="W2469" s="5"/>
      <c r="X2469" s="5"/>
      <c r="Y2469" s="5"/>
      <c r="Z2469" s="5"/>
      <c r="AA2469" s="5"/>
      <c r="AB2469" s="5"/>
      <c r="AC2469" s="5"/>
      <c r="AD2469" s="5"/>
      <c r="AE2469" s="5"/>
      <c r="AF2469" s="5"/>
      <c r="AG2469" s="5"/>
      <c r="AH2469" s="5"/>
      <c r="AI2469" s="5"/>
      <c r="AJ2469" s="5"/>
      <c r="AK2469" s="5"/>
      <c r="AL2469" s="5"/>
      <c r="AM2469" s="5"/>
      <c r="AN2469" s="5"/>
      <c r="AO2469" s="5"/>
      <c r="AP2469" s="5"/>
      <c r="AQ2469" s="5"/>
      <c r="AR2469" s="5"/>
      <c r="AS2469" s="5"/>
      <c r="AT2469" s="5"/>
      <c r="AU2469" s="5"/>
      <c r="AV2469" s="5"/>
      <c r="AW2469" s="5"/>
      <c r="AX2469" s="5"/>
      <c r="AY2469" s="5"/>
      <c r="AZ2469" s="5"/>
      <c r="BA2469" s="5"/>
      <c r="BB2469" s="5"/>
    </row>
    <row r="2470" spans="1:54">
      <c r="A2470" s="4"/>
      <c r="B2470" s="25"/>
      <c r="C2470" s="32">
        <f t="shared" si="178"/>
        <v>1</v>
      </c>
      <c r="D2470" s="36" t="s">
        <v>4033</v>
      </c>
      <c r="E2470" s="36">
        <v>1446</v>
      </c>
      <c r="F2470" s="4"/>
      <c r="G2470" s="5"/>
      <c r="H2470" s="5"/>
      <c r="I2470" s="5"/>
      <c r="J2470" s="5"/>
      <c r="K2470" s="5"/>
      <c r="L2470" s="5"/>
      <c r="M2470" s="5"/>
      <c r="N2470" s="5"/>
      <c r="O2470" s="5"/>
      <c r="P2470" s="5"/>
      <c r="Q2470" s="5"/>
      <c r="R2470" s="5"/>
      <c r="S2470" s="5"/>
      <c r="T2470" s="5"/>
      <c r="U2470" s="5"/>
      <c r="V2470" s="5"/>
      <c r="W2470" s="5"/>
      <c r="X2470" s="5"/>
      <c r="Y2470" s="5"/>
      <c r="Z2470" s="5"/>
      <c r="AA2470" s="5"/>
      <c r="AB2470" s="5"/>
      <c r="AC2470" s="5"/>
      <c r="AD2470" s="5"/>
      <c r="AE2470" s="5"/>
      <c r="AF2470" s="5"/>
      <c r="AG2470" s="5"/>
      <c r="AH2470" s="5"/>
      <c r="AI2470" s="5"/>
      <c r="AJ2470" s="5"/>
      <c r="AK2470" s="5"/>
      <c r="AL2470" s="5"/>
      <c r="AM2470" s="5"/>
      <c r="AN2470" s="5"/>
      <c r="AO2470" s="5"/>
      <c r="AP2470" s="5"/>
      <c r="AQ2470" s="5"/>
      <c r="AR2470" s="5"/>
      <c r="AS2470" s="5"/>
      <c r="AT2470" s="5"/>
      <c r="AU2470" s="5"/>
      <c r="AV2470" s="5"/>
      <c r="AW2470" s="5"/>
      <c r="AX2470" s="5"/>
      <c r="AY2470" s="5"/>
      <c r="AZ2470" s="5"/>
      <c r="BA2470" s="5"/>
      <c r="BB2470" s="5"/>
    </row>
    <row r="2471" spans="1:54">
      <c r="A2471" s="4"/>
      <c r="B2471" s="25"/>
      <c r="C2471" s="32">
        <f t="shared" si="178"/>
        <v>1</v>
      </c>
      <c r="D2471" s="36" t="s">
        <v>4915</v>
      </c>
      <c r="E2471" s="36">
        <v>2856</v>
      </c>
      <c r="F2471" s="4"/>
      <c r="G2471" s="5"/>
      <c r="H2471" s="5"/>
      <c r="I2471" s="5"/>
      <c r="J2471" s="5"/>
      <c r="K2471" s="5"/>
      <c r="L2471" s="5"/>
      <c r="M2471" s="5"/>
      <c r="N2471" s="5"/>
      <c r="O2471" s="5"/>
      <c r="P2471" s="5"/>
      <c r="Q2471" s="5"/>
      <c r="R2471" s="5"/>
      <c r="S2471" s="5"/>
      <c r="T2471" s="5"/>
      <c r="U2471" s="5"/>
      <c r="V2471" s="5"/>
      <c r="W2471" s="5"/>
      <c r="X2471" s="5"/>
      <c r="Y2471" s="5"/>
      <c r="Z2471" s="5"/>
      <c r="AA2471" s="5"/>
      <c r="AB2471" s="5"/>
      <c r="AC2471" s="5"/>
      <c r="AD2471" s="5"/>
      <c r="AE2471" s="5"/>
      <c r="AF2471" s="5"/>
      <c r="AG2471" s="5"/>
      <c r="AH2471" s="5"/>
      <c r="AI2471" s="5"/>
      <c r="AJ2471" s="5"/>
      <c r="AK2471" s="5"/>
      <c r="AL2471" s="5"/>
      <c r="AM2471" s="5"/>
      <c r="AN2471" s="5"/>
      <c r="AO2471" s="5"/>
      <c r="AP2471" s="5"/>
      <c r="AQ2471" s="5"/>
      <c r="AR2471" s="5"/>
      <c r="AS2471" s="5"/>
      <c r="AT2471" s="5"/>
      <c r="AU2471" s="5"/>
      <c r="AV2471" s="5"/>
      <c r="AW2471" s="5"/>
      <c r="AX2471" s="5"/>
      <c r="AY2471" s="5"/>
      <c r="AZ2471" s="5"/>
      <c r="BA2471" s="5"/>
      <c r="BB2471" s="5"/>
    </row>
    <row r="2472" spans="1:54">
      <c r="A2472" s="4"/>
      <c r="B2472" s="25"/>
      <c r="C2472" s="32">
        <f t="shared" si="178"/>
        <v>1</v>
      </c>
      <c r="D2472" s="36" t="s">
        <v>4035</v>
      </c>
      <c r="E2472" s="36">
        <v>9537</v>
      </c>
      <c r="F2472" s="4"/>
      <c r="G2472" s="5"/>
      <c r="H2472" s="5"/>
      <c r="I2472" s="5"/>
      <c r="J2472" s="5"/>
      <c r="K2472" s="5"/>
      <c r="L2472" s="5"/>
      <c r="M2472" s="5"/>
      <c r="N2472" s="5"/>
      <c r="O2472" s="5"/>
      <c r="P2472" s="5"/>
      <c r="Q2472" s="5"/>
      <c r="R2472" s="5"/>
      <c r="S2472" s="5"/>
      <c r="T2472" s="5"/>
      <c r="U2472" s="5"/>
      <c r="V2472" s="5"/>
      <c r="W2472" s="5"/>
      <c r="X2472" s="5"/>
      <c r="Y2472" s="5"/>
      <c r="Z2472" s="5"/>
      <c r="AA2472" s="5"/>
      <c r="AB2472" s="5"/>
      <c r="AC2472" s="5"/>
      <c r="AD2472" s="5"/>
      <c r="AE2472" s="5"/>
      <c r="AF2472" s="5"/>
      <c r="AG2472" s="5"/>
      <c r="AH2472" s="5"/>
      <c r="AI2472" s="5"/>
      <c r="AJ2472" s="5"/>
      <c r="AK2472" s="5"/>
      <c r="AL2472" s="5"/>
      <c r="AM2472" s="5"/>
      <c r="AN2472" s="5"/>
      <c r="AO2472" s="5"/>
      <c r="AP2472" s="5"/>
      <c r="AQ2472" s="5"/>
      <c r="AR2472" s="5"/>
      <c r="AS2472" s="5"/>
      <c r="AT2472" s="5"/>
      <c r="AU2472" s="5"/>
      <c r="AV2472" s="5"/>
      <c r="AW2472" s="5"/>
      <c r="AX2472" s="5"/>
      <c r="AY2472" s="5"/>
      <c r="AZ2472" s="5"/>
      <c r="BA2472" s="5"/>
      <c r="BB2472" s="5"/>
    </row>
    <row r="2473" spans="1:54">
      <c r="A2473" s="4"/>
      <c r="B2473" s="25"/>
      <c r="C2473" s="32">
        <f t="shared" si="178"/>
        <v>1</v>
      </c>
      <c r="D2473" s="36" t="s">
        <v>4916</v>
      </c>
      <c r="E2473" s="36">
        <v>4920</v>
      </c>
      <c r="F2473" s="4"/>
      <c r="G2473" s="5"/>
      <c r="H2473" s="5"/>
      <c r="I2473" s="5"/>
      <c r="J2473" s="5"/>
      <c r="K2473" s="5"/>
      <c r="L2473" s="5"/>
      <c r="M2473" s="5"/>
      <c r="N2473" s="5"/>
      <c r="O2473" s="5"/>
      <c r="P2473" s="5"/>
      <c r="Q2473" s="5"/>
      <c r="R2473" s="5"/>
      <c r="S2473" s="5"/>
      <c r="T2473" s="5"/>
      <c r="U2473" s="5"/>
      <c r="V2473" s="5"/>
      <c r="W2473" s="5"/>
      <c r="X2473" s="5"/>
      <c r="Y2473" s="5"/>
      <c r="Z2473" s="5"/>
      <c r="AA2473" s="5"/>
      <c r="AB2473" s="5"/>
      <c r="AC2473" s="5"/>
      <c r="AD2473" s="5"/>
      <c r="AE2473" s="5"/>
      <c r="AF2473" s="5"/>
      <c r="AG2473" s="5"/>
      <c r="AH2473" s="5"/>
      <c r="AI2473" s="5"/>
      <c r="AJ2473" s="5"/>
      <c r="AK2473" s="5"/>
      <c r="AL2473" s="5"/>
      <c r="AM2473" s="5"/>
      <c r="AN2473" s="5"/>
      <c r="AO2473" s="5"/>
      <c r="AP2473" s="5"/>
      <c r="AQ2473" s="5"/>
      <c r="AR2473" s="5"/>
      <c r="AS2473" s="5"/>
      <c r="AT2473" s="5"/>
      <c r="AU2473" s="5"/>
      <c r="AV2473" s="5"/>
      <c r="AW2473" s="5"/>
      <c r="AX2473" s="5"/>
      <c r="AY2473" s="5"/>
      <c r="AZ2473" s="5"/>
      <c r="BA2473" s="5"/>
      <c r="BB2473" s="5"/>
    </row>
    <row r="2474" spans="1:54">
      <c r="A2474" s="4"/>
      <c r="B2474" s="25"/>
      <c r="C2474" s="32">
        <f t="shared" si="178"/>
        <v>1</v>
      </c>
      <c r="D2474" s="36" t="s">
        <v>4037</v>
      </c>
      <c r="E2474" s="36">
        <v>2896</v>
      </c>
      <c r="F2474" s="4"/>
      <c r="G2474" s="5"/>
      <c r="H2474" s="5"/>
      <c r="I2474" s="5"/>
      <c r="J2474" s="5"/>
      <c r="K2474" s="5"/>
      <c r="L2474" s="5"/>
      <c r="M2474" s="5"/>
      <c r="N2474" s="5"/>
      <c r="O2474" s="5"/>
      <c r="P2474" s="5"/>
      <c r="Q2474" s="5"/>
      <c r="R2474" s="5"/>
      <c r="S2474" s="5"/>
      <c r="T2474" s="5"/>
      <c r="U2474" s="5"/>
      <c r="V2474" s="5"/>
      <c r="W2474" s="5"/>
      <c r="X2474" s="5"/>
      <c r="Y2474" s="5"/>
      <c r="Z2474" s="5"/>
      <c r="AA2474" s="5"/>
      <c r="AB2474" s="5"/>
      <c r="AC2474" s="5"/>
      <c r="AD2474" s="5"/>
      <c r="AE2474" s="5"/>
      <c r="AF2474" s="5"/>
      <c r="AG2474" s="5"/>
      <c r="AH2474" s="5"/>
      <c r="AI2474" s="5"/>
      <c r="AJ2474" s="5"/>
      <c r="AK2474" s="5"/>
      <c r="AL2474" s="5"/>
      <c r="AM2474" s="5"/>
      <c r="AN2474" s="5"/>
      <c r="AO2474" s="5"/>
      <c r="AP2474" s="5"/>
      <c r="AQ2474" s="5"/>
      <c r="AR2474" s="5"/>
      <c r="AS2474" s="5"/>
      <c r="AT2474" s="5"/>
      <c r="AU2474" s="5"/>
      <c r="AV2474" s="5"/>
      <c r="AW2474" s="5"/>
      <c r="AX2474" s="5"/>
      <c r="AY2474" s="5"/>
      <c r="AZ2474" s="5"/>
      <c r="BA2474" s="5"/>
      <c r="BB2474" s="5"/>
    </row>
    <row r="2475" spans="1:54">
      <c r="A2475" s="4"/>
      <c r="B2475" s="25"/>
      <c r="C2475" s="32">
        <f t="shared" si="178"/>
        <v>1</v>
      </c>
      <c r="D2475" s="36" t="s">
        <v>4917</v>
      </c>
      <c r="E2475" s="36">
        <v>14119</v>
      </c>
      <c r="F2475" s="4"/>
      <c r="G2475" s="5"/>
      <c r="H2475" s="5"/>
      <c r="I2475" s="5"/>
      <c r="J2475" s="5"/>
      <c r="K2475" s="5"/>
      <c r="L2475" s="5"/>
      <c r="M2475" s="5"/>
      <c r="N2475" s="5"/>
      <c r="O2475" s="5"/>
      <c r="P2475" s="5"/>
      <c r="Q2475" s="5"/>
      <c r="R2475" s="5"/>
      <c r="S2475" s="5"/>
      <c r="T2475" s="5"/>
      <c r="U2475" s="5"/>
      <c r="V2475" s="5"/>
      <c r="W2475" s="5"/>
      <c r="X2475" s="5"/>
      <c r="Y2475" s="5"/>
      <c r="Z2475" s="5"/>
      <c r="AA2475" s="5"/>
      <c r="AB2475" s="5"/>
      <c r="AC2475" s="5"/>
      <c r="AD2475" s="5"/>
      <c r="AE2475" s="5"/>
      <c r="AF2475" s="5"/>
      <c r="AG2475" s="5"/>
      <c r="AH2475" s="5"/>
      <c r="AI2475" s="5"/>
      <c r="AJ2475" s="5"/>
      <c r="AK2475" s="5"/>
      <c r="AL2475" s="5"/>
      <c r="AM2475" s="5"/>
      <c r="AN2475" s="5"/>
      <c r="AO2475" s="5"/>
      <c r="AP2475" s="5"/>
      <c r="AQ2475" s="5"/>
      <c r="AR2475" s="5"/>
      <c r="AS2475" s="5"/>
      <c r="AT2475" s="5"/>
      <c r="AU2475" s="5"/>
      <c r="AV2475" s="5"/>
      <c r="AW2475" s="5"/>
      <c r="AX2475" s="5"/>
      <c r="AY2475" s="5"/>
      <c r="AZ2475" s="5"/>
      <c r="BA2475" s="5"/>
      <c r="BB2475" s="5"/>
    </row>
    <row r="2476" spans="1:54">
      <c r="A2476" s="4"/>
      <c r="B2476" s="25"/>
      <c r="C2476" s="32">
        <f t="shared" si="178"/>
        <v>1</v>
      </c>
      <c r="D2476" s="36" t="s">
        <v>4918</v>
      </c>
      <c r="E2476" s="36">
        <v>6173</v>
      </c>
      <c r="F2476" s="4"/>
      <c r="G2476" s="5"/>
      <c r="H2476" s="5"/>
      <c r="I2476" s="5"/>
      <c r="J2476" s="5"/>
      <c r="K2476" s="5"/>
      <c r="L2476" s="5"/>
      <c r="M2476" s="5"/>
      <c r="N2476" s="5"/>
      <c r="O2476" s="5"/>
      <c r="P2476" s="5"/>
      <c r="Q2476" s="5"/>
      <c r="R2476" s="5"/>
      <c r="S2476" s="5"/>
      <c r="T2476" s="5"/>
      <c r="U2476" s="5"/>
      <c r="V2476" s="5"/>
      <c r="W2476" s="5"/>
      <c r="X2476" s="5"/>
      <c r="Y2476" s="5"/>
      <c r="Z2476" s="5"/>
      <c r="AA2476" s="5"/>
      <c r="AB2476" s="5"/>
      <c r="AC2476" s="5"/>
      <c r="AD2476" s="5"/>
      <c r="AE2476" s="5"/>
      <c r="AF2476" s="5"/>
      <c r="AG2476" s="5"/>
      <c r="AH2476" s="5"/>
      <c r="AI2476" s="5"/>
      <c r="AJ2476" s="5"/>
      <c r="AK2476" s="5"/>
      <c r="AL2476" s="5"/>
      <c r="AM2476" s="5"/>
      <c r="AN2476" s="5"/>
      <c r="AO2476" s="5"/>
      <c r="AP2476" s="5"/>
      <c r="AQ2476" s="5"/>
      <c r="AR2476" s="5"/>
      <c r="AS2476" s="5"/>
      <c r="AT2476" s="5"/>
      <c r="AU2476" s="5"/>
      <c r="AV2476" s="5"/>
      <c r="AW2476" s="5"/>
      <c r="AX2476" s="5"/>
      <c r="AY2476" s="5"/>
      <c r="AZ2476" s="5"/>
      <c r="BA2476" s="5"/>
      <c r="BB2476" s="5"/>
    </row>
    <row r="2477" spans="1:54">
      <c r="A2477" s="4"/>
      <c r="B2477" s="25"/>
      <c r="C2477" s="32">
        <f t="shared" si="178"/>
        <v>1</v>
      </c>
      <c r="D2477" s="36" t="s">
        <v>4919</v>
      </c>
      <c r="E2477" s="36">
        <v>2214</v>
      </c>
      <c r="F2477" s="4"/>
      <c r="G2477" s="5"/>
      <c r="H2477" s="5"/>
      <c r="I2477" s="5"/>
      <c r="J2477" s="5"/>
      <c r="K2477" s="5"/>
      <c r="L2477" s="5"/>
      <c r="M2477" s="5"/>
      <c r="N2477" s="5"/>
      <c r="O2477" s="5"/>
      <c r="P2477" s="5"/>
      <c r="Q2477" s="5"/>
      <c r="R2477" s="5"/>
      <c r="S2477" s="5"/>
      <c r="T2477" s="5"/>
      <c r="U2477" s="5"/>
      <c r="V2477" s="5"/>
      <c r="W2477" s="5"/>
      <c r="X2477" s="5"/>
      <c r="Y2477" s="5"/>
      <c r="Z2477" s="5"/>
      <c r="AA2477" s="5"/>
      <c r="AB2477" s="5"/>
      <c r="AC2477" s="5"/>
      <c r="AD2477" s="5"/>
      <c r="AE2477" s="5"/>
      <c r="AF2477" s="5"/>
      <c r="AG2477" s="5"/>
      <c r="AH2477" s="5"/>
      <c r="AI2477" s="5"/>
      <c r="AJ2477" s="5"/>
      <c r="AK2477" s="5"/>
      <c r="AL2477" s="5"/>
      <c r="AM2477" s="5"/>
      <c r="AN2477" s="5"/>
      <c r="AO2477" s="5"/>
      <c r="AP2477" s="5"/>
      <c r="AQ2477" s="5"/>
      <c r="AR2477" s="5"/>
      <c r="AS2477" s="5"/>
      <c r="AT2477" s="5"/>
      <c r="AU2477" s="5"/>
      <c r="AV2477" s="5"/>
      <c r="AW2477" s="5"/>
      <c r="AX2477" s="5"/>
      <c r="AY2477" s="5"/>
      <c r="AZ2477" s="5"/>
      <c r="BA2477" s="5"/>
      <c r="BB2477" s="5"/>
    </row>
    <row r="2478" spans="1:54">
      <c r="A2478" s="4"/>
      <c r="B2478" s="25"/>
      <c r="C2478" s="32">
        <f t="shared" si="178"/>
        <v>1</v>
      </c>
      <c r="D2478" s="36" t="s">
        <v>4920</v>
      </c>
      <c r="E2478" s="36">
        <v>1596</v>
      </c>
      <c r="F2478" s="4"/>
      <c r="G2478" s="5"/>
      <c r="H2478" s="5"/>
      <c r="I2478" s="5"/>
      <c r="J2478" s="5"/>
      <c r="K2478" s="5"/>
      <c r="L2478" s="5"/>
      <c r="M2478" s="5"/>
      <c r="N2478" s="5"/>
      <c r="O2478" s="5"/>
      <c r="P2478" s="5"/>
      <c r="Q2478" s="5"/>
      <c r="R2478" s="5"/>
      <c r="S2478" s="5"/>
      <c r="T2478" s="5"/>
      <c r="U2478" s="5"/>
      <c r="V2478" s="5"/>
      <c r="W2478" s="5"/>
      <c r="X2478" s="5"/>
      <c r="Y2478" s="5"/>
      <c r="Z2478" s="5"/>
      <c r="AA2478" s="5"/>
      <c r="AB2478" s="5"/>
      <c r="AC2478" s="5"/>
      <c r="AD2478" s="5"/>
      <c r="AE2478" s="5"/>
      <c r="AF2478" s="5"/>
      <c r="AG2478" s="5"/>
      <c r="AH2478" s="5"/>
      <c r="AI2478" s="5"/>
      <c r="AJ2478" s="5"/>
      <c r="AK2478" s="5"/>
      <c r="AL2478" s="5"/>
      <c r="AM2478" s="5"/>
      <c r="AN2478" s="5"/>
      <c r="AO2478" s="5"/>
      <c r="AP2478" s="5"/>
      <c r="AQ2478" s="5"/>
      <c r="AR2478" s="5"/>
      <c r="AS2478" s="5"/>
      <c r="AT2478" s="5"/>
      <c r="AU2478" s="5"/>
      <c r="AV2478" s="5"/>
      <c r="AW2478" s="5"/>
      <c r="AX2478" s="5"/>
      <c r="AY2478" s="5"/>
      <c r="AZ2478" s="5"/>
      <c r="BA2478" s="5"/>
      <c r="BB2478" s="5"/>
    </row>
    <row r="2479" spans="1:54">
      <c r="A2479" s="4"/>
      <c r="B2479" s="25"/>
      <c r="C2479" s="32">
        <f t="shared" si="178"/>
        <v>1</v>
      </c>
      <c r="D2479" s="36" t="s">
        <v>4046</v>
      </c>
      <c r="E2479" s="36">
        <v>10426</v>
      </c>
      <c r="F2479" s="4"/>
      <c r="G2479" s="5"/>
      <c r="H2479" s="5"/>
      <c r="I2479" s="5"/>
      <c r="J2479" s="5"/>
      <c r="K2479" s="5"/>
      <c r="L2479" s="5"/>
      <c r="M2479" s="5"/>
      <c r="N2479" s="5"/>
      <c r="O2479" s="5"/>
      <c r="P2479" s="5"/>
      <c r="Q2479" s="5"/>
      <c r="R2479" s="5"/>
      <c r="S2479" s="5"/>
      <c r="T2479" s="5"/>
      <c r="U2479" s="5"/>
      <c r="V2479" s="5"/>
      <c r="W2479" s="5"/>
      <c r="X2479" s="5"/>
      <c r="Y2479" s="5"/>
      <c r="Z2479" s="5"/>
      <c r="AA2479" s="5"/>
      <c r="AB2479" s="5"/>
      <c r="AC2479" s="5"/>
      <c r="AD2479" s="5"/>
      <c r="AE2479" s="5"/>
      <c r="AF2479" s="5"/>
      <c r="AG2479" s="5"/>
      <c r="AH2479" s="5"/>
      <c r="AI2479" s="5"/>
      <c r="AJ2479" s="5"/>
      <c r="AK2479" s="5"/>
      <c r="AL2479" s="5"/>
      <c r="AM2479" s="5"/>
      <c r="AN2479" s="5"/>
      <c r="AO2479" s="5"/>
      <c r="AP2479" s="5"/>
      <c r="AQ2479" s="5"/>
      <c r="AR2479" s="5"/>
      <c r="AS2479" s="5"/>
      <c r="AT2479" s="5"/>
      <c r="AU2479" s="5"/>
      <c r="AV2479" s="5"/>
      <c r="AW2479" s="5"/>
      <c r="AX2479" s="5"/>
      <c r="AY2479" s="5"/>
      <c r="AZ2479" s="5"/>
      <c r="BA2479" s="5"/>
      <c r="BB2479" s="5"/>
    </row>
    <row r="2480" spans="1:54">
      <c r="A2480" s="4"/>
      <c r="B2480" s="25"/>
      <c r="C2480" s="32">
        <f t="shared" si="178"/>
        <v>1</v>
      </c>
      <c r="D2480" s="36" t="s">
        <v>4047</v>
      </c>
      <c r="E2480" s="36">
        <v>8170</v>
      </c>
      <c r="F2480" s="4"/>
      <c r="G2480" s="5"/>
      <c r="H2480" s="5"/>
      <c r="I2480" s="5"/>
      <c r="J2480" s="5"/>
      <c r="K2480" s="5"/>
      <c r="L2480" s="5"/>
      <c r="M2480" s="5"/>
      <c r="N2480" s="5"/>
      <c r="O2480" s="5"/>
      <c r="P2480" s="5"/>
      <c r="Q2480" s="5"/>
      <c r="R2480" s="5"/>
      <c r="S2480" s="5"/>
      <c r="T2480" s="5"/>
      <c r="U2480" s="5"/>
      <c r="V2480" s="5"/>
      <c r="W2480" s="5"/>
      <c r="X2480" s="5"/>
      <c r="Y2480" s="5"/>
      <c r="Z2480" s="5"/>
      <c r="AA2480" s="5"/>
      <c r="AB2480" s="5"/>
      <c r="AC2480" s="5"/>
      <c r="AD2480" s="5"/>
      <c r="AE2480" s="5"/>
      <c r="AF2480" s="5"/>
      <c r="AG2480" s="5"/>
      <c r="AH2480" s="5"/>
      <c r="AI2480" s="5"/>
      <c r="AJ2480" s="5"/>
      <c r="AK2480" s="5"/>
      <c r="AL2480" s="5"/>
      <c r="AM2480" s="5"/>
      <c r="AN2480" s="5"/>
      <c r="AO2480" s="5"/>
      <c r="AP2480" s="5"/>
      <c r="AQ2480" s="5"/>
      <c r="AR2480" s="5"/>
      <c r="AS2480" s="5"/>
      <c r="AT2480" s="5"/>
      <c r="AU2480" s="5"/>
      <c r="AV2480" s="5"/>
      <c r="AW2480" s="5"/>
      <c r="AX2480" s="5"/>
      <c r="AY2480" s="5"/>
      <c r="AZ2480" s="5"/>
      <c r="BA2480" s="5"/>
      <c r="BB2480" s="5"/>
    </row>
    <row r="2481" spans="1:54">
      <c r="A2481" s="4"/>
      <c r="B2481" s="25"/>
      <c r="C2481" s="32">
        <f t="shared" si="178"/>
        <v>1</v>
      </c>
      <c r="D2481" s="36" t="s">
        <v>4048</v>
      </c>
      <c r="E2481" s="36">
        <v>4408</v>
      </c>
      <c r="F2481" s="4"/>
      <c r="G2481" s="5"/>
      <c r="H2481" s="5"/>
      <c r="I2481" s="5"/>
      <c r="J2481" s="5"/>
      <c r="K2481" s="5"/>
      <c r="L2481" s="5"/>
      <c r="M2481" s="5"/>
      <c r="N2481" s="5"/>
      <c r="O2481" s="5"/>
      <c r="P2481" s="5"/>
      <c r="Q2481" s="5"/>
      <c r="R2481" s="5"/>
      <c r="S2481" s="5"/>
      <c r="T2481" s="5"/>
      <c r="U2481" s="5"/>
      <c r="V2481" s="5"/>
      <c r="W2481" s="5"/>
      <c r="X2481" s="5"/>
      <c r="Y2481" s="5"/>
      <c r="Z2481" s="5"/>
      <c r="AA2481" s="5"/>
      <c r="AB2481" s="5"/>
      <c r="AC2481" s="5"/>
      <c r="AD2481" s="5"/>
      <c r="AE2481" s="5"/>
      <c r="AF2481" s="5"/>
      <c r="AG2481" s="5"/>
      <c r="AH2481" s="5"/>
      <c r="AI2481" s="5"/>
      <c r="AJ2481" s="5"/>
      <c r="AK2481" s="5"/>
      <c r="AL2481" s="5"/>
      <c r="AM2481" s="5"/>
      <c r="AN2481" s="5"/>
      <c r="AO2481" s="5"/>
      <c r="AP2481" s="5"/>
      <c r="AQ2481" s="5"/>
      <c r="AR2481" s="5"/>
      <c r="AS2481" s="5"/>
      <c r="AT2481" s="5"/>
      <c r="AU2481" s="5"/>
      <c r="AV2481" s="5"/>
      <c r="AW2481" s="5"/>
      <c r="AX2481" s="5"/>
      <c r="AY2481" s="5"/>
      <c r="AZ2481" s="5"/>
      <c r="BA2481" s="5"/>
      <c r="BB2481" s="5"/>
    </row>
    <row r="2482" spans="1:54">
      <c r="A2482" s="4"/>
      <c r="B2482" s="25"/>
      <c r="C2482" s="32">
        <f t="shared" si="178"/>
        <v>1</v>
      </c>
      <c r="D2482" s="36" t="s">
        <v>4049</v>
      </c>
      <c r="E2482" s="36">
        <v>2163</v>
      </c>
      <c r="F2482" s="4"/>
      <c r="G2482" s="5"/>
      <c r="H2482" s="5"/>
      <c r="I2482" s="5"/>
      <c r="J2482" s="5"/>
      <c r="K2482" s="5"/>
      <c r="L2482" s="5"/>
      <c r="M2482" s="5"/>
      <c r="N2482" s="5"/>
      <c r="O2482" s="5"/>
      <c r="P2482" s="5"/>
      <c r="Q2482" s="5"/>
      <c r="R2482" s="5"/>
      <c r="S2482" s="5"/>
      <c r="T2482" s="5"/>
      <c r="U2482" s="5"/>
      <c r="V2482" s="5"/>
      <c r="W2482" s="5"/>
      <c r="X2482" s="5"/>
      <c r="Y2482" s="5"/>
      <c r="Z2482" s="5"/>
      <c r="AA2482" s="5"/>
      <c r="AB2482" s="5"/>
      <c r="AC2482" s="5"/>
      <c r="AD2482" s="5"/>
      <c r="AE2482" s="5"/>
      <c r="AF2482" s="5"/>
      <c r="AG2482" s="5"/>
      <c r="AH2482" s="5"/>
      <c r="AI2482" s="5"/>
      <c r="AJ2482" s="5"/>
      <c r="AK2482" s="5"/>
      <c r="AL2482" s="5"/>
      <c r="AM2482" s="5"/>
      <c r="AN2482" s="5"/>
      <c r="AO2482" s="5"/>
      <c r="AP2482" s="5"/>
      <c r="AQ2482" s="5"/>
      <c r="AR2482" s="5"/>
      <c r="AS2482" s="5"/>
      <c r="AT2482" s="5"/>
      <c r="AU2482" s="5"/>
      <c r="AV2482" s="5"/>
      <c r="AW2482" s="5"/>
      <c r="AX2482" s="5"/>
      <c r="AY2482" s="5"/>
      <c r="AZ2482" s="5"/>
      <c r="BA2482" s="5"/>
      <c r="BB2482" s="5"/>
    </row>
    <row r="2483" spans="1:54">
      <c r="A2483" s="4"/>
      <c r="B2483" s="25"/>
      <c r="C2483" s="32">
        <f t="shared" si="178"/>
        <v>1</v>
      </c>
      <c r="D2483" s="36" t="s">
        <v>4921</v>
      </c>
      <c r="E2483" s="36">
        <v>680</v>
      </c>
      <c r="F2483" s="4"/>
      <c r="G2483" s="5"/>
      <c r="H2483" s="5"/>
      <c r="I2483" s="5"/>
      <c r="J2483" s="5"/>
      <c r="K2483" s="5"/>
      <c r="L2483" s="5"/>
      <c r="M2483" s="5"/>
      <c r="N2483" s="5"/>
      <c r="O2483" s="5"/>
      <c r="P2483" s="5"/>
      <c r="Q2483" s="5"/>
      <c r="R2483" s="5"/>
      <c r="S2483" s="5"/>
      <c r="T2483" s="5"/>
      <c r="U2483" s="5"/>
      <c r="V2483" s="5"/>
      <c r="W2483" s="5"/>
      <c r="X2483" s="5"/>
      <c r="Y2483" s="5"/>
      <c r="Z2483" s="5"/>
      <c r="AA2483" s="5"/>
      <c r="AB2483" s="5"/>
      <c r="AC2483" s="5"/>
      <c r="AD2483" s="5"/>
      <c r="AE2483" s="5"/>
      <c r="AF2483" s="5"/>
      <c r="AG2483" s="5"/>
      <c r="AH2483" s="5"/>
      <c r="AI2483" s="5"/>
      <c r="AJ2483" s="5"/>
      <c r="AK2483" s="5"/>
      <c r="AL2483" s="5"/>
      <c r="AM2483" s="5"/>
      <c r="AN2483" s="5"/>
      <c r="AO2483" s="5"/>
      <c r="AP2483" s="5"/>
      <c r="AQ2483" s="5"/>
      <c r="AR2483" s="5"/>
      <c r="AS2483" s="5"/>
      <c r="AT2483" s="5"/>
      <c r="AU2483" s="5"/>
      <c r="AV2483" s="5"/>
      <c r="AW2483" s="5"/>
      <c r="AX2483" s="5"/>
      <c r="AY2483" s="5"/>
      <c r="AZ2483" s="5"/>
      <c r="BA2483" s="5"/>
      <c r="BB2483" s="5"/>
    </row>
    <row r="2484" spans="1:54">
      <c r="A2484" s="4"/>
      <c r="B2484" s="25"/>
      <c r="C2484" s="32">
        <f t="shared" si="178"/>
        <v>1</v>
      </c>
      <c r="D2484" s="36" t="s">
        <v>4051</v>
      </c>
      <c r="E2484" s="36">
        <v>2658</v>
      </c>
      <c r="F2484" s="4"/>
      <c r="G2484" s="5"/>
      <c r="H2484" s="5"/>
      <c r="I2484" s="5"/>
      <c r="J2484" s="5"/>
      <c r="K2484" s="5"/>
      <c r="L2484" s="5"/>
      <c r="M2484" s="5"/>
      <c r="N2484" s="5"/>
      <c r="O2484" s="5"/>
      <c r="P2484" s="5"/>
      <c r="Q2484" s="5"/>
      <c r="R2484" s="5"/>
      <c r="S2484" s="5"/>
      <c r="T2484" s="5"/>
      <c r="U2484" s="5"/>
      <c r="V2484" s="5"/>
      <c r="W2484" s="5"/>
      <c r="X2484" s="5"/>
      <c r="Y2484" s="5"/>
      <c r="Z2484" s="5"/>
      <c r="AA2484" s="5"/>
      <c r="AB2484" s="5"/>
      <c r="AC2484" s="5"/>
      <c r="AD2484" s="5"/>
      <c r="AE2484" s="5"/>
      <c r="AF2484" s="5"/>
      <c r="AG2484" s="5"/>
      <c r="AH2484" s="5"/>
      <c r="AI2484" s="5"/>
      <c r="AJ2484" s="5"/>
      <c r="AK2484" s="5"/>
      <c r="AL2484" s="5"/>
      <c r="AM2484" s="5"/>
      <c r="AN2484" s="5"/>
      <c r="AO2484" s="5"/>
      <c r="AP2484" s="5"/>
      <c r="AQ2484" s="5"/>
      <c r="AR2484" s="5"/>
      <c r="AS2484" s="5"/>
      <c r="AT2484" s="5"/>
      <c r="AU2484" s="5"/>
      <c r="AV2484" s="5"/>
      <c r="AW2484" s="5"/>
      <c r="AX2484" s="5"/>
      <c r="AY2484" s="5"/>
      <c r="AZ2484" s="5"/>
      <c r="BA2484" s="5"/>
      <c r="BB2484" s="5"/>
    </row>
    <row r="2485" spans="1:54">
      <c r="A2485" s="4"/>
      <c r="B2485" s="25"/>
      <c r="C2485" s="32">
        <f t="shared" si="178"/>
        <v>1</v>
      </c>
      <c r="D2485" s="36" t="s">
        <v>4922</v>
      </c>
      <c r="E2485" s="36">
        <v>4021</v>
      </c>
      <c r="F2485" s="4"/>
      <c r="G2485" s="5"/>
      <c r="H2485" s="5"/>
      <c r="I2485" s="5"/>
      <c r="J2485" s="5"/>
      <c r="K2485" s="5"/>
      <c r="L2485" s="5"/>
      <c r="M2485" s="5"/>
      <c r="N2485" s="5"/>
      <c r="O2485" s="5"/>
      <c r="P2485" s="5"/>
      <c r="Q2485" s="5"/>
      <c r="R2485" s="5"/>
      <c r="S2485" s="5"/>
      <c r="T2485" s="5"/>
      <c r="U2485" s="5"/>
      <c r="V2485" s="5"/>
      <c r="W2485" s="5"/>
      <c r="X2485" s="5"/>
      <c r="Y2485" s="5"/>
      <c r="Z2485" s="5"/>
      <c r="AA2485" s="5"/>
      <c r="AB2485" s="5"/>
      <c r="AC2485" s="5"/>
      <c r="AD2485" s="5"/>
      <c r="AE2485" s="5"/>
      <c r="AF2485" s="5"/>
      <c r="AG2485" s="5"/>
      <c r="AH2485" s="5"/>
      <c r="AI2485" s="5"/>
      <c r="AJ2485" s="5"/>
      <c r="AK2485" s="5"/>
      <c r="AL2485" s="5"/>
      <c r="AM2485" s="5"/>
      <c r="AN2485" s="5"/>
      <c r="AO2485" s="5"/>
      <c r="AP2485" s="5"/>
      <c r="AQ2485" s="5"/>
      <c r="AR2485" s="5"/>
      <c r="AS2485" s="5"/>
      <c r="AT2485" s="5"/>
      <c r="AU2485" s="5"/>
      <c r="AV2485" s="5"/>
      <c r="AW2485" s="5"/>
      <c r="AX2485" s="5"/>
      <c r="AY2485" s="5"/>
      <c r="AZ2485" s="5"/>
      <c r="BA2485" s="5"/>
      <c r="BB2485" s="5"/>
    </row>
    <row r="2486" spans="1:54">
      <c r="A2486" s="4"/>
      <c r="B2486" s="25"/>
      <c r="C2486" s="32">
        <f t="shared" si="178"/>
        <v>1</v>
      </c>
      <c r="D2486" s="36" t="s">
        <v>4053</v>
      </c>
      <c r="E2486" s="36">
        <v>4363</v>
      </c>
      <c r="F2486" s="4"/>
      <c r="G2486" s="5"/>
      <c r="H2486" s="5"/>
      <c r="I2486" s="5"/>
      <c r="J2486" s="5"/>
      <c r="K2486" s="5"/>
      <c r="L2486" s="5"/>
      <c r="M2486" s="5"/>
      <c r="N2486" s="5"/>
      <c r="O2486" s="5"/>
      <c r="P2486" s="5"/>
      <c r="Q2486" s="5"/>
      <c r="R2486" s="5"/>
      <c r="S2486" s="5"/>
      <c r="T2486" s="5"/>
      <c r="U2486" s="5"/>
      <c r="V2486" s="5"/>
      <c r="W2486" s="5"/>
      <c r="X2486" s="5"/>
      <c r="Y2486" s="5"/>
      <c r="Z2486" s="5"/>
      <c r="AA2486" s="5"/>
      <c r="AB2486" s="5"/>
      <c r="AC2486" s="5"/>
      <c r="AD2486" s="5"/>
      <c r="AE2486" s="5"/>
      <c r="AF2486" s="5"/>
      <c r="AG2486" s="5"/>
      <c r="AH2486" s="5"/>
      <c r="AI2486" s="5"/>
      <c r="AJ2486" s="5"/>
      <c r="AK2486" s="5"/>
      <c r="AL2486" s="5"/>
      <c r="AM2486" s="5"/>
      <c r="AN2486" s="5"/>
      <c r="AO2486" s="5"/>
      <c r="AP2486" s="5"/>
      <c r="AQ2486" s="5"/>
      <c r="AR2486" s="5"/>
      <c r="AS2486" s="5"/>
      <c r="AT2486" s="5"/>
      <c r="AU2486" s="5"/>
      <c r="AV2486" s="5"/>
      <c r="AW2486" s="5"/>
      <c r="AX2486" s="5"/>
      <c r="AY2486" s="5"/>
      <c r="AZ2486" s="5"/>
      <c r="BA2486" s="5"/>
      <c r="BB2486" s="5"/>
    </row>
    <row r="2487" spans="1:54">
      <c r="A2487" s="4"/>
      <c r="B2487" s="25"/>
      <c r="C2487" s="32">
        <f t="shared" si="178"/>
        <v>1</v>
      </c>
      <c r="D2487" s="36" t="s">
        <v>4054</v>
      </c>
      <c r="E2487" s="36">
        <v>5318</v>
      </c>
      <c r="F2487" s="4"/>
      <c r="G2487" s="5"/>
      <c r="H2487" s="5"/>
      <c r="I2487" s="5"/>
      <c r="J2487" s="5"/>
      <c r="K2487" s="5"/>
      <c r="L2487" s="5"/>
      <c r="M2487" s="5"/>
      <c r="N2487" s="5"/>
      <c r="O2487" s="5"/>
      <c r="P2487" s="5"/>
      <c r="Q2487" s="5"/>
      <c r="R2487" s="5"/>
      <c r="S2487" s="5"/>
      <c r="T2487" s="5"/>
      <c r="U2487" s="5"/>
      <c r="V2487" s="5"/>
      <c r="W2487" s="5"/>
      <c r="X2487" s="5"/>
      <c r="Y2487" s="5"/>
      <c r="Z2487" s="5"/>
      <c r="AA2487" s="5"/>
      <c r="AB2487" s="5"/>
      <c r="AC2487" s="5"/>
      <c r="AD2487" s="5"/>
      <c r="AE2487" s="5"/>
      <c r="AF2487" s="5"/>
      <c r="AG2487" s="5"/>
      <c r="AH2487" s="5"/>
      <c r="AI2487" s="5"/>
      <c r="AJ2487" s="5"/>
      <c r="AK2487" s="5"/>
      <c r="AL2487" s="5"/>
      <c r="AM2487" s="5"/>
      <c r="AN2487" s="5"/>
      <c r="AO2487" s="5"/>
      <c r="AP2487" s="5"/>
      <c r="AQ2487" s="5"/>
      <c r="AR2487" s="5"/>
      <c r="AS2487" s="5"/>
      <c r="AT2487" s="5"/>
      <c r="AU2487" s="5"/>
      <c r="AV2487" s="5"/>
      <c r="AW2487" s="5"/>
      <c r="AX2487" s="5"/>
      <c r="AY2487" s="5"/>
      <c r="AZ2487" s="5"/>
      <c r="BA2487" s="5"/>
      <c r="BB2487" s="5"/>
    </row>
    <row r="2488" spans="1:54">
      <c r="A2488" s="4"/>
      <c r="B2488" s="25"/>
      <c r="C2488" s="32">
        <f t="shared" ref="C2488:C2514" si="179">IF(D2488="",0,1)</f>
        <v>1</v>
      </c>
      <c r="D2488" s="36" t="s">
        <v>4055</v>
      </c>
      <c r="E2488" s="36">
        <v>15128</v>
      </c>
      <c r="F2488" s="4"/>
      <c r="G2488" s="5"/>
      <c r="H2488" s="5"/>
      <c r="I2488" s="5"/>
      <c r="J2488" s="5"/>
      <c r="K2488" s="5"/>
      <c r="L2488" s="5"/>
      <c r="M2488" s="5"/>
      <c r="N2488" s="5"/>
      <c r="O2488" s="5"/>
      <c r="P2488" s="5"/>
      <c r="Q2488" s="5"/>
      <c r="R2488" s="5"/>
      <c r="S2488" s="5"/>
      <c r="T2488" s="5"/>
      <c r="U2488" s="5"/>
      <c r="V2488" s="5"/>
      <c r="W2488" s="5"/>
      <c r="X2488" s="5"/>
      <c r="Y2488" s="5"/>
      <c r="Z2488" s="5"/>
      <c r="AA2488" s="5"/>
      <c r="AB2488" s="5"/>
      <c r="AC2488" s="5"/>
      <c r="AD2488" s="5"/>
      <c r="AE2488" s="5"/>
      <c r="AF2488" s="5"/>
      <c r="AG2488" s="5"/>
      <c r="AH2488" s="5"/>
      <c r="AI2488" s="5"/>
      <c r="AJ2488" s="5"/>
      <c r="AK2488" s="5"/>
      <c r="AL2488" s="5"/>
      <c r="AM2488" s="5"/>
      <c r="AN2488" s="5"/>
      <c r="AO2488" s="5"/>
      <c r="AP2488" s="5"/>
      <c r="AQ2488" s="5"/>
      <c r="AR2488" s="5"/>
      <c r="AS2488" s="5"/>
      <c r="AT2488" s="5"/>
      <c r="AU2488" s="5"/>
      <c r="AV2488" s="5"/>
      <c r="AW2488" s="5"/>
      <c r="AX2488" s="5"/>
      <c r="AY2488" s="5"/>
      <c r="AZ2488" s="5"/>
      <c r="BA2488" s="5"/>
      <c r="BB2488" s="5"/>
    </row>
    <row r="2489" spans="1:54">
      <c r="A2489" s="4"/>
      <c r="B2489" s="25"/>
      <c r="C2489" s="32">
        <f t="shared" si="179"/>
        <v>1</v>
      </c>
      <c r="D2489" s="36" t="s">
        <v>4056</v>
      </c>
      <c r="E2489" s="36">
        <v>2244</v>
      </c>
      <c r="F2489" s="4"/>
      <c r="G2489" s="5"/>
      <c r="H2489" s="5"/>
      <c r="I2489" s="5"/>
      <c r="J2489" s="5"/>
      <c r="K2489" s="5"/>
      <c r="L2489" s="5"/>
      <c r="M2489" s="5"/>
      <c r="N2489" s="5"/>
      <c r="O2489" s="5"/>
      <c r="P2489" s="5"/>
      <c r="Q2489" s="5"/>
      <c r="R2489" s="5"/>
      <c r="S2489" s="5"/>
      <c r="T2489" s="5"/>
      <c r="U2489" s="5"/>
      <c r="V2489" s="5"/>
      <c r="W2489" s="5"/>
      <c r="X2489" s="5"/>
      <c r="Y2489" s="5"/>
      <c r="Z2489" s="5"/>
      <c r="AA2489" s="5"/>
      <c r="AB2489" s="5"/>
      <c r="AC2489" s="5"/>
      <c r="AD2489" s="5"/>
      <c r="AE2489" s="5"/>
      <c r="AF2489" s="5"/>
      <c r="AG2489" s="5"/>
      <c r="AH2489" s="5"/>
      <c r="AI2489" s="5"/>
      <c r="AJ2489" s="5"/>
      <c r="AK2489" s="5"/>
      <c r="AL2489" s="5"/>
      <c r="AM2489" s="5"/>
      <c r="AN2489" s="5"/>
      <c r="AO2489" s="5"/>
      <c r="AP2489" s="5"/>
      <c r="AQ2489" s="5"/>
      <c r="AR2489" s="5"/>
      <c r="AS2489" s="5"/>
      <c r="AT2489" s="5"/>
      <c r="AU2489" s="5"/>
      <c r="AV2489" s="5"/>
      <c r="AW2489" s="5"/>
      <c r="AX2489" s="5"/>
      <c r="AY2489" s="5"/>
      <c r="AZ2489" s="5"/>
      <c r="BA2489" s="5"/>
      <c r="BB2489" s="5"/>
    </row>
    <row r="2490" spans="1:54">
      <c r="A2490" s="4"/>
      <c r="B2490" s="25"/>
      <c r="C2490" s="32">
        <f t="shared" si="179"/>
        <v>1</v>
      </c>
      <c r="D2490" s="36" t="s">
        <v>4059</v>
      </c>
      <c r="E2490" s="36">
        <v>11725</v>
      </c>
      <c r="F2490" s="4"/>
      <c r="G2490" s="5"/>
      <c r="H2490" s="5"/>
      <c r="I2490" s="5"/>
      <c r="J2490" s="5"/>
      <c r="K2490" s="5"/>
      <c r="L2490" s="5"/>
      <c r="M2490" s="5"/>
      <c r="N2490" s="5"/>
      <c r="O2490" s="5"/>
      <c r="P2490" s="5"/>
      <c r="Q2490" s="5"/>
      <c r="R2490" s="5"/>
      <c r="S2490" s="5"/>
      <c r="T2490" s="5"/>
      <c r="U2490" s="5"/>
      <c r="V2490" s="5"/>
      <c r="W2490" s="5"/>
      <c r="X2490" s="5"/>
      <c r="Y2490" s="5"/>
      <c r="Z2490" s="5"/>
      <c r="AA2490" s="5"/>
      <c r="AB2490" s="5"/>
      <c r="AC2490" s="5"/>
      <c r="AD2490" s="5"/>
      <c r="AE2490" s="5"/>
      <c r="AF2490" s="5"/>
      <c r="AG2490" s="5"/>
      <c r="AH2490" s="5"/>
      <c r="AI2490" s="5"/>
      <c r="AJ2490" s="5"/>
      <c r="AK2490" s="5"/>
      <c r="AL2490" s="5"/>
      <c r="AM2490" s="5"/>
      <c r="AN2490" s="5"/>
      <c r="AO2490" s="5"/>
      <c r="AP2490" s="5"/>
      <c r="AQ2490" s="5"/>
      <c r="AR2490" s="5"/>
      <c r="AS2490" s="5"/>
      <c r="AT2490" s="5"/>
      <c r="AU2490" s="5"/>
      <c r="AV2490" s="5"/>
      <c r="AW2490" s="5"/>
      <c r="AX2490" s="5"/>
      <c r="AY2490" s="5"/>
      <c r="AZ2490" s="5"/>
      <c r="BA2490" s="5"/>
      <c r="BB2490" s="5"/>
    </row>
    <row r="2491" spans="1:54">
      <c r="A2491" s="4"/>
      <c r="B2491" s="25"/>
      <c r="C2491" s="32">
        <f t="shared" si="179"/>
        <v>1</v>
      </c>
      <c r="D2491" s="36" t="s">
        <v>4923</v>
      </c>
      <c r="E2491" s="36">
        <v>6163</v>
      </c>
      <c r="F2491" s="4"/>
      <c r="G2491" s="5"/>
      <c r="H2491" s="5"/>
      <c r="I2491" s="5"/>
      <c r="J2491" s="5"/>
      <c r="K2491" s="5"/>
      <c r="L2491" s="5"/>
      <c r="M2491" s="5"/>
      <c r="N2491" s="5"/>
      <c r="O2491" s="5"/>
      <c r="P2491" s="5"/>
      <c r="Q2491" s="5"/>
      <c r="R2491" s="5"/>
      <c r="S2491" s="5"/>
      <c r="T2491" s="5"/>
      <c r="U2491" s="5"/>
      <c r="V2491" s="5"/>
      <c r="W2491" s="5"/>
      <c r="X2491" s="5"/>
      <c r="Y2491" s="5"/>
      <c r="Z2491" s="5"/>
      <c r="AA2491" s="5"/>
      <c r="AB2491" s="5"/>
      <c r="AC2491" s="5"/>
      <c r="AD2491" s="5"/>
      <c r="AE2491" s="5"/>
      <c r="AF2491" s="5"/>
      <c r="AG2491" s="5"/>
      <c r="AH2491" s="5"/>
      <c r="AI2491" s="5"/>
      <c r="AJ2491" s="5"/>
      <c r="AK2491" s="5"/>
      <c r="AL2491" s="5"/>
      <c r="AM2491" s="5"/>
      <c r="AN2491" s="5"/>
      <c r="AO2491" s="5"/>
      <c r="AP2491" s="5"/>
      <c r="AQ2491" s="5"/>
      <c r="AR2491" s="5"/>
      <c r="AS2491" s="5"/>
      <c r="AT2491" s="5"/>
      <c r="AU2491" s="5"/>
      <c r="AV2491" s="5"/>
      <c r="AW2491" s="5"/>
      <c r="AX2491" s="5"/>
      <c r="AY2491" s="5"/>
      <c r="AZ2491" s="5"/>
      <c r="BA2491" s="5"/>
      <c r="BB2491" s="5"/>
    </row>
    <row r="2492" spans="1:54">
      <c r="A2492" s="4"/>
      <c r="B2492" s="25"/>
      <c r="C2492" s="32">
        <f t="shared" si="179"/>
        <v>1</v>
      </c>
      <c r="D2492" s="42" t="s">
        <v>4062</v>
      </c>
      <c r="E2492" s="42">
        <v>17592</v>
      </c>
      <c r="F2492" s="4"/>
      <c r="G2492" s="5"/>
      <c r="H2492" s="5"/>
      <c r="I2492" s="5"/>
      <c r="J2492" s="5"/>
      <c r="K2492" s="5"/>
      <c r="L2492" s="5"/>
      <c r="M2492" s="5"/>
      <c r="N2492" s="5"/>
      <c r="O2492" s="5"/>
      <c r="P2492" s="5"/>
      <c r="Q2492" s="5"/>
      <c r="R2492" s="5"/>
      <c r="S2492" s="5"/>
      <c r="T2492" s="5"/>
      <c r="U2492" s="5"/>
      <c r="V2492" s="5"/>
      <c r="W2492" s="5"/>
      <c r="X2492" s="5"/>
      <c r="Y2492" s="5"/>
      <c r="Z2492" s="5"/>
      <c r="AA2492" s="5"/>
      <c r="AB2492" s="5"/>
      <c r="AC2492" s="5"/>
      <c r="AD2492" s="5"/>
      <c r="AE2492" s="5"/>
      <c r="AF2492" s="5"/>
      <c r="AG2492" s="5"/>
      <c r="AH2492" s="5"/>
      <c r="AI2492" s="5"/>
      <c r="AJ2492" s="5"/>
      <c r="AK2492" s="5"/>
      <c r="AL2492" s="5"/>
      <c r="AM2492" s="5"/>
      <c r="AN2492" s="5"/>
      <c r="AO2492" s="5"/>
      <c r="AP2492" s="5"/>
      <c r="AQ2492" s="5"/>
      <c r="AR2492" s="5"/>
      <c r="AS2492" s="5"/>
      <c r="AT2492" s="5"/>
      <c r="AU2492" s="5"/>
      <c r="AV2492" s="5"/>
      <c r="AW2492" s="5"/>
      <c r="AX2492" s="5"/>
      <c r="AY2492" s="5"/>
      <c r="AZ2492" s="5"/>
      <c r="BA2492" s="5"/>
      <c r="BB2492" s="5"/>
    </row>
    <row r="2493" spans="1:54">
      <c r="A2493" s="4"/>
      <c r="B2493" s="25"/>
      <c r="C2493" s="32">
        <f t="shared" si="179"/>
        <v>1</v>
      </c>
      <c r="D2493" s="36" t="s">
        <v>4924</v>
      </c>
      <c r="E2493" s="36">
        <v>36628</v>
      </c>
      <c r="F2493" s="4"/>
      <c r="G2493" s="5"/>
      <c r="H2493" s="5"/>
      <c r="I2493" s="5"/>
      <c r="J2493" s="5"/>
      <c r="K2493" s="5"/>
      <c r="L2493" s="5"/>
      <c r="M2493" s="5"/>
      <c r="N2493" s="5"/>
      <c r="O2493" s="5"/>
      <c r="P2493" s="5"/>
      <c r="Q2493" s="5"/>
      <c r="R2493" s="5"/>
      <c r="S2493" s="5"/>
      <c r="T2493" s="5"/>
      <c r="U2493" s="5"/>
      <c r="V2493" s="5"/>
      <c r="W2493" s="5"/>
      <c r="X2493" s="5"/>
      <c r="Y2493" s="5"/>
      <c r="Z2493" s="5"/>
      <c r="AA2493" s="5"/>
      <c r="AB2493" s="5"/>
      <c r="AC2493" s="5"/>
      <c r="AD2493" s="5"/>
      <c r="AE2493" s="5"/>
      <c r="AF2493" s="5"/>
      <c r="AG2493" s="5"/>
      <c r="AH2493" s="5"/>
      <c r="AI2493" s="5"/>
      <c r="AJ2493" s="5"/>
      <c r="AK2493" s="5"/>
      <c r="AL2493" s="5"/>
      <c r="AM2493" s="5"/>
      <c r="AN2493" s="5"/>
      <c r="AO2493" s="5"/>
      <c r="AP2493" s="5"/>
      <c r="AQ2493" s="5"/>
      <c r="AR2493" s="5"/>
      <c r="AS2493" s="5"/>
      <c r="AT2493" s="5"/>
      <c r="AU2493" s="5"/>
      <c r="AV2493" s="5"/>
      <c r="AW2493" s="5"/>
      <c r="AX2493" s="5"/>
      <c r="AY2493" s="5"/>
      <c r="AZ2493" s="5"/>
      <c r="BA2493" s="5"/>
      <c r="BB2493" s="5"/>
    </row>
    <row r="2494" spans="1:54">
      <c r="A2494" s="4"/>
      <c r="B2494" s="25"/>
      <c r="C2494" s="32">
        <f t="shared" si="179"/>
        <v>1</v>
      </c>
      <c r="D2494" s="36" t="s">
        <v>4065</v>
      </c>
      <c r="E2494" s="36">
        <v>3922</v>
      </c>
      <c r="F2494" s="4"/>
      <c r="G2494" s="5"/>
      <c r="H2494" s="5"/>
      <c r="I2494" s="5"/>
      <c r="J2494" s="5"/>
      <c r="K2494" s="5"/>
      <c r="L2494" s="5"/>
      <c r="M2494" s="5"/>
      <c r="N2494" s="5"/>
      <c r="O2494" s="5"/>
      <c r="P2494" s="5"/>
      <c r="Q2494" s="5"/>
      <c r="R2494" s="5"/>
      <c r="S2494" s="5"/>
      <c r="T2494" s="5"/>
      <c r="U2494" s="5"/>
      <c r="V2494" s="5"/>
      <c r="W2494" s="5"/>
      <c r="X2494" s="5"/>
      <c r="Y2494" s="5"/>
      <c r="Z2494" s="5"/>
      <c r="AA2494" s="5"/>
      <c r="AB2494" s="5"/>
      <c r="AC2494" s="5"/>
      <c r="AD2494" s="5"/>
      <c r="AE2494" s="5"/>
      <c r="AF2494" s="5"/>
      <c r="AG2494" s="5"/>
      <c r="AH2494" s="5"/>
      <c r="AI2494" s="5"/>
      <c r="AJ2494" s="5"/>
      <c r="AK2494" s="5"/>
      <c r="AL2494" s="5"/>
      <c r="AM2494" s="5"/>
      <c r="AN2494" s="5"/>
      <c r="AO2494" s="5"/>
      <c r="AP2494" s="5"/>
      <c r="AQ2494" s="5"/>
      <c r="AR2494" s="5"/>
      <c r="AS2494" s="5"/>
      <c r="AT2494" s="5"/>
      <c r="AU2494" s="5"/>
      <c r="AV2494" s="5"/>
      <c r="AW2494" s="5"/>
      <c r="AX2494" s="5"/>
      <c r="AY2494" s="5"/>
      <c r="AZ2494" s="5"/>
      <c r="BA2494" s="5"/>
      <c r="BB2494" s="5"/>
    </row>
    <row r="2495" spans="1:54">
      <c r="A2495" s="4"/>
      <c r="B2495" s="25"/>
      <c r="C2495" s="32">
        <f t="shared" si="179"/>
        <v>1</v>
      </c>
      <c r="D2495" s="36" t="s">
        <v>4066</v>
      </c>
      <c r="E2495" s="36">
        <v>6134</v>
      </c>
      <c r="F2495" s="4"/>
      <c r="G2495" s="5"/>
      <c r="H2495" s="5"/>
      <c r="I2495" s="5"/>
      <c r="J2495" s="5"/>
      <c r="K2495" s="5"/>
      <c r="L2495" s="5"/>
      <c r="M2495" s="5"/>
      <c r="N2495" s="5"/>
      <c r="O2495" s="5"/>
      <c r="P2495" s="5"/>
      <c r="Q2495" s="5"/>
      <c r="R2495" s="5"/>
      <c r="S2495" s="5"/>
      <c r="T2495" s="5"/>
      <c r="U2495" s="5"/>
      <c r="V2495" s="5"/>
      <c r="W2495" s="5"/>
      <c r="X2495" s="5"/>
      <c r="Y2495" s="5"/>
      <c r="Z2495" s="5"/>
      <c r="AA2495" s="5"/>
      <c r="AB2495" s="5"/>
      <c r="AC2495" s="5"/>
      <c r="AD2495" s="5"/>
      <c r="AE2495" s="5"/>
      <c r="AF2495" s="5"/>
      <c r="AG2495" s="5"/>
      <c r="AH2495" s="5"/>
      <c r="AI2495" s="5"/>
      <c r="AJ2495" s="5"/>
      <c r="AK2495" s="5"/>
      <c r="AL2495" s="5"/>
      <c r="AM2495" s="5"/>
      <c r="AN2495" s="5"/>
      <c r="AO2495" s="5"/>
      <c r="AP2495" s="5"/>
      <c r="AQ2495" s="5"/>
      <c r="AR2495" s="5"/>
      <c r="AS2495" s="5"/>
      <c r="AT2495" s="5"/>
      <c r="AU2495" s="5"/>
      <c r="AV2495" s="5"/>
      <c r="AW2495" s="5"/>
      <c r="AX2495" s="5"/>
      <c r="AY2495" s="5"/>
      <c r="AZ2495" s="5"/>
      <c r="BA2495" s="5"/>
      <c r="BB2495" s="5"/>
    </row>
    <row r="2496" spans="1:54">
      <c r="A2496" s="4"/>
      <c r="B2496" s="25"/>
      <c r="C2496" s="32">
        <f t="shared" si="179"/>
        <v>1</v>
      </c>
      <c r="D2496" s="36" t="s">
        <v>4067</v>
      </c>
      <c r="E2496" s="36">
        <v>14672</v>
      </c>
      <c r="F2496" s="4"/>
      <c r="G2496" s="5"/>
      <c r="H2496" s="5"/>
      <c r="I2496" s="5"/>
      <c r="J2496" s="5"/>
      <c r="K2496" s="5"/>
      <c r="L2496" s="5"/>
      <c r="M2496" s="5"/>
      <c r="N2496" s="5"/>
      <c r="O2496" s="5"/>
      <c r="P2496" s="5"/>
      <c r="Q2496" s="5"/>
      <c r="R2496" s="5"/>
      <c r="S2496" s="5"/>
      <c r="T2496" s="5"/>
      <c r="U2496" s="5"/>
      <c r="V2496" s="5"/>
      <c r="W2496" s="5"/>
      <c r="X2496" s="5"/>
      <c r="Y2496" s="5"/>
      <c r="Z2496" s="5"/>
      <c r="AA2496" s="5"/>
      <c r="AB2496" s="5"/>
      <c r="AC2496" s="5"/>
      <c r="AD2496" s="5"/>
      <c r="AE2496" s="5"/>
      <c r="AF2496" s="5"/>
      <c r="AG2496" s="5"/>
      <c r="AH2496" s="5"/>
      <c r="AI2496" s="5"/>
      <c r="AJ2496" s="5"/>
      <c r="AK2496" s="5"/>
      <c r="AL2496" s="5"/>
      <c r="AM2496" s="5"/>
      <c r="AN2496" s="5"/>
      <c r="AO2496" s="5"/>
      <c r="AP2496" s="5"/>
      <c r="AQ2496" s="5"/>
      <c r="AR2496" s="5"/>
      <c r="AS2496" s="5"/>
      <c r="AT2496" s="5"/>
      <c r="AU2496" s="5"/>
      <c r="AV2496" s="5"/>
      <c r="AW2496" s="5"/>
      <c r="AX2496" s="5"/>
      <c r="AY2496" s="5"/>
      <c r="AZ2496" s="5"/>
      <c r="BA2496" s="5"/>
      <c r="BB2496" s="5"/>
    </row>
    <row r="2497" spans="1:54">
      <c r="A2497" s="4"/>
      <c r="B2497" s="25"/>
      <c r="C2497" s="32">
        <f t="shared" si="179"/>
        <v>1</v>
      </c>
      <c r="D2497" s="36" t="s">
        <v>4068</v>
      </c>
      <c r="E2497" s="36">
        <v>3838</v>
      </c>
      <c r="F2497" s="4"/>
      <c r="G2497" s="5"/>
      <c r="H2497" s="5"/>
      <c r="I2497" s="5"/>
      <c r="J2497" s="5"/>
      <c r="K2497" s="5"/>
      <c r="L2497" s="5"/>
      <c r="M2497" s="5"/>
      <c r="N2497" s="5"/>
      <c r="O2497" s="5"/>
      <c r="P2497" s="5"/>
      <c r="Q2497" s="5"/>
      <c r="R2497" s="5"/>
      <c r="S2497" s="5"/>
      <c r="T2497" s="5"/>
      <c r="U2497" s="5"/>
      <c r="V2497" s="5"/>
      <c r="W2497" s="5"/>
      <c r="X2497" s="5"/>
      <c r="Y2497" s="5"/>
      <c r="Z2497" s="5"/>
      <c r="AA2497" s="5"/>
      <c r="AB2497" s="5"/>
      <c r="AC2497" s="5"/>
      <c r="AD2497" s="5"/>
      <c r="AE2497" s="5"/>
      <c r="AF2497" s="5"/>
      <c r="AG2497" s="5"/>
      <c r="AH2497" s="5"/>
      <c r="AI2497" s="5"/>
      <c r="AJ2497" s="5"/>
      <c r="AK2497" s="5"/>
      <c r="AL2497" s="5"/>
      <c r="AM2497" s="5"/>
      <c r="AN2497" s="5"/>
      <c r="AO2497" s="5"/>
      <c r="AP2497" s="5"/>
      <c r="AQ2497" s="5"/>
      <c r="AR2497" s="5"/>
      <c r="AS2497" s="5"/>
      <c r="AT2497" s="5"/>
      <c r="AU2497" s="5"/>
      <c r="AV2497" s="5"/>
      <c r="AW2497" s="5"/>
      <c r="AX2497" s="5"/>
      <c r="AY2497" s="5"/>
      <c r="AZ2497" s="5"/>
      <c r="BA2497" s="5"/>
      <c r="BB2497" s="5"/>
    </row>
    <row r="2498" spans="1:54">
      <c r="A2498" s="4"/>
      <c r="B2498" s="25"/>
      <c r="C2498" s="32">
        <f t="shared" si="179"/>
        <v>1</v>
      </c>
      <c r="D2498" s="36" t="s">
        <v>4070</v>
      </c>
      <c r="E2498" s="36">
        <v>17160</v>
      </c>
      <c r="F2498" s="4"/>
      <c r="G2498" s="5"/>
      <c r="H2498" s="5"/>
      <c r="I2498" s="5"/>
      <c r="J2498" s="5"/>
      <c r="K2498" s="5"/>
      <c r="L2498" s="5"/>
      <c r="M2498" s="5"/>
      <c r="N2498" s="5"/>
      <c r="O2498" s="5"/>
      <c r="P2498" s="5"/>
      <c r="Q2498" s="5"/>
      <c r="R2498" s="5"/>
      <c r="S2498" s="5"/>
      <c r="T2498" s="5"/>
      <c r="U2498" s="5"/>
      <c r="V2498" s="5"/>
      <c r="W2498" s="5"/>
      <c r="X2498" s="5"/>
      <c r="Y2498" s="5"/>
      <c r="Z2498" s="5"/>
      <c r="AA2498" s="5"/>
      <c r="AB2498" s="5"/>
      <c r="AC2498" s="5"/>
      <c r="AD2498" s="5"/>
      <c r="AE2498" s="5"/>
      <c r="AF2498" s="5"/>
      <c r="AG2498" s="5"/>
      <c r="AH2498" s="5"/>
      <c r="AI2498" s="5"/>
      <c r="AJ2498" s="5"/>
      <c r="AK2498" s="5"/>
      <c r="AL2498" s="5"/>
      <c r="AM2498" s="5"/>
      <c r="AN2498" s="5"/>
      <c r="AO2498" s="5"/>
      <c r="AP2498" s="5"/>
      <c r="AQ2498" s="5"/>
      <c r="AR2498" s="5"/>
      <c r="AS2498" s="5"/>
      <c r="AT2498" s="5"/>
      <c r="AU2498" s="5"/>
      <c r="AV2498" s="5"/>
      <c r="AW2498" s="5"/>
      <c r="AX2498" s="5"/>
      <c r="AY2498" s="5"/>
      <c r="AZ2498" s="5"/>
      <c r="BA2498" s="5"/>
      <c r="BB2498" s="5"/>
    </row>
    <row r="2499" spans="1:54">
      <c r="A2499" s="4"/>
      <c r="B2499" s="25"/>
      <c r="C2499" s="32">
        <f t="shared" si="179"/>
        <v>1</v>
      </c>
      <c r="D2499" s="36" t="s">
        <v>4071</v>
      </c>
      <c r="E2499" s="36">
        <v>2702</v>
      </c>
      <c r="F2499" s="4"/>
      <c r="G2499" s="5"/>
      <c r="H2499" s="5"/>
      <c r="I2499" s="5"/>
      <c r="J2499" s="5"/>
      <c r="K2499" s="5"/>
      <c r="L2499" s="5"/>
      <c r="M2499" s="5"/>
      <c r="N2499" s="5"/>
      <c r="O2499" s="5"/>
      <c r="P2499" s="5"/>
      <c r="Q2499" s="5"/>
      <c r="R2499" s="5"/>
      <c r="S2499" s="5"/>
      <c r="T2499" s="5"/>
      <c r="U2499" s="5"/>
      <c r="V2499" s="5"/>
      <c r="W2499" s="5"/>
      <c r="X2499" s="5"/>
      <c r="Y2499" s="5"/>
      <c r="Z2499" s="5"/>
      <c r="AA2499" s="5"/>
      <c r="AB2499" s="5"/>
      <c r="AC2499" s="5"/>
      <c r="AD2499" s="5"/>
      <c r="AE2499" s="5"/>
      <c r="AF2499" s="5"/>
      <c r="AG2499" s="5"/>
      <c r="AH2499" s="5"/>
      <c r="AI2499" s="5"/>
      <c r="AJ2499" s="5"/>
      <c r="AK2499" s="5"/>
      <c r="AL2499" s="5"/>
      <c r="AM2499" s="5"/>
      <c r="AN2499" s="5"/>
      <c r="AO2499" s="5"/>
      <c r="AP2499" s="5"/>
      <c r="AQ2499" s="5"/>
      <c r="AR2499" s="5"/>
      <c r="AS2499" s="5"/>
      <c r="AT2499" s="5"/>
      <c r="AU2499" s="5"/>
      <c r="AV2499" s="5"/>
      <c r="AW2499" s="5"/>
      <c r="AX2499" s="5"/>
      <c r="AY2499" s="5"/>
      <c r="AZ2499" s="5"/>
      <c r="BA2499" s="5"/>
      <c r="BB2499" s="5"/>
    </row>
    <row r="2500" spans="1:54">
      <c r="A2500" s="4"/>
      <c r="B2500" s="25"/>
      <c r="C2500" s="32">
        <f t="shared" si="179"/>
        <v>1</v>
      </c>
      <c r="D2500" s="36" t="s">
        <v>4925</v>
      </c>
      <c r="E2500" s="36">
        <v>63749</v>
      </c>
      <c r="F2500" s="4"/>
      <c r="G2500" s="5"/>
      <c r="H2500" s="5"/>
      <c r="I2500" s="5"/>
      <c r="J2500" s="5"/>
      <c r="K2500" s="5"/>
      <c r="L2500" s="5"/>
      <c r="M2500" s="5"/>
      <c r="N2500" s="5"/>
      <c r="O2500" s="5"/>
      <c r="P2500" s="5"/>
      <c r="Q2500" s="5"/>
      <c r="R2500" s="5"/>
      <c r="S2500" s="5"/>
      <c r="T2500" s="5"/>
      <c r="U2500" s="5"/>
      <c r="V2500" s="5"/>
      <c r="W2500" s="5"/>
      <c r="X2500" s="5"/>
      <c r="Y2500" s="5"/>
      <c r="Z2500" s="5"/>
      <c r="AA2500" s="5"/>
      <c r="AB2500" s="5"/>
      <c r="AC2500" s="5"/>
      <c r="AD2500" s="5"/>
      <c r="AE2500" s="5"/>
      <c r="AF2500" s="5"/>
      <c r="AG2500" s="5"/>
      <c r="AH2500" s="5"/>
      <c r="AI2500" s="5"/>
      <c r="AJ2500" s="5"/>
      <c r="AK2500" s="5"/>
      <c r="AL2500" s="5"/>
      <c r="AM2500" s="5"/>
      <c r="AN2500" s="5"/>
      <c r="AO2500" s="5"/>
      <c r="AP2500" s="5"/>
      <c r="AQ2500" s="5"/>
      <c r="AR2500" s="5"/>
      <c r="AS2500" s="5"/>
      <c r="AT2500" s="5"/>
      <c r="AU2500" s="5"/>
      <c r="AV2500" s="5"/>
      <c r="AW2500" s="5"/>
      <c r="AX2500" s="5"/>
      <c r="AY2500" s="5"/>
      <c r="AZ2500" s="5"/>
      <c r="BA2500" s="5"/>
      <c r="BB2500" s="5"/>
    </row>
    <row r="2501" spans="1:54">
      <c r="A2501" s="4"/>
      <c r="B2501" s="25"/>
      <c r="C2501" s="32">
        <f t="shared" si="179"/>
        <v>1</v>
      </c>
      <c r="D2501" s="36" t="s">
        <v>4074</v>
      </c>
      <c r="E2501" s="36">
        <v>2971</v>
      </c>
      <c r="F2501" s="4"/>
      <c r="G2501" s="5"/>
      <c r="H2501" s="5"/>
      <c r="I2501" s="5"/>
      <c r="J2501" s="5"/>
      <c r="K2501" s="5"/>
      <c r="L2501" s="5"/>
      <c r="M2501" s="5"/>
      <c r="N2501" s="5"/>
      <c r="O2501" s="5"/>
      <c r="P2501" s="5"/>
      <c r="Q2501" s="5"/>
      <c r="R2501" s="5"/>
      <c r="S2501" s="5"/>
      <c r="T2501" s="5"/>
      <c r="U2501" s="5"/>
      <c r="V2501" s="5"/>
      <c r="W2501" s="5"/>
      <c r="X2501" s="5"/>
      <c r="Y2501" s="5"/>
      <c r="Z2501" s="5"/>
      <c r="AA2501" s="5"/>
      <c r="AB2501" s="5"/>
      <c r="AC2501" s="5"/>
      <c r="AD2501" s="5"/>
      <c r="AE2501" s="5"/>
      <c r="AF2501" s="5"/>
      <c r="AG2501" s="5"/>
      <c r="AH2501" s="5"/>
      <c r="AI2501" s="5"/>
      <c r="AJ2501" s="5"/>
      <c r="AK2501" s="5"/>
      <c r="AL2501" s="5"/>
      <c r="AM2501" s="5"/>
      <c r="AN2501" s="5"/>
      <c r="AO2501" s="5"/>
      <c r="AP2501" s="5"/>
      <c r="AQ2501" s="5"/>
      <c r="AR2501" s="5"/>
      <c r="AS2501" s="5"/>
      <c r="AT2501" s="5"/>
      <c r="AU2501" s="5"/>
      <c r="AV2501" s="5"/>
      <c r="AW2501" s="5"/>
      <c r="AX2501" s="5"/>
      <c r="AY2501" s="5"/>
      <c r="AZ2501" s="5"/>
      <c r="BA2501" s="5"/>
      <c r="BB2501" s="5"/>
    </row>
    <row r="2502" spans="1:54">
      <c r="A2502" s="4"/>
      <c r="B2502" s="25"/>
      <c r="C2502" s="32">
        <f t="shared" si="179"/>
        <v>1</v>
      </c>
      <c r="D2502" s="36" t="s">
        <v>4075</v>
      </c>
      <c r="E2502" s="36">
        <v>800</v>
      </c>
      <c r="F2502" s="4"/>
      <c r="G2502" s="5"/>
      <c r="H2502" s="5"/>
      <c r="I2502" s="5"/>
      <c r="J2502" s="5"/>
      <c r="K2502" s="5"/>
      <c r="L2502" s="5"/>
      <c r="M2502" s="5"/>
      <c r="N2502" s="5"/>
      <c r="O2502" s="5"/>
      <c r="P2502" s="5"/>
      <c r="Q2502" s="5"/>
      <c r="R2502" s="5"/>
      <c r="S2502" s="5"/>
      <c r="T2502" s="5"/>
      <c r="U2502" s="5"/>
      <c r="V2502" s="5"/>
      <c r="W2502" s="5"/>
      <c r="X2502" s="5"/>
      <c r="Y2502" s="5"/>
      <c r="Z2502" s="5"/>
      <c r="AA2502" s="5"/>
      <c r="AB2502" s="5"/>
      <c r="AC2502" s="5"/>
      <c r="AD2502" s="5"/>
      <c r="AE2502" s="5"/>
      <c r="AF2502" s="5"/>
      <c r="AG2502" s="5"/>
      <c r="AH2502" s="5"/>
      <c r="AI2502" s="5"/>
      <c r="AJ2502" s="5"/>
      <c r="AK2502" s="5"/>
      <c r="AL2502" s="5"/>
      <c r="AM2502" s="5"/>
      <c r="AN2502" s="5"/>
      <c r="AO2502" s="5"/>
      <c r="AP2502" s="5"/>
      <c r="AQ2502" s="5"/>
      <c r="AR2502" s="5"/>
      <c r="AS2502" s="5"/>
      <c r="AT2502" s="5"/>
      <c r="AU2502" s="5"/>
      <c r="AV2502" s="5"/>
      <c r="AW2502" s="5"/>
      <c r="AX2502" s="5"/>
      <c r="AY2502" s="5"/>
      <c r="AZ2502" s="5"/>
      <c r="BA2502" s="5"/>
      <c r="BB2502" s="5"/>
    </row>
    <row r="2503" spans="1:54">
      <c r="A2503" s="4"/>
      <c r="B2503" s="25"/>
      <c r="C2503" s="32">
        <f t="shared" si="179"/>
        <v>1</v>
      </c>
      <c r="D2503" s="36" t="s">
        <v>4926</v>
      </c>
      <c r="E2503" s="36">
        <v>35154</v>
      </c>
      <c r="F2503" s="4"/>
      <c r="G2503" s="5"/>
      <c r="H2503" s="5"/>
      <c r="I2503" s="5"/>
      <c r="J2503" s="5"/>
      <c r="K2503" s="5"/>
      <c r="L2503" s="5"/>
      <c r="M2503" s="5"/>
      <c r="N2503" s="5"/>
      <c r="O2503" s="5"/>
      <c r="P2503" s="5"/>
      <c r="Q2503" s="5"/>
      <c r="R2503" s="5"/>
      <c r="S2503" s="5"/>
      <c r="T2503" s="5"/>
      <c r="U2503" s="5"/>
      <c r="V2503" s="5"/>
      <c r="W2503" s="5"/>
      <c r="X2503" s="5"/>
      <c r="Y2503" s="5"/>
      <c r="Z2503" s="5"/>
      <c r="AA2503" s="5"/>
      <c r="AB2503" s="5"/>
      <c r="AC2503" s="5"/>
      <c r="AD2503" s="5"/>
      <c r="AE2503" s="5"/>
      <c r="AF2503" s="5"/>
      <c r="AG2503" s="5"/>
      <c r="AH2503" s="5"/>
      <c r="AI2503" s="5"/>
      <c r="AJ2503" s="5"/>
      <c r="AK2503" s="5"/>
      <c r="AL2503" s="5"/>
      <c r="AM2503" s="5"/>
      <c r="AN2503" s="5"/>
      <c r="AO2503" s="5"/>
      <c r="AP2503" s="5"/>
      <c r="AQ2503" s="5"/>
      <c r="AR2503" s="5"/>
      <c r="AS2503" s="5"/>
      <c r="AT2503" s="5"/>
      <c r="AU2503" s="5"/>
      <c r="AV2503" s="5"/>
      <c r="AW2503" s="5"/>
      <c r="AX2503" s="5"/>
      <c r="AY2503" s="5"/>
      <c r="AZ2503" s="5"/>
      <c r="BA2503" s="5"/>
      <c r="BB2503" s="5"/>
    </row>
    <row r="2504" spans="1:54">
      <c r="A2504" s="4"/>
      <c r="B2504" s="25"/>
      <c r="C2504" s="32">
        <f t="shared" si="179"/>
        <v>1</v>
      </c>
      <c r="D2504" s="36" t="s">
        <v>4077</v>
      </c>
      <c r="E2504" s="36">
        <v>11946</v>
      </c>
      <c r="F2504" s="4"/>
      <c r="G2504" s="5"/>
      <c r="H2504" s="5"/>
      <c r="I2504" s="5"/>
      <c r="J2504" s="5"/>
      <c r="K2504" s="5"/>
      <c r="L2504" s="5"/>
      <c r="M2504" s="5"/>
      <c r="N2504" s="5"/>
      <c r="O2504" s="5"/>
      <c r="P2504" s="5"/>
      <c r="Q2504" s="5"/>
      <c r="R2504" s="5"/>
      <c r="S2504" s="5"/>
      <c r="T2504" s="5"/>
      <c r="U2504" s="5"/>
      <c r="V2504" s="5"/>
      <c r="W2504" s="5"/>
      <c r="X2504" s="5"/>
      <c r="Y2504" s="5"/>
      <c r="Z2504" s="5"/>
      <c r="AA2504" s="5"/>
      <c r="AB2504" s="5"/>
      <c r="AC2504" s="5"/>
      <c r="AD2504" s="5"/>
      <c r="AE2504" s="5"/>
      <c r="AF2504" s="5"/>
      <c r="AG2504" s="5"/>
      <c r="AH2504" s="5"/>
      <c r="AI2504" s="5"/>
      <c r="AJ2504" s="5"/>
      <c r="AK2504" s="5"/>
      <c r="AL2504" s="5"/>
      <c r="AM2504" s="5"/>
      <c r="AN2504" s="5"/>
      <c r="AO2504" s="5"/>
      <c r="AP2504" s="5"/>
      <c r="AQ2504" s="5"/>
      <c r="AR2504" s="5"/>
      <c r="AS2504" s="5"/>
      <c r="AT2504" s="5"/>
      <c r="AU2504" s="5"/>
      <c r="AV2504" s="5"/>
      <c r="AW2504" s="5"/>
      <c r="AX2504" s="5"/>
      <c r="AY2504" s="5"/>
      <c r="AZ2504" s="5"/>
      <c r="BA2504" s="5"/>
      <c r="BB2504" s="5"/>
    </row>
    <row r="2505" spans="1:54">
      <c r="A2505" s="4"/>
      <c r="B2505" s="25"/>
      <c r="C2505" s="32">
        <f t="shared" si="179"/>
        <v>1</v>
      </c>
      <c r="D2505" s="36" t="s">
        <v>4078</v>
      </c>
      <c r="E2505" s="36">
        <v>5861</v>
      </c>
      <c r="F2505" s="4"/>
      <c r="G2505" s="5"/>
      <c r="H2505" s="5"/>
      <c r="I2505" s="5"/>
      <c r="J2505" s="5"/>
      <c r="K2505" s="5"/>
      <c r="L2505" s="5"/>
      <c r="M2505" s="5"/>
      <c r="N2505" s="5"/>
      <c r="O2505" s="5"/>
      <c r="P2505" s="5"/>
      <c r="Q2505" s="5"/>
      <c r="R2505" s="5"/>
      <c r="S2505" s="5"/>
      <c r="T2505" s="5"/>
      <c r="U2505" s="5"/>
      <c r="V2505" s="5"/>
      <c r="W2505" s="5"/>
      <c r="X2505" s="5"/>
      <c r="Y2505" s="5"/>
      <c r="Z2505" s="5"/>
      <c r="AA2505" s="5"/>
      <c r="AB2505" s="5"/>
      <c r="AC2505" s="5"/>
      <c r="AD2505" s="5"/>
      <c r="AE2505" s="5"/>
      <c r="AF2505" s="5"/>
      <c r="AG2505" s="5"/>
      <c r="AH2505" s="5"/>
      <c r="AI2505" s="5"/>
      <c r="AJ2505" s="5"/>
      <c r="AK2505" s="5"/>
      <c r="AL2505" s="5"/>
      <c r="AM2505" s="5"/>
      <c r="AN2505" s="5"/>
      <c r="AO2505" s="5"/>
      <c r="AP2505" s="5"/>
      <c r="AQ2505" s="5"/>
      <c r="AR2505" s="5"/>
      <c r="AS2505" s="5"/>
      <c r="AT2505" s="5"/>
      <c r="AU2505" s="5"/>
      <c r="AV2505" s="5"/>
      <c r="AW2505" s="5"/>
      <c r="AX2505" s="5"/>
      <c r="AY2505" s="5"/>
      <c r="AZ2505" s="5"/>
      <c r="BA2505" s="5"/>
      <c r="BB2505" s="5"/>
    </row>
    <row r="2506" spans="1:54">
      <c r="A2506" s="4"/>
      <c r="B2506" s="25"/>
      <c r="C2506" s="32">
        <f t="shared" si="179"/>
        <v>1</v>
      </c>
      <c r="D2506" s="42" t="s">
        <v>4080</v>
      </c>
      <c r="E2506" s="42">
        <v>1704</v>
      </c>
      <c r="F2506" s="4"/>
      <c r="G2506" s="5"/>
      <c r="H2506" s="5"/>
      <c r="I2506" s="5"/>
      <c r="J2506" s="5"/>
      <c r="K2506" s="5"/>
      <c r="L2506" s="5"/>
      <c r="M2506" s="5"/>
      <c r="N2506" s="5"/>
      <c r="O2506" s="5"/>
      <c r="P2506" s="5"/>
      <c r="Q2506" s="5"/>
      <c r="R2506" s="5"/>
      <c r="S2506" s="5"/>
      <c r="T2506" s="5"/>
      <c r="U2506" s="5"/>
      <c r="V2506" s="5"/>
      <c r="W2506" s="5"/>
      <c r="X2506" s="5"/>
      <c r="Y2506" s="5"/>
      <c r="Z2506" s="5"/>
      <c r="AA2506" s="5"/>
      <c r="AB2506" s="5"/>
      <c r="AC2506" s="5"/>
      <c r="AD2506" s="5"/>
      <c r="AE2506" s="5"/>
      <c r="AF2506" s="5"/>
      <c r="AG2506" s="5"/>
      <c r="AH2506" s="5"/>
      <c r="AI2506" s="5"/>
      <c r="AJ2506" s="5"/>
      <c r="AK2506" s="5"/>
      <c r="AL2506" s="5"/>
      <c r="AM2506" s="5"/>
      <c r="AN2506" s="5"/>
      <c r="AO2506" s="5"/>
      <c r="AP2506" s="5"/>
      <c r="AQ2506" s="5"/>
      <c r="AR2506" s="5"/>
      <c r="AS2506" s="5"/>
      <c r="AT2506" s="5"/>
      <c r="AU2506" s="5"/>
      <c r="AV2506" s="5"/>
      <c r="AW2506" s="5"/>
      <c r="AX2506" s="5"/>
      <c r="AY2506" s="5"/>
      <c r="AZ2506" s="5"/>
      <c r="BA2506" s="5"/>
      <c r="BB2506" s="5"/>
    </row>
    <row r="2507" spans="1:54">
      <c r="A2507" s="4"/>
      <c r="B2507" s="25"/>
      <c r="C2507" s="32">
        <f t="shared" si="179"/>
        <v>1</v>
      </c>
      <c r="D2507" s="36" t="s">
        <v>4082</v>
      </c>
      <c r="E2507" s="36">
        <v>1817</v>
      </c>
      <c r="F2507" s="4"/>
      <c r="G2507" s="5"/>
      <c r="H2507" s="5"/>
      <c r="I2507" s="5"/>
      <c r="J2507" s="5"/>
      <c r="K2507" s="5"/>
      <c r="L2507" s="5"/>
      <c r="M2507" s="5"/>
      <c r="N2507" s="5"/>
      <c r="O2507" s="5"/>
      <c r="P2507" s="5"/>
      <c r="Q2507" s="5"/>
      <c r="R2507" s="5"/>
      <c r="S2507" s="5"/>
      <c r="T2507" s="5"/>
      <c r="U2507" s="5"/>
      <c r="V2507" s="5"/>
      <c r="W2507" s="5"/>
      <c r="X2507" s="5"/>
      <c r="Y2507" s="5"/>
      <c r="Z2507" s="5"/>
      <c r="AA2507" s="5"/>
      <c r="AB2507" s="5"/>
      <c r="AC2507" s="5"/>
      <c r="AD2507" s="5"/>
      <c r="AE2507" s="5"/>
      <c r="AF2507" s="5"/>
      <c r="AG2507" s="5"/>
      <c r="AH2507" s="5"/>
      <c r="AI2507" s="5"/>
      <c r="AJ2507" s="5"/>
      <c r="AK2507" s="5"/>
      <c r="AL2507" s="5"/>
      <c r="AM2507" s="5"/>
      <c r="AN2507" s="5"/>
      <c r="AO2507" s="5"/>
      <c r="AP2507" s="5"/>
      <c r="AQ2507" s="5"/>
      <c r="AR2507" s="5"/>
      <c r="AS2507" s="5"/>
      <c r="AT2507" s="5"/>
      <c r="AU2507" s="5"/>
      <c r="AV2507" s="5"/>
      <c r="AW2507" s="5"/>
      <c r="AX2507" s="5"/>
      <c r="AY2507" s="5"/>
      <c r="AZ2507" s="5"/>
      <c r="BA2507" s="5"/>
      <c r="BB2507" s="5"/>
    </row>
    <row r="2508" spans="1:54">
      <c r="A2508" s="4"/>
      <c r="B2508" s="25"/>
      <c r="C2508" s="32">
        <f t="shared" si="179"/>
        <v>1</v>
      </c>
      <c r="D2508" s="36" t="s">
        <v>4927</v>
      </c>
      <c r="E2508" s="36">
        <v>180641</v>
      </c>
      <c r="F2508" s="4"/>
      <c r="G2508" s="5"/>
      <c r="H2508" s="5"/>
      <c r="I2508" s="5"/>
      <c r="J2508" s="5"/>
      <c r="K2508" s="5"/>
      <c r="L2508" s="5"/>
      <c r="M2508" s="5"/>
      <c r="N2508" s="5"/>
      <c r="O2508" s="5"/>
      <c r="P2508" s="5"/>
      <c r="Q2508" s="5"/>
      <c r="R2508" s="5"/>
      <c r="S2508" s="5"/>
      <c r="T2508" s="5"/>
      <c r="U2508" s="5"/>
      <c r="V2508" s="5"/>
      <c r="W2508" s="5"/>
      <c r="X2508" s="5"/>
      <c r="Y2508" s="5"/>
      <c r="Z2508" s="5"/>
      <c r="AA2508" s="5"/>
      <c r="AB2508" s="5"/>
      <c r="AC2508" s="5"/>
      <c r="AD2508" s="5"/>
      <c r="AE2508" s="5"/>
      <c r="AF2508" s="5"/>
      <c r="AG2508" s="5"/>
      <c r="AH2508" s="5"/>
      <c r="AI2508" s="5"/>
      <c r="AJ2508" s="5"/>
      <c r="AK2508" s="5"/>
      <c r="AL2508" s="5"/>
      <c r="AM2508" s="5"/>
      <c r="AN2508" s="5"/>
      <c r="AO2508" s="5"/>
      <c r="AP2508" s="5"/>
      <c r="AQ2508" s="5"/>
      <c r="AR2508" s="5"/>
      <c r="AS2508" s="5"/>
      <c r="AT2508" s="5"/>
      <c r="AU2508" s="5"/>
      <c r="AV2508" s="5"/>
      <c r="AW2508" s="5"/>
      <c r="AX2508" s="5"/>
      <c r="AY2508" s="5"/>
      <c r="AZ2508" s="5"/>
      <c r="BA2508" s="5"/>
      <c r="BB2508" s="5"/>
    </row>
    <row r="2509" spans="1:54">
      <c r="A2509" s="4"/>
      <c r="B2509" s="25"/>
      <c r="C2509" s="32">
        <f t="shared" si="179"/>
        <v>1</v>
      </c>
      <c r="D2509" s="36" t="s">
        <v>4086</v>
      </c>
      <c r="E2509" s="36">
        <v>5113</v>
      </c>
      <c r="F2509" s="4"/>
      <c r="G2509" s="5"/>
      <c r="H2509" s="5"/>
      <c r="I2509" s="5"/>
      <c r="J2509" s="5"/>
      <c r="K2509" s="5"/>
      <c r="L2509" s="5"/>
      <c r="M2509" s="5"/>
      <c r="N2509" s="5"/>
      <c r="O2509" s="5"/>
      <c r="P2509" s="5"/>
      <c r="Q2509" s="5"/>
      <c r="R2509" s="5"/>
      <c r="S2509" s="5"/>
      <c r="T2509" s="5"/>
      <c r="U2509" s="5"/>
      <c r="V2509" s="5"/>
      <c r="W2509" s="5"/>
      <c r="X2509" s="5"/>
      <c r="Y2509" s="5"/>
      <c r="Z2509" s="5"/>
      <c r="AA2509" s="5"/>
      <c r="AB2509" s="5"/>
      <c r="AC2509" s="5"/>
      <c r="AD2509" s="5"/>
      <c r="AE2509" s="5"/>
      <c r="AF2509" s="5"/>
      <c r="AG2509" s="5"/>
      <c r="AH2509" s="5"/>
      <c r="AI2509" s="5"/>
      <c r="AJ2509" s="5"/>
      <c r="AK2509" s="5"/>
      <c r="AL2509" s="5"/>
      <c r="AM2509" s="5"/>
      <c r="AN2509" s="5"/>
      <c r="AO2509" s="5"/>
      <c r="AP2509" s="5"/>
      <c r="AQ2509" s="5"/>
      <c r="AR2509" s="5"/>
      <c r="AS2509" s="5"/>
      <c r="AT2509" s="5"/>
      <c r="AU2509" s="5"/>
      <c r="AV2509" s="5"/>
      <c r="AW2509" s="5"/>
      <c r="AX2509" s="5"/>
      <c r="AY2509" s="5"/>
      <c r="AZ2509" s="5"/>
      <c r="BA2509" s="5"/>
      <c r="BB2509" s="5"/>
    </row>
    <row r="2510" spans="1:54">
      <c r="A2510" s="4"/>
      <c r="B2510" s="25"/>
      <c r="C2510" s="32">
        <f t="shared" si="179"/>
        <v>1</v>
      </c>
      <c r="D2510" s="36" t="s">
        <v>4928</v>
      </c>
      <c r="E2510" s="36">
        <v>6081</v>
      </c>
      <c r="F2510" s="4"/>
      <c r="G2510" s="5"/>
      <c r="H2510" s="5"/>
      <c r="I2510" s="5"/>
      <c r="J2510" s="5"/>
      <c r="K2510" s="5"/>
      <c r="L2510" s="5"/>
      <c r="M2510" s="5"/>
      <c r="N2510" s="5"/>
      <c r="O2510" s="5"/>
      <c r="P2510" s="5"/>
      <c r="Q2510" s="5"/>
      <c r="R2510" s="5"/>
      <c r="S2510" s="5"/>
      <c r="T2510" s="5"/>
      <c r="U2510" s="5"/>
      <c r="V2510" s="5"/>
      <c r="W2510" s="5"/>
      <c r="X2510" s="5"/>
      <c r="Y2510" s="5"/>
      <c r="Z2510" s="5"/>
      <c r="AA2510" s="5"/>
      <c r="AB2510" s="5"/>
      <c r="AC2510" s="5"/>
      <c r="AD2510" s="5"/>
      <c r="AE2510" s="5"/>
      <c r="AF2510" s="5"/>
      <c r="AG2510" s="5"/>
      <c r="AH2510" s="5"/>
      <c r="AI2510" s="5"/>
      <c r="AJ2510" s="5"/>
      <c r="AK2510" s="5"/>
      <c r="AL2510" s="5"/>
      <c r="AM2510" s="5"/>
      <c r="AN2510" s="5"/>
      <c r="AO2510" s="5"/>
      <c r="AP2510" s="5"/>
      <c r="AQ2510" s="5"/>
      <c r="AR2510" s="5"/>
      <c r="AS2510" s="5"/>
      <c r="AT2510" s="5"/>
      <c r="AU2510" s="5"/>
      <c r="AV2510" s="5"/>
      <c r="AW2510" s="5"/>
      <c r="AX2510" s="5"/>
      <c r="AY2510" s="5"/>
      <c r="AZ2510" s="5"/>
      <c r="BA2510" s="5"/>
      <c r="BB2510" s="5"/>
    </row>
    <row r="2511" spans="1:54">
      <c r="A2511" s="4"/>
      <c r="B2511" s="25"/>
      <c r="C2511" s="32">
        <f t="shared" si="179"/>
        <v>1</v>
      </c>
      <c r="D2511" s="36" t="s">
        <v>4929</v>
      </c>
      <c r="E2511" s="36">
        <v>4387</v>
      </c>
      <c r="F2511" s="4"/>
      <c r="G2511" s="5"/>
      <c r="H2511" s="5"/>
      <c r="I2511" s="5"/>
      <c r="J2511" s="5"/>
      <c r="K2511" s="5"/>
      <c r="L2511" s="5"/>
      <c r="M2511" s="5"/>
      <c r="N2511" s="5"/>
      <c r="O2511" s="5"/>
      <c r="P2511" s="5"/>
      <c r="Q2511" s="5"/>
      <c r="R2511" s="5"/>
      <c r="S2511" s="5"/>
      <c r="T2511" s="5"/>
      <c r="U2511" s="5"/>
      <c r="V2511" s="5"/>
      <c r="W2511" s="5"/>
      <c r="X2511" s="5"/>
      <c r="Y2511" s="5"/>
      <c r="Z2511" s="5"/>
      <c r="AA2511" s="5"/>
      <c r="AB2511" s="5"/>
      <c r="AC2511" s="5"/>
      <c r="AD2511" s="5"/>
      <c r="AE2511" s="5"/>
      <c r="AF2511" s="5"/>
      <c r="AG2511" s="5"/>
      <c r="AH2511" s="5"/>
      <c r="AI2511" s="5"/>
      <c r="AJ2511" s="5"/>
      <c r="AK2511" s="5"/>
      <c r="AL2511" s="5"/>
      <c r="AM2511" s="5"/>
      <c r="AN2511" s="5"/>
      <c r="AO2511" s="5"/>
      <c r="AP2511" s="5"/>
      <c r="AQ2511" s="5"/>
      <c r="AR2511" s="5"/>
      <c r="AS2511" s="5"/>
      <c r="AT2511" s="5"/>
      <c r="AU2511" s="5"/>
      <c r="AV2511" s="5"/>
      <c r="AW2511" s="5"/>
      <c r="AX2511" s="5"/>
      <c r="AY2511" s="5"/>
      <c r="AZ2511" s="5"/>
      <c r="BA2511" s="5"/>
      <c r="BB2511" s="5"/>
    </row>
    <row r="2512" spans="1:54">
      <c r="A2512" s="4"/>
      <c r="B2512" s="25"/>
      <c r="C2512" s="32">
        <f t="shared" si="179"/>
        <v>1</v>
      </c>
      <c r="D2512" s="42" t="s">
        <v>4930</v>
      </c>
      <c r="E2512" s="42">
        <v>24346</v>
      </c>
      <c r="F2512" s="4"/>
      <c r="G2512" s="5"/>
      <c r="H2512" s="5"/>
      <c r="I2512" s="5"/>
      <c r="J2512" s="5"/>
      <c r="K2512" s="5"/>
      <c r="L2512" s="5"/>
      <c r="M2512" s="5"/>
      <c r="N2512" s="5"/>
      <c r="O2512" s="5"/>
      <c r="P2512" s="5"/>
      <c r="Q2512" s="5"/>
      <c r="R2512" s="5"/>
      <c r="S2512" s="5"/>
      <c r="T2512" s="5"/>
      <c r="U2512" s="5"/>
      <c r="V2512" s="5"/>
      <c r="W2512" s="5"/>
      <c r="X2512" s="5"/>
      <c r="Y2512" s="5"/>
      <c r="Z2512" s="5"/>
      <c r="AA2512" s="5"/>
      <c r="AB2512" s="5"/>
      <c r="AC2512" s="5"/>
      <c r="AD2512" s="5"/>
      <c r="AE2512" s="5"/>
      <c r="AF2512" s="5"/>
      <c r="AG2512" s="5"/>
      <c r="AH2512" s="5"/>
      <c r="AI2512" s="5"/>
      <c r="AJ2512" s="5"/>
      <c r="AK2512" s="5"/>
      <c r="AL2512" s="5"/>
      <c r="AM2512" s="5"/>
      <c r="AN2512" s="5"/>
      <c r="AO2512" s="5"/>
      <c r="AP2512" s="5"/>
      <c r="AQ2512" s="5"/>
      <c r="AR2512" s="5"/>
      <c r="AS2512" s="5"/>
      <c r="AT2512" s="5"/>
      <c r="AU2512" s="5"/>
      <c r="AV2512" s="5"/>
      <c r="AW2512" s="5"/>
      <c r="AX2512" s="5"/>
      <c r="AY2512" s="5"/>
      <c r="AZ2512" s="5"/>
      <c r="BA2512" s="5"/>
      <c r="BB2512" s="5"/>
    </row>
    <row r="2513" spans="1:54">
      <c r="A2513" s="4"/>
      <c r="B2513" s="25"/>
      <c r="C2513" s="32">
        <f t="shared" si="179"/>
        <v>1</v>
      </c>
      <c r="D2513" s="36" t="s">
        <v>4931</v>
      </c>
      <c r="E2513" s="36">
        <v>12760</v>
      </c>
      <c r="F2513" s="4"/>
      <c r="G2513" s="5"/>
      <c r="H2513" s="5"/>
      <c r="I2513" s="5"/>
      <c r="J2513" s="5"/>
      <c r="K2513" s="5"/>
      <c r="L2513" s="5"/>
      <c r="M2513" s="5"/>
      <c r="N2513" s="5"/>
      <c r="O2513" s="5"/>
      <c r="P2513" s="5"/>
      <c r="Q2513" s="5"/>
      <c r="R2513" s="5"/>
      <c r="S2513" s="5"/>
      <c r="T2513" s="5"/>
      <c r="U2513" s="5"/>
      <c r="V2513" s="5"/>
      <c r="W2513" s="5"/>
      <c r="X2513" s="5"/>
      <c r="Y2513" s="5"/>
      <c r="Z2513" s="5"/>
      <c r="AA2513" s="5"/>
      <c r="AB2513" s="5"/>
      <c r="AC2513" s="5"/>
      <c r="AD2513" s="5"/>
      <c r="AE2513" s="5"/>
      <c r="AF2513" s="5"/>
      <c r="AG2513" s="5"/>
      <c r="AH2513" s="5"/>
      <c r="AI2513" s="5"/>
      <c r="AJ2513" s="5"/>
      <c r="AK2513" s="5"/>
      <c r="AL2513" s="5"/>
      <c r="AM2513" s="5"/>
      <c r="AN2513" s="5"/>
      <c r="AO2513" s="5"/>
      <c r="AP2513" s="5"/>
      <c r="AQ2513" s="5"/>
      <c r="AR2513" s="5"/>
      <c r="AS2513" s="5"/>
      <c r="AT2513" s="5"/>
      <c r="AU2513" s="5"/>
      <c r="AV2513" s="5"/>
      <c r="AW2513" s="5"/>
      <c r="AX2513" s="5"/>
      <c r="AY2513" s="5"/>
      <c r="AZ2513" s="5"/>
      <c r="BA2513" s="5"/>
      <c r="BB2513" s="5"/>
    </row>
    <row r="2514" spans="1:54">
      <c r="A2514" s="4"/>
      <c r="B2514" s="25"/>
      <c r="C2514" s="32">
        <f t="shared" si="179"/>
        <v>1</v>
      </c>
      <c r="D2514" s="36" t="s">
        <v>4093</v>
      </c>
      <c r="E2514" s="36">
        <v>4336</v>
      </c>
      <c r="F2514" s="4"/>
      <c r="G2514" s="5"/>
      <c r="H2514" s="5"/>
      <c r="I2514" s="5"/>
      <c r="J2514" s="5"/>
      <c r="K2514" s="5"/>
      <c r="L2514" s="5"/>
      <c r="M2514" s="5"/>
      <c r="N2514" s="5"/>
      <c r="O2514" s="5"/>
      <c r="P2514" s="5"/>
      <c r="Q2514" s="5"/>
      <c r="R2514" s="5"/>
      <c r="S2514" s="5"/>
      <c r="T2514" s="5"/>
      <c r="U2514" s="5"/>
      <c r="V2514" s="5"/>
      <c r="W2514" s="5"/>
      <c r="X2514" s="5"/>
      <c r="Y2514" s="5"/>
      <c r="Z2514" s="5"/>
      <c r="AA2514" s="5"/>
      <c r="AB2514" s="5"/>
      <c r="AC2514" s="5"/>
      <c r="AD2514" s="5"/>
      <c r="AE2514" s="5"/>
      <c r="AF2514" s="5"/>
      <c r="AG2514" s="5"/>
      <c r="AH2514" s="5"/>
      <c r="AI2514" s="5"/>
      <c r="AJ2514" s="5"/>
      <c r="AK2514" s="5"/>
      <c r="AL2514" s="5"/>
      <c r="AM2514" s="5"/>
      <c r="AN2514" s="5"/>
      <c r="AO2514" s="5"/>
      <c r="AP2514" s="5"/>
      <c r="AQ2514" s="5"/>
      <c r="AR2514" s="5"/>
      <c r="AS2514" s="5"/>
      <c r="AT2514" s="5"/>
      <c r="AU2514" s="5"/>
      <c r="AV2514" s="5"/>
      <c r="AW2514" s="5"/>
      <c r="AX2514" s="5"/>
      <c r="AY2514" s="5"/>
      <c r="AZ2514" s="5"/>
      <c r="BA2514" s="5"/>
      <c r="BB2514" s="5"/>
    </row>
    <row r="2515" spans="1:54" ht="15">
      <c r="A2515" s="231" t="s">
        <v>4932</v>
      </c>
      <c r="B2515" s="231"/>
      <c r="C2515" s="231"/>
      <c r="D2515" s="44">
        <f>SUM(C2424:C2514)</f>
        <v>91</v>
      </c>
      <c r="E2515" s="159">
        <f t="shared" ref="E2515" si="180">SUM(E2424:E2514)</f>
        <v>992540</v>
      </c>
      <c r="F2515" s="4"/>
      <c r="G2515" s="5"/>
      <c r="H2515" s="5"/>
      <c r="I2515" s="5"/>
      <c r="J2515" s="5"/>
      <c r="K2515" s="5"/>
      <c r="L2515" s="5"/>
      <c r="M2515" s="5"/>
      <c r="N2515" s="5"/>
      <c r="O2515" s="5"/>
      <c r="P2515" s="5"/>
      <c r="Q2515" s="5"/>
      <c r="R2515" s="5"/>
      <c r="S2515" s="5"/>
      <c r="T2515" s="5"/>
      <c r="U2515" s="5"/>
      <c r="V2515" s="5"/>
      <c r="W2515" s="5"/>
      <c r="X2515" s="5"/>
      <c r="Y2515" s="5"/>
      <c r="Z2515" s="5"/>
      <c r="AA2515" s="5"/>
      <c r="AB2515" s="5"/>
      <c r="AC2515" s="5"/>
      <c r="AD2515" s="5"/>
      <c r="AE2515" s="5"/>
      <c r="AF2515" s="5"/>
      <c r="AG2515" s="5"/>
      <c r="AH2515" s="5"/>
      <c r="AI2515" s="5"/>
      <c r="AJ2515" s="5"/>
      <c r="AK2515" s="5"/>
      <c r="AL2515" s="5"/>
      <c r="AM2515" s="5"/>
      <c r="AN2515" s="5"/>
      <c r="AO2515" s="5"/>
      <c r="AP2515" s="5"/>
      <c r="AQ2515" s="5"/>
      <c r="AR2515" s="5"/>
      <c r="AS2515" s="5"/>
      <c r="AT2515" s="5"/>
      <c r="AU2515" s="5"/>
      <c r="AV2515" s="5"/>
      <c r="AW2515" s="5"/>
      <c r="AX2515" s="5"/>
      <c r="AY2515" s="5"/>
      <c r="AZ2515" s="5"/>
      <c r="BA2515" s="5"/>
      <c r="BB2515" s="5"/>
    </row>
    <row r="2516" spans="1:54" ht="15.75">
      <c r="A2516" s="28">
        <v>84</v>
      </c>
      <c r="B2516" s="225" t="s">
        <v>118</v>
      </c>
      <c r="C2516" s="225"/>
      <c r="D2516" s="29"/>
      <c r="E2516" s="156"/>
      <c r="F2516" s="4"/>
      <c r="G2516" s="5"/>
      <c r="H2516" s="5"/>
      <c r="I2516" s="5"/>
      <c r="J2516" s="5"/>
      <c r="K2516" s="5"/>
      <c r="L2516" s="5"/>
      <c r="M2516" s="5"/>
      <c r="N2516" s="5"/>
      <c r="O2516" s="5"/>
      <c r="P2516" s="5"/>
      <c r="Q2516" s="5"/>
      <c r="R2516" s="5"/>
      <c r="S2516" s="5"/>
      <c r="T2516" s="5"/>
      <c r="U2516" s="5"/>
      <c r="V2516" s="5"/>
      <c r="W2516" s="5"/>
      <c r="X2516" s="5"/>
      <c r="Y2516" s="5"/>
      <c r="Z2516" s="5"/>
      <c r="AA2516" s="5"/>
      <c r="AB2516" s="5"/>
      <c r="AC2516" s="5"/>
      <c r="AD2516" s="5"/>
      <c r="AE2516" s="5"/>
      <c r="AF2516" s="5"/>
      <c r="AG2516" s="5"/>
      <c r="AH2516" s="5"/>
      <c r="AI2516" s="5"/>
      <c r="AJ2516" s="5"/>
      <c r="AK2516" s="5"/>
      <c r="AL2516" s="5"/>
      <c r="AM2516" s="5"/>
      <c r="AN2516" s="5"/>
      <c r="AO2516" s="5"/>
      <c r="AP2516" s="5"/>
      <c r="AQ2516" s="5"/>
      <c r="AR2516" s="5"/>
      <c r="AS2516" s="5"/>
      <c r="AT2516" s="5"/>
      <c r="AU2516" s="5"/>
      <c r="AV2516" s="5"/>
      <c r="AW2516" s="5"/>
      <c r="AX2516" s="5"/>
      <c r="AY2516" s="5"/>
      <c r="AZ2516" s="5"/>
      <c r="BA2516" s="5"/>
      <c r="BB2516" s="5"/>
    </row>
    <row r="2517" spans="1:54">
      <c r="A2517" s="4"/>
      <c r="B2517" s="25"/>
      <c r="C2517" s="32">
        <f t="shared" ref="C2517:C2563" si="181">IF(D2517="",0,1)</f>
        <v>1</v>
      </c>
      <c r="D2517" s="36" t="s">
        <v>4096</v>
      </c>
      <c r="E2517" s="36">
        <v>2897</v>
      </c>
      <c r="F2517" s="4"/>
      <c r="G2517" s="5"/>
      <c r="H2517" s="5"/>
      <c r="I2517" s="5"/>
      <c r="J2517" s="5"/>
      <c r="K2517" s="5"/>
      <c r="L2517" s="5"/>
      <c r="M2517" s="5"/>
      <c r="N2517" s="5"/>
      <c r="O2517" s="5"/>
      <c r="P2517" s="5"/>
      <c r="Q2517" s="5"/>
      <c r="R2517" s="5"/>
      <c r="S2517" s="5"/>
      <c r="T2517" s="5"/>
      <c r="U2517" s="5"/>
      <c r="V2517" s="5"/>
      <c r="W2517" s="5"/>
      <c r="X2517" s="5"/>
      <c r="Y2517" s="5"/>
      <c r="Z2517" s="5"/>
      <c r="AA2517" s="5"/>
      <c r="AB2517" s="5"/>
      <c r="AC2517" s="5"/>
      <c r="AD2517" s="5"/>
      <c r="AE2517" s="5"/>
      <c r="AF2517" s="5"/>
      <c r="AG2517" s="5"/>
      <c r="AH2517" s="5"/>
      <c r="AI2517" s="5"/>
      <c r="AJ2517" s="5"/>
      <c r="AK2517" s="5"/>
      <c r="AL2517" s="5"/>
      <c r="AM2517" s="5"/>
      <c r="AN2517" s="5"/>
      <c r="AO2517" s="5"/>
      <c r="AP2517" s="5"/>
      <c r="AQ2517" s="5"/>
      <c r="AR2517" s="5"/>
      <c r="AS2517" s="5"/>
      <c r="AT2517" s="5"/>
      <c r="AU2517" s="5"/>
      <c r="AV2517" s="5"/>
      <c r="AW2517" s="5"/>
      <c r="AX2517" s="5"/>
      <c r="AY2517" s="5"/>
      <c r="AZ2517" s="5"/>
      <c r="BA2517" s="5"/>
      <c r="BB2517" s="5"/>
    </row>
    <row r="2518" spans="1:54">
      <c r="A2518" s="4"/>
      <c r="B2518" s="25"/>
      <c r="C2518" s="32">
        <f t="shared" si="181"/>
        <v>1</v>
      </c>
      <c r="D2518" s="42" t="s">
        <v>4098</v>
      </c>
      <c r="E2518" s="42">
        <v>12258</v>
      </c>
      <c r="F2518" s="4"/>
      <c r="G2518" s="5"/>
      <c r="H2518" s="5"/>
      <c r="I2518" s="5"/>
      <c r="J2518" s="5"/>
      <c r="K2518" s="5"/>
      <c r="L2518" s="5"/>
      <c r="M2518" s="5"/>
      <c r="N2518" s="5"/>
      <c r="O2518" s="5"/>
      <c r="P2518" s="5"/>
      <c r="Q2518" s="5"/>
      <c r="R2518" s="5"/>
      <c r="S2518" s="5"/>
      <c r="T2518" s="5"/>
      <c r="U2518" s="5"/>
      <c r="V2518" s="5"/>
      <c r="W2518" s="5"/>
      <c r="X2518" s="5"/>
      <c r="Y2518" s="5"/>
      <c r="Z2518" s="5"/>
      <c r="AA2518" s="5"/>
      <c r="AB2518" s="5"/>
      <c r="AC2518" s="5"/>
      <c r="AD2518" s="5"/>
      <c r="AE2518" s="5"/>
      <c r="AF2518" s="5"/>
      <c r="AG2518" s="5"/>
      <c r="AH2518" s="5"/>
      <c r="AI2518" s="5"/>
      <c r="AJ2518" s="5"/>
      <c r="AK2518" s="5"/>
      <c r="AL2518" s="5"/>
      <c r="AM2518" s="5"/>
      <c r="AN2518" s="5"/>
      <c r="AO2518" s="5"/>
      <c r="AP2518" s="5"/>
      <c r="AQ2518" s="5"/>
      <c r="AR2518" s="5"/>
      <c r="AS2518" s="5"/>
      <c r="AT2518" s="5"/>
      <c r="AU2518" s="5"/>
      <c r="AV2518" s="5"/>
      <c r="AW2518" s="5"/>
      <c r="AX2518" s="5"/>
      <c r="AY2518" s="5"/>
      <c r="AZ2518" s="5"/>
      <c r="BA2518" s="5"/>
      <c r="BB2518" s="5"/>
    </row>
    <row r="2519" spans="1:54">
      <c r="A2519" s="4"/>
      <c r="B2519" s="25"/>
      <c r="C2519" s="32">
        <f t="shared" si="181"/>
        <v>1</v>
      </c>
      <c r="D2519" s="36" t="s">
        <v>4099</v>
      </c>
      <c r="E2519" s="36">
        <v>6000</v>
      </c>
      <c r="F2519" s="4"/>
      <c r="G2519" s="5"/>
      <c r="H2519" s="5"/>
      <c r="I2519" s="5"/>
      <c r="J2519" s="5"/>
      <c r="K2519" s="5"/>
      <c r="L2519" s="5"/>
      <c r="M2519" s="5"/>
      <c r="N2519" s="5"/>
      <c r="O2519" s="5"/>
      <c r="P2519" s="5"/>
      <c r="Q2519" s="5"/>
      <c r="R2519" s="5"/>
      <c r="S2519" s="5"/>
      <c r="T2519" s="5"/>
      <c r="U2519" s="5"/>
      <c r="V2519" s="5"/>
      <c r="W2519" s="5"/>
      <c r="X2519" s="5"/>
      <c r="Y2519" s="5"/>
      <c r="Z2519" s="5"/>
      <c r="AA2519" s="5"/>
      <c r="AB2519" s="5"/>
      <c r="AC2519" s="5"/>
      <c r="AD2519" s="5"/>
      <c r="AE2519" s="5"/>
      <c r="AF2519" s="5"/>
      <c r="AG2519" s="5"/>
      <c r="AH2519" s="5"/>
      <c r="AI2519" s="5"/>
      <c r="AJ2519" s="5"/>
      <c r="AK2519" s="5"/>
      <c r="AL2519" s="5"/>
      <c r="AM2519" s="5"/>
      <c r="AN2519" s="5"/>
      <c r="AO2519" s="5"/>
      <c r="AP2519" s="5"/>
      <c r="AQ2519" s="5"/>
      <c r="AR2519" s="5"/>
      <c r="AS2519" s="5"/>
      <c r="AT2519" s="5"/>
      <c r="AU2519" s="5"/>
      <c r="AV2519" s="5"/>
      <c r="AW2519" s="5"/>
      <c r="AX2519" s="5"/>
      <c r="AY2519" s="5"/>
      <c r="AZ2519" s="5"/>
      <c r="BA2519" s="5"/>
      <c r="BB2519" s="5"/>
    </row>
    <row r="2520" spans="1:54">
      <c r="A2520" s="4"/>
      <c r="B2520" s="25"/>
      <c r="C2520" s="32">
        <f t="shared" si="181"/>
        <v>1</v>
      </c>
      <c r="D2520" s="42" t="s">
        <v>4100</v>
      </c>
      <c r="E2520" s="42">
        <v>93307</v>
      </c>
      <c r="F2520" s="4"/>
      <c r="G2520" s="5"/>
      <c r="H2520" s="5"/>
      <c r="I2520" s="5"/>
      <c r="J2520" s="5"/>
      <c r="K2520" s="5"/>
      <c r="L2520" s="5"/>
      <c r="M2520" s="5"/>
      <c r="N2520" s="5"/>
      <c r="O2520" s="5"/>
      <c r="P2520" s="5"/>
      <c r="Q2520" s="5"/>
      <c r="R2520" s="5"/>
      <c r="S2520" s="5"/>
      <c r="T2520" s="5"/>
      <c r="U2520" s="5"/>
      <c r="V2520" s="5"/>
      <c r="W2520" s="5"/>
      <c r="X2520" s="5"/>
      <c r="Y2520" s="5"/>
      <c r="Z2520" s="5"/>
      <c r="AA2520" s="5"/>
      <c r="AB2520" s="5"/>
      <c r="AC2520" s="5"/>
      <c r="AD2520" s="5"/>
      <c r="AE2520" s="5"/>
      <c r="AF2520" s="5"/>
      <c r="AG2520" s="5"/>
      <c r="AH2520" s="5"/>
      <c r="AI2520" s="5"/>
      <c r="AJ2520" s="5"/>
      <c r="AK2520" s="5"/>
      <c r="AL2520" s="5"/>
      <c r="AM2520" s="5"/>
      <c r="AN2520" s="5"/>
      <c r="AO2520" s="5"/>
      <c r="AP2520" s="5"/>
      <c r="AQ2520" s="5"/>
      <c r="AR2520" s="5"/>
      <c r="AS2520" s="5"/>
      <c r="AT2520" s="5"/>
      <c r="AU2520" s="5"/>
      <c r="AV2520" s="5"/>
      <c r="AW2520" s="5"/>
      <c r="AX2520" s="5"/>
      <c r="AY2520" s="5"/>
      <c r="AZ2520" s="5"/>
      <c r="BA2520" s="5"/>
      <c r="BB2520" s="5"/>
    </row>
    <row r="2521" spans="1:54">
      <c r="A2521" s="4"/>
      <c r="B2521" s="25"/>
      <c r="C2521" s="32">
        <f t="shared" si="181"/>
        <v>1</v>
      </c>
      <c r="D2521" s="36" t="s">
        <v>4101</v>
      </c>
      <c r="E2521" s="36">
        <v>5200</v>
      </c>
      <c r="F2521" s="4"/>
      <c r="G2521" s="5"/>
      <c r="H2521" s="5"/>
      <c r="I2521" s="5"/>
      <c r="J2521" s="5"/>
      <c r="K2521" s="5"/>
      <c r="L2521" s="5"/>
      <c r="M2521" s="5"/>
      <c r="N2521" s="5"/>
      <c r="O2521" s="5"/>
      <c r="P2521" s="5"/>
      <c r="Q2521" s="5"/>
      <c r="R2521" s="5"/>
      <c r="S2521" s="5"/>
      <c r="T2521" s="5"/>
      <c r="U2521" s="5"/>
      <c r="V2521" s="5"/>
      <c r="W2521" s="5"/>
      <c r="X2521" s="5"/>
      <c r="Y2521" s="5"/>
      <c r="Z2521" s="5"/>
      <c r="AA2521" s="5"/>
      <c r="AB2521" s="5"/>
      <c r="AC2521" s="5"/>
      <c r="AD2521" s="5"/>
      <c r="AE2521" s="5"/>
      <c r="AF2521" s="5"/>
      <c r="AG2521" s="5"/>
      <c r="AH2521" s="5"/>
      <c r="AI2521" s="5"/>
      <c r="AJ2521" s="5"/>
      <c r="AK2521" s="5"/>
      <c r="AL2521" s="5"/>
      <c r="AM2521" s="5"/>
      <c r="AN2521" s="5"/>
      <c r="AO2521" s="5"/>
      <c r="AP2521" s="5"/>
      <c r="AQ2521" s="5"/>
      <c r="AR2521" s="5"/>
      <c r="AS2521" s="5"/>
      <c r="AT2521" s="5"/>
      <c r="AU2521" s="5"/>
      <c r="AV2521" s="5"/>
      <c r="AW2521" s="5"/>
      <c r="AX2521" s="5"/>
      <c r="AY2521" s="5"/>
      <c r="AZ2521" s="5"/>
      <c r="BA2521" s="5"/>
      <c r="BB2521" s="5"/>
    </row>
    <row r="2522" spans="1:54">
      <c r="A2522" s="4"/>
      <c r="B2522" s="25"/>
      <c r="C2522" s="32">
        <f t="shared" si="181"/>
        <v>1</v>
      </c>
      <c r="D2522" s="36" t="s">
        <v>4102</v>
      </c>
      <c r="E2522" s="36">
        <v>3100</v>
      </c>
      <c r="F2522" s="4"/>
      <c r="G2522" s="5"/>
      <c r="H2522" s="5"/>
      <c r="I2522" s="5"/>
      <c r="J2522" s="5"/>
      <c r="K2522" s="5"/>
      <c r="L2522" s="5"/>
      <c r="M2522" s="5"/>
      <c r="N2522" s="5"/>
      <c r="O2522" s="5"/>
      <c r="P2522" s="5"/>
      <c r="Q2522" s="5"/>
      <c r="R2522" s="5"/>
      <c r="S2522" s="5"/>
      <c r="T2522" s="5"/>
      <c r="U2522" s="5"/>
      <c r="V2522" s="5"/>
      <c r="W2522" s="5"/>
      <c r="X2522" s="5"/>
      <c r="Y2522" s="5"/>
      <c r="Z2522" s="5"/>
      <c r="AA2522" s="5"/>
      <c r="AB2522" s="5"/>
      <c r="AC2522" s="5"/>
      <c r="AD2522" s="5"/>
      <c r="AE2522" s="5"/>
      <c r="AF2522" s="5"/>
      <c r="AG2522" s="5"/>
      <c r="AH2522" s="5"/>
      <c r="AI2522" s="5"/>
      <c r="AJ2522" s="5"/>
      <c r="AK2522" s="5"/>
      <c r="AL2522" s="5"/>
      <c r="AM2522" s="5"/>
      <c r="AN2522" s="5"/>
      <c r="AO2522" s="5"/>
      <c r="AP2522" s="5"/>
      <c r="AQ2522" s="5"/>
      <c r="AR2522" s="5"/>
      <c r="AS2522" s="5"/>
      <c r="AT2522" s="5"/>
      <c r="AU2522" s="5"/>
      <c r="AV2522" s="5"/>
      <c r="AW2522" s="5"/>
      <c r="AX2522" s="5"/>
      <c r="AY2522" s="5"/>
      <c r="AZ2522" s="5"/>
      <c r="BA2522" s="5"/>
      <c r="BB2522" s="5"/>
    </row>
    <row r="2523" spans="1:54">
      <c r="A2523" s="4"/>
      <c r="B2523" s="25"/>
      <c r="C2523" s="32">
        <f t="shared" si="181"/>
        <v>1</v>
      </c>
      <c r="D2523" s="36" t="s">
        <v>4103</v>
      </c>
      <c r="E2523" s="36">
        <v>13400</v>
      </c>
      <c r="F2523" s="4"/>
      <c r="G2523" s="5"/>
      <c r="H2523" s="5"/>
      <c r="I2523" s="5"/>
      <c r="J2523" s="5"/>
      <c r="K2523" s="5"/>
      <c r="L2523" s="5"/>
      <c r="M2523" s="5"/>
      <c r="N2523" s="5"/>
      <c r="O2523" s="5"/>
      <c r="P2523" s="5"/>
      <c r="Q2523" s="5"/>
      <c r="R2523" s="5"/>
      <c r="S2523" s="5"/>
      <c r="T2523" s="5"/>
      <c r="U2523" s="5"/>
      <c r="V2523" s="5"/>
      <c r="W2523" s="5"/>
      <c r="X2523" s="5"/>
      <c r="Y2523" s="5"/>
      <c r="Z2523" s="5"/>
      <c r="AA2523" s="5"/>
      <c r="AB2523" s="5"/>
      <c r="AC2523" s="5"/>
      <c r="AD2523" s="5"/>
      <c r="AE2523" s="5"/>
      <c r="AF2523" s="5"/>
      <c r="AG2523" s="5"/>
      <c r="AH2523" s="5"/>
      <c r="AI2523" s="5"/>
      <c r="AJ2523" s="5"/>
      <c r="AK2523" s="5"/>
      <c r="AL2523" s="5"/>
      <c r="AM2523" s="5"/>
      <c r="AN2523" s="5"/>
      <c r="AO2523" s="5"/>
      <c r="AP2523" s="5"/>
      <c r="AQ2523" s="5"/>
      <c r="AR2523" s="5"/>
      <c r="AS2523" s="5"/>
      <c r="AT2523" s="5"/>
      <c r="AU2523" s="5"/>
      <c r="AV2523" s="5"/>
      <c r="AW2523" s="5"/>
      <c r="AX2523" s="5"/>
      <c r="AY2523" s="5"/>
      <c r="AZ2523" s="5"/>
      <c r="BA2523" s="5"/>
      <c r="BB2523" s="5"/>
    </row>
    <row r="2524" spans="1:54">
      <c r="A2524" s="4"/>
      <c r="B2524" s="25"/>
      <c r="C2524" s="32">
        <f t="shared" si="181"/>
        <v>1</v>
      </c>
      <c r="D2524" s="36" t="s">
        <v>4104</v>
      </c>
      <c r="E2524" s="36">
        <v>1229</v>
      </c>
      <c r="F2524" s="4"/>
      <c r="G2524" s="5"/>
      <c r="H2524" s="5"/>
      <c r="I2524" s="5"/>
      <c r="J2524" s="5"/>
      <c r="K2524" s="5"/>
      <c r="L2524" s="5"/>
      <c r="M2524" s="5"/>
      <c r="N2524" s="5"/>
      <c r="O2524" s="5"/>
      <c r="P2524" s="5"/>
      <c r="Q2524" s="5"/>
      <c r="R2524" s="5"/>
      <c r="S2524" s="5"/>
      <c r="T2524" s="5"/>
      <c r="U2524" s="5"/>
      <c r="V2524" s="5"/>
      <c r="W2524" s="5"/>
      <c r="X2524" s="5"/>
      <c r="Y2524" s="5"/>
      <c r="Z2524" s="5"/>
      <c r="AA2524" s="5"/>
      <c r="AB2524" s="5"/>
      <c r="AC2524" s="5"/>
      <c r="AD2524" s="5"/>
      <c r="AE2524" s="5"/>
      <c r="AF2524" s="5"/>
      <c r="AG2524" s="5"/>
      <c r="AH2524" s="5"/>
      <c r="AI2524" s="5"/>
      <c r="AJ2524" s="5"/>
      <c r="AK2524" s="5"/>
      <c r="AL2524" s="5"/>
      <c r="AM2524" s="5"/>
      <c r="AN2524" s="5"/>
      <c r="AO2524" s="5"/>
      <c r="AP2524" s="5"/>
      <c r="AQ2524" s="5"/>
      <c r="AR2524" s="5"/>
      <c r="AS2524" s="5"/>
      <c r="AT2524" s="5"/>
      <c r="AU2524" s="5"/>
      <c r="AV2524" s="5"/>
      <c r="AW2524" s="5"/>
      <c r="AX2524" s="5"/>
      <c r="AY2524" s="5"/>
      <c r="AZ2524" s="5"/>
      <c r="BA2524" s="5"/>
      <c r="BB2524" s="5"/>
    </row>
    <row r="2525" spans="1:54">
      <c r="A2525" s="4"/>
      <c r="B2525" s="25"/>
      <c r="C2525" s="32">
        <f t="shared" si="181"/>
        <v>1</v>
      </c>
      <c r="D2525" s="36" t="s">
        <v>4105</v>
      </c>
      <c r="E2525" s="36">
        <v>1877</v>
      </c>
      <c r="F2525" s="4"/>
      <c r="G2525" s="5"/>
      <c r="H2525" s="5"/>
      <c r="I2525" s="5"/>
      <c r="J2525" s="5"/>
      <c r="K2525" s="5"/>
      <c r="L2525" s="5"/>
      <c r="M2525" s="5"/>
      <c r="N2525" s="5"/>
      <c r="O2525" s="5"/>
      <c r="P2525" s="5"/>
      <c r="Q2525" s="5"/>
      <c r="R2525" s="5"/>
      <c r="S2525" s="5"/>
      <c r="T2525" s="5"/>
      <c r="U2525" s="5"/>
      <c r="V2525" s="5"/>
      <c r="W2525" s="5"/>
      <c r="X2525" s="5"/>
      <c r="Y2525" s="5"/>
      <c r="Z2525" s="5"/>
      <c r="AA2525" s="5"/>
      <c r="AB2525" s="5"/>
      <c r="AC2525" s="5"/>
      <c r="AD2525" s="5"/>
      <c r="AE2525" s="5"/>
      <c r="AF2525" s="5"/>
      <c r="AG2525" s="5"/>
      <c r="AH2525" s="5"/>
      <c r="AI2525" s="5"/>
      <c r="AJ2525" s="5"/>
      <c r="AK2525" s="5"/>
      <c r="AL2525" s="5"/>
      <c r="AM2525" s="5"/>
      <c r="AN2525" s="5"/>
      <c r="AO2525" s="5"/>
      <c r="AP2525" s="5"/>
      <c r="AQ2525" s="5"/>
      <c r="AR2525" s="5"/>
      <c r="AS2525" s="5"/>
      <c r="AT2525" s="5"/>
      <c r="AU2525" s="5"/>
      <c r="AV2525" s="5"/>
      <c r="AW2525" s="5"/>
      <c r="AX2525" s="5"/>
      <c r="AY2525" s="5"/>
      <c r="AZ2525" s="5"/>
      <c r="BA2525" s="5"/>
      <c r="BB2525" s="5"/>
    </row>
    <row r="2526" spans="1:54">
      <c r="A2526" s="4"/>
      <c r="B2526" s="25"/>
      <c r="C2526" s="32">
        <f t="shared" si="181"/>
        <v>1</v>
      </c>
      <c r="D2526" s="36" t="s">
        <v>4106</v>
      </c>
      <c r="E2526" s="36">
        <v>4250</v>
      </c>
      <c r="F2526" s="4"/>
      <c r="G2526" s="5"/>
      <c r="H2526" s="5"/>
      <c r="I2526" s="5"/>
      <c r="J2526" s="5"/>
      <c r="K2526" s="5"/>
      <c r="L2526" s="5"/>
      <c r="M2526" s="5"/>
      <c r="N2526" s="5"/>
      <c r="O2526" s="5"/>
      <c r="P2526" s="5"/>
      <c r="Q2526" s="5"/>
      <c r="R2526" s="5"/>
      <c r="S2526" s="5"/>
      <c r="T2526" s="5"/>
      <c r="U2526" s="5"/>
      <c r="V2526" s="5"/>
      <c r="W2526" s="5"/>
      <c r="X2526" s="5"/>
      <c r="Y2526" s="5"/>
      <c r="Z2526" s="5"/>
      <c r="AA2526" s="5"/>
      <c r="AB2526" s="5"/>
      <c r="AC2526" s="5"/>
      <c r="AD2526" s="5"/>
      <c r="AE2526" s="5"/>
      <c r="AF2526" s="5"/>
      <c r="AG2526" s="5"/>
      <c r="AH2526" s="5"/>
      <c r="AI2526" s="5"/>
      <c r="AJ2526" s="5"/>
      <c r="AK2526" s="5"/>
      <c r="AL2526" s="5"/>
      <c r="AM2526" s="5"/>
      <c r="AN2526" s="5"/>
      <c r="AO2526" s="5"/>
      <c r="AP2526" s="5"/>
      <c r="AQ2526" s="5"/>
      <c r="AR2526" s="5"/>
      <c r="AS2526" s="5"/>
      <c r="AT2526" s="5"/>
      <c r="AU2526" s="5"/>
      <c r="AV2526" s="5"/>
      <c r="AW2526" s="5"/>
      <c r="AX2526" s="5"/>
      <c r="AY2526" s="5"/>
      <c r="AZ2526" s="5"/>
      <c r="BA2526" s="5"/>
      <c r="BB2526" s="5"/>
    </row>
    <row r="2527" spans="1:54">
      <c r="A2527" s="4"/>
      <c r="B2527" s="25"/>
      <c r="C2527" s="32">
        <f t="shared" si="181"/>
        <v>1</v>
      </c>
      <c r="D2527" s="36" t="s">
        <v>4107</v>
      </c>
      <c r="E2527" s="36">
        <v>2698</v>
      </c>
      <c r="F2527" s="4"/>
      <c r="G2527" s="5"/>
      <c r="H2527" s="5"/>
      <c r="I2527" s="5"/>
      <c r="J2527" s="5"/>
      <c r="K2527" s="5"/>
      <c r="L2527" s="5"/>
      <c r="M2527" s="5"/>
      <c r="N2527" s="5"/>
      <c r="O2527" s="5"/>
      <c r="P2527" s="5"/>
      <c r="Q2527" s="5"/>
      <c r="R2527" s="5"/>
      <c r="S2527" s="5"/>
      <c r="T2527" s="5"/>
      <c r="U2527" s="5"/>
      <c r="V2527" s="5"/>
      <c r="W2527" s="5"/>
      <c r="X2527" s="5"/>
      <c r="Y2527" s="5"/>
      <c r="Z2527" s="5"/>
      <c r="AA2527" s="5"/>
      <c r="AB2527" s="5"/>
      <c r="AC2527" s="5"/>
      <c r="AD2527" s="5"/>
      <c r="AE2527" s="5"/>
      <c r="AF2527" s="5"/>
      <c r="AG2527" s="5"/>
      <c r="AH2527" s="5"/>
      <c r="AI2527" s="5"/>
      <c r="AJ2527" s="5"/>
      <c r="AK2527" s="5"/>
      <c r="AL2527" s="5"/>
      <c r="AM2527" s="5"/>
      <c r="AN2527" s="5"/>
      <c r="AO2527" s="5"/>
      <c r="AP2527" s="5"/>
      <c r="AQ2527" s="5"/>
      <c r="AR2527" s="5"/>
      <c r="AS2527" s="5"/>
      <c r="AT2527" s="5"/>
      <c r="AU2527" s="5"/>
      <c r="AV2527" s="5"/>
      <c r="AW2527" s="5"/>
      <c r="AX2527" s="5"/>
      <c r="AY2527" s="5"/>
      <c r="AZ2527" s="5"/>
      <c r="BA2527" s="5"/>
      <c r="BB2527" s="5"/>
    </row>
    <row r="2528" spans="1:54">
      <c r="A2528" s="4"/>
      <c r="B2528" s="25"/>
      <c r="C2528" s="32">
        <f t="shared" si="181"/>
        <v>1</v>
      </c>
      <c r="D2528" s="36" t="s">
        <v>4108</v>
      </c>
      <c r="E2528" s="36">
        <v>4644</v>
      </c>
      <c r="F2528" s="4"/>
      <c r="G2528" s="5"/>
      <c r="H2528" s="5"/>
      <c r="I2528" s="5"/>
      <c r="J2528" s="5"/>
      <c r="K2528" s="5"/>
      <c r="L2528" s="5"/>
      <c r="M2528" s="5"/>
      <c r="N2528" s="5"/>
      <c r="O2528" s="5"/>
      <c r="P2528" s="5"/>
      <c r="Q2528" s="5"/>
      <c r="R2528" s="5"/>
      <c r="S2528" s="5"/>
      <c r="T2528" s="5"/>
      <c r="U2528" s="5"/>
      <c r="V2528" s="5"/>
      <c r="W2528" s="5"/>
      <c r="X2528" s="5"/>
      <c r="Y2528" s="5"/>
      <c r="Z2528" s="5"/>
      <c r="AA2528" s="5"/>
      <c r="AB2528" s="5"/>
      <c r="AC2528" s="5"/>
      <c r="AD2528" s="5"/>
      <c r="AE2528" s="5"/>
      <c r="AF2528" s="5"/>
      <c r="AG2528" s="5"/>
      <c r="AH2528" s="5"/>
      <c r="AI2528" s="5"/>
      <c r="AJ2528" s="5"/>
      <c r="AK2528" s="5"/>
      <c r="AL2528" s="5"/>
      <c r="AM2528" s="5"/>
      <c r="AN2528" s="5"/>
      <c r="AO2528" s="5"/>
      <c r="AP2528" s="5"/>
      <c r="AQ2528" s="5"/>
      <c r="AR2528" s="5"/>
      <c r="AS2528" s="5"/>
      <c r="AT2528" s="5"/>
      <c r="AU2528" s="5"/>
      <c r="AV2528" s="5"/>
      <c r="AW2528" s="5"/>
      <c r="AX2528" s="5"/>
      <c r="AY2528" s="5"/>
      <c r="AZ2528" s="5"/>
      <c r="BA2528" s="5"/>
      <c r="BB2528" s="5"/>
    </row>
    <row r="2529" spans="1:54">
      <c r="A2529" s="4"/>
      <c r="B2529" s="25"/>
      <c r="C2529" s="32">
        <f t="shared" si="181"/>
        <v>1</v>
      </c>
      <c r="D2529" s="36" t="s">
        <v>4109</v>
      </c>
      <c r="E2529" s="36">
        <v>3450</v>
      </c>
      <c r="F2529" s="4"/>
      <c r="G2529" s="5"/>
      <c r="H2529" s="5"/>
      <c r="I2529" s="5"/>
      <c r="J2529" s="5"/>
      <c r="K2529" s="5"/>
      <c r="L2529" s="5"/>
      <c r="M2529" s="5"/>
      <c r="N2529" s="5"/>
      <c r="O2529" s="5"/>
      <c r="P2529" s="5"/>
      <c r="Q2529" s="5"/>
      <c r="R2529" s="5"/>
      <c r="S2529" s="5"/>
      <c r="T2529" s="5"/>
      <c r="U2529" s="5"/>
      <c r="V2529" s="5"/>
      <c r="W2529" s="5"/>
      <c r="X2529" s="5"/>
      <c r="Y2529" s="5"/>
      <c r="Z2529" s="5"/>
      <c r="AA2529" s="5"/>
      <c r="AB2529" s="5"/>
      <c r="AC2529" s="5"/>
      <c r="AD2529" s="5"/>
      <c r="AE2529" s="5"/>
      <c r="AF2529" s="5"/>
      <c r="AG2529" s="5"/>
      <c r="AH2529" s="5"/>
      <c r="AI2529" s="5"/>
      <c r="AJ2529" s="5"/>
      <c r="AK2529" s="5"/>
      <c r="AL2529" s="5"/>
      <c r="AM2529" s="5"/>
      <c r="AN2529" s="5"/>
      <c r="AO2529" s="5"/>
      <c r="AP2529" s="5"/>
      <c r="AQ2529" s="5"/>
      <c r="AR2529" s="5"/>
      <c r="AS2529" s="5"/>
      <c r="AT2529" s="5"/>
      <c r="AU2529" s="5"/>
      <c r="AV2529" s="5"/>
      <c r="AW2529" s="5"/>
      <c r="AX2529" s="5"/>
      <c r="AY2529" s="5"/>
      <c r="AZ2529" s="5"/>
      <c r="BA2529" s="5"/>
      <c r="BB2529" s="5"/>
    </row>
    <row r="2530" spans="1:54">
      <c r="A2530" s="4"/>
      <c r="B2530" s="25"/>
      <c r="C2530" s="32">
        <f t="shared" si="181"/>
        <v>1</v>
      </c>
      <c r="D2530" s="36" t="s">
        <v>4110</v>
      </c>
      <c r="E2530" s="36">
        <v>30000</v>
      </c>
      <c r="F2530" s="4"/>
      <c r="G2530" s="5"/>
      <c r="H2530" s="5"/>
      <c r="I2530" s="5"/>
      <c r="J2530" s="5"/>
      <c r="K2530" s="5"/>
      <c r="L2530" s="5"/>
      <c r="M2530" s="5"/>
      <c r="N2530" s="5"/>
      <c r="O2530" s="5"/>
      <c r="P2530" s="5"/>
      <c r="Q2530" s="5"/>
      <c r="R2530" s="5"/>
      <c r="S2530" s="5"/>
      <c r="T2530" s="5"/>
      <c r="U2530" s="5"/>
      <c r="V2530" s="5"/>
      <c r="W2530" s="5"/>
      <c r="X2530" s="5"/>
      <c r="Y2530" s="5"/>
      <c r="Z2530" s="5"/>
      <c r="AA2530" s="5"/>
      <c r="AB2530" s="5"/>
      <c r="AC2530" s="5"/>
      <c r="AD2530" s="5"/>
      <c r="AE2530" s="5"/>
      <c r="AF2530" s="5"/>
      <c r="AG2530" s="5"/>
      <c r="AH2530" s="5"/>
      <c r="AI2530" s="5"/>
      <c r="AJ2530" s="5"/>
      <c r="AK2530" s="5"/>
      <c r="AL2530" s="5"/>
      <c r="AM2530" s="5"/>
      <c r="AN2530" s="5"/>
      <c r="AO2530" s="5"/>
      <c r="AP2530" s="5"/>
      <c r="AQ2530" s="5"/>
      <c r="AR2530" s="5"/>
      <c r="AS2530" s="5"/>
      <c r="AT2530" s="5"/>
      <c r="AU2530" s="5"/>
      <c r="AV2530" s="5"/>
      <c r="AW2530" s="5"/>
      <c r="AX2530" s="5"/>
      <c r="AY2530" s="5"/>
      <c r="AZ2530" s="5"/>
      <c r="BA2530" s="5"/>
      <c r="BB2530" s="5"/>
    </row>
    <row r="2531" spans="1:54">
      <c r="A2531" s="4"/>
      <c r="B2531" s="25"/>
      <c r="C2531" s="32">
        <f t="shared" si="181"/>
        <v>1</v>
      </c>
      <c r="D2531" s="42" t="s">
        <v>4111</v>
      </c>
      <c r="E2531" s="42">
        <v>4997</v>
      </c>
      <c r="F2531" s="4"/>
      <c r="G2531" s="5"/>
      <c r="H2531" s="5"/>
      <c r="I2531" s="5"/>
      <c r="J2531" s="5"/>
      <c r="K2531" s="5"/>
      <c r="L2531" s="5"/>
      <c r="M2531" s="5"/>
      <c r="N2531" s="5"/>
      <c r="O2531" s="5"/>
      <c r="P2531" s="5"/>
      <c r="Q2531" s="5"/>
      <c r="R2531" s="5"/>
      <c r="S2531" s="5"/>
      <c r="T2531" s="5"/>
      <c r="U2531" s="5"/>
      <c r="V2531" s="5"/>
      <c r="W2531" s="5"/>
      <c r="X2531" s="5"/>
      <c r="Y2531" s="5"/>
      <c r="Z2531" s="5"/>
      <c r="AA2531" s="5"/>
      <c r="AB2531" s="5"/>
      <c r="AC2531" s="5"/>
      <c r="AD2531" s="5"/>
      <c r="AE2531" s="5"/>
      <c r="AF2531" s="5"/>
      <c r="AG2531" s="5"/>
      <c r="AH2531" s="5"/>
      <c r="AI2531" s="5"/>
      <c r="AJ2531" s="5"/>
      <c r="AK2531" s="5"/>
      <c r="AL2531" s="5"/>
      <c r="AM2531" s="5"/>
      <c r="AN2531" s="5"/>
      <c r="AO2531" s="5"/>
      <c r="AP2531" s="5"/>
      <c r="AQ2531" s="5"/>
      <c r="AR2531" s="5"/>
      <c r="AS2531" s="5"/>
      <c r="AT2531" s="5"/>
      <c r="AU2531" s="5"/>
      <c r="AV2531" s="5"/>
      <c r="AW2531" s="5"/>
      <c r="AX2531" s="5"/>
      <c r="AY2531" s="5"/>
      <c r="AZ2531" s="5"/>
      <c r="BA2531" s="5"/>
      <c r="BB2531" s="5"/>
    </row>
    <row r="2532" spans="1:54">
      <c r="A2532" s="4"/>
      <c r="B2532" s="25"/>
      <c r="C2532" s="32">
        <f t="shared" si="181"/>
        <v>1</v>
      </c>
      <c r="D2532" s="42" t="s">
        <v>4112</v>
      </c>
      <c r="E2532" s="42">
        <v>26648</v>
      </c>
      <c r="F2532" s="4"/>
      <c r="G2532" s="5"/>
      <c r="H2532" s="5"/>
      <c r="I2532" s="5"/>
      <c r="J2532" s="5"/>
      <c r="K2532" s="5"/>
      <c r="L2532" s="5"/>
      <c r="M2532" s="5"/>
      <c r="N2532" s="5"/>
      <c r="O2532" s="5"/>
      <c r="P2532" s="5"/>
      <c r="Q2532" s="5"/>
      <c r="R2532" s="5"/>
      <c r="S2532" s="5"/>
      <c r="T2532" s="5"/>
      <c r="U2532" s="5"/>
      <c r="V2532" s="5"/>
      <c r="W2532" s="5"/>
      <c r="X2532" s="5"/>
      <c r="Y2532" s="5"/>
      <c r="Z2532" s="5"/>
      <c r="AA2532" s="5"/>
      <c r="AB2532" s="5"/>
      <c r="AC2532" s="5"/>
      <c r="AD2532" s="5"/>
      <c r="AE2532" s="5"/>
      <c r="AF2532" s="5"/>
      <c r="AG2532" s="5"/>
      <c r="AH2532" s="5"/>
      <c r="AI2532" s="5"/>
      <c r="AJ2532" s="5"/>
      <c r="AK2532" s="5"/>
      <c r="AL2532" s="5"/>
      <c r="AM2532" s="5"/>
      <c r="AN2532" s="5"/>
      <c r="AO2532" s="5"/>
      <c r="AP2532" s="5"/>
      <c r="AQ2532" s="5"/>
      <c r="AR2532" s="5"/>
      <c r="AS2532" s="5"/>
      <c r="AT2532" s="5"/>
      <c r="AU2532" s="5"/>
      <c r="AV2532" s="5"/>
      <c r="AW2532" s="5"/>
      <c r="AX2532" s="5"/>
      <c r="AY2532" s="5"/>
      <c r="AZ2532" s="5"/>
      <c r="BA2532" s="5"/>
      <c r="BB2532" s="5"/>
    </row>
    <row r="2533" spans="1:54">
      <c r="A2533" s="4"/>
      <c r="B2533" s="25"/>
      <c r="C2533" s="32">
        <f t="shared" si="181"/>
        <v>1</v>
      </c>
      <c r="D2533" s="42" t="s">
        <v>4933</v>
      </c>
      <c r="E2533" s="42">
        <v>3300</v>
      </c>
      <c r="F2533" s="4"/>
      <c r="G2533" s="5"/>
      <c r="H2533" s="5"/>
      <c r="I2533" s="5"/>
      <c r="J2533" s="5"/>
      <c r="K2533" s="5"/>
      <c r="L2533" s="5"/>
      <c r="M2533" s="5"/>
      <c r="N2533" s="5"/>
      <c r="O2533" s="5"/>
      <c r="P2533" s="5"/>
      <c r="Q2533" s="5"/>
      <c r="R2533" s="5"/>
      <c r="S2533" s="5"/>
      <c r="T2533" s="5"/>
      <c r="U2533" s="5"/>
      <c r="V2533" s="5"/>
      <c r="W2533" s="5"/>
      <c r="X2533" s="5"/>
      <c r="Y2533" s="5"/>
      <c r="Z2533" s="5"/>
      <c r="AA2533" s="5"/>
      <c r="AB2533" s="5"/>
      <c r="AC2533" s="5"/>
      <c r="AD2533" s="5"/>
      <c r="AE2533" s="5"/>
      <c r="AF2533" s="5"/>
      <c r="AG2533" s="5"/>
      <c r="AH2533" s="5"/>
      <c r="AI2533" s="5"/>
      <c r="AJ2533" s="5"/>
      <c r="AK2533" s="5"/>
      <c r="AL2533" s="5"/>
      <c r="AM2533" s="5"/>
      <c r="AN2533" s="5"/>
      <c r="AO2533" s="5"/>
      <c r="AP2533" s="5"/>
      <c r="AQ2533" s="5"/>
      <c r="AR2533" s="5"/>
      <c r="AS2533" s="5"/>
      <c r="AT2533" s="5"/>
      <c r="AU2533" s="5"/>
      <c r="AV2533" s="5"/>
      <c r="AW2533" s="5"/>
      <c r="AX2533" s="5"/>
      <c r="AY2533" s="5"/>
      <c r="AZ2533" s="5"/>
      <c r="BA2533" s="5"/>
      <c r="BB2533" s="5"/>
    </row>
    <row r="2534" spans="1:54">
      <c r="A2534" s="4"/>
      <c r="B2534" s="25"/>
      <c r="C2534" s="32">
        <f t="shared" si="181"/>
        <v>1</v>
      </c>
      <c r="D2534" s="42" t="s">
        <v>4934</v>
      </c>
      <c r="E2534" s="42">
        <v>2085</v>
      </c>
      <c r="F2534" s="4"/>
      <c r="G2534" s="5"/>
      <c r="H2534" s="5"/>
      <c r="I2534" s="5"/>
      <c r="J2534" s="5"/>
      <c r="K2534" s="5"/>
      <c r="L2534" s="5"/>
      <c r="M2534" s="5"/>
      <c r="N2534" s="5"/>
      <c r="O2534" s="5"/>
      <c r="P2534" s="5"/>
      <c r="Q2534" s="5"/>
      <c r="R2534" s="5"/>
      <c r="S2534" s="5"/>
      <c r="T2534" s="5"/>
      <c r="U2534" s="5"/>
      <c r="V2534" s="5"/>
      <c r="W2534" s="5"/>
      <c r="X2534" s="5"/>
      <c r="Y2534" s="5"/>
      <c r="Z2534" s="5"/>
      <c r="AA2534" s="5"/>
      <c r="AB2534" s="5"/>
      <c r="AC2534" s="5"/>
      <c r="AD2534" s="5"/>
      <c r="AE2534" s="5"/>
      <c r="AF2534" s="5"/>
      <c r="AG2534" s="5"/>
      <c r="AH2534" s="5"/>
      <c r="AI2534" s="5"/>
      <c r="AJ2534" s="5"/>
      <c r="AK2534" s="5"/>
      <c r="AL2534" s="5"/>
      <c r="AM2534" s="5"/>
      <c r="AN2534" s="5"/>
      <c r="AO2534" s="5"/>
      <c r="AP2534" s="5"/>
      <c r="AQ2534" s="5"/>
      <c r="AR2534" s="5"/>
      <c r="AS2534" s="5"/>
      <c r="AT2534" s="5"/>
      <c r="AU2534" s="5"/>
      <c r="AV2534" s="5"/>
      <c r="AW2534" s="5"/>
      <c r="AX2534" s="5"/>
      <c r="AY2534" s="5"/>
      <c r="AZ2534" s="5"/>
      <c r="BA2534" s="5"/>
      <c r="BB2534" s="5"/>
    </row>
    <row r="2535" spans="1:54">
      <c r="A2535" s="4"/>
      <c r="B2535" s="25"/>
      <c r="C2535" s="32">
        <f t="shared" si="181"/>
        <v>1</v>
      </c>
      <c r="D2535" s="42" t="s">
        <v>4115</v>
      </c>
      <c r="E2535" s="42">
        <v>4365</v>
      </c>
      <c r="F2535" s="4"/>
      <c r="G2535" s="5"/>
      <c r="H2535" s="5"/>
      <c r="I2535" s="5"/>
      <c r="J2535" s="5"/>
      <c r="K2535" s="5"/>
      <c r="L2535" s="5"/>
      <c r="M2535" s="5"/>
      <c r="N2535" s="5"/>
      <c r="O2535" s="5"/>
      <c r="P2535" s="5"/>
      <c r="Q2535" s="5"/>
      <c r="R2535" s="5"/>
      <c r="S2535" s="5"/>
      <c r="T2535" s="5"/>
      <c r="U2535" s="5"/>
      <c r="V2535" s="5"/>
      <c r="W2535" s="5"/>
      <c r="X2535" s="5"/>
      <c r="Y2535" s="5"/>
      <c r="Z2535" s="5"/>
      <c r="AA2535" s="5"/>
      <c r="AB2535" s="5"/>
      <c r="AC2535" s="5"/>
      <c r="AD2535" s="5"/>
      <c r="AE2535" s="5"/>
      <c r="AF2535" s="5"/>
      <c r="AG2535" s="5"/>
      <c r="AH2535" s="5"/>
      <c r="AI2535" s="5"/>
      <c r="AJ2535" s="5"/>
      <c r="AK2535" s="5"/>
      <c r="AL2535" s="5"/>
      <c r="AM2535" s="5"/>
      <c r="AN2535" s="5"/>
      <c r="AO2535" s="5"/>
      <c r="AP2535" s="5"/>
      <c r="AQ2535" s="5"/>
      <c r="AR2535" s="5"/>
      <c r="AS2535" s="5"/>
      <c r="AT2535" s="5"/>
      <c r="AU2535" s="5"/>
      <c r="AV2535" s="5"/>
      <c r="AW2535" s="5"/>
      <c r="AX2535" s="5"/>
      <c r="AY2535" s="5"/>
      <c r="AZ2535" s="5"/>
      <c r="BA2535" s="5"/>
      <c r="BB2535" s="5"/>
    </row>
    <row r="2536" spans="1:54">
      <c r="A2536" s="4"/>
      <c r="B2536" s="25"/>
      <c r="C2536" s="32">
        <f t="shared" si="181"/>
        <v>1</v>
      </c>
      <c r="D2536" s="42" t="s">
        <v>4116</v>
      </c>
      <c r="E2536" s="42">
        <v>6000</v>
      </c>
      <c r="F2536" s="4"/>
      <c r="G2536" s="5"/>
      <c r="H2536" s="5"/>
      <c r="I2536" s="5"/>
      <c r="J2536" s="5"/>
      <c r="K2536" s="5"/>
      <c r="L2536" s="5"/>
      <c r="M2536" s="5"/>
      <c r="N2536" s="5"/>
      <c r="O2536" s="5"/>
      <c r="P2536" s="5"/>
      <c r="Q2536" s="5"/>
      <c r="R2536" s="5"/>
      <c r="S2536" s="5"/>
      <c r="T2536" s="5"/>
      <c r="U2536" s="5"/>
      <c r="V2536" s="5"/>
      <c r="W2536" s="5"/>
      <c r="X2536" s="5"/>
      <c r="Y2536" s="5"/>
      <c r="Z2536" s="5"/>
      <c r="AA2536" s="5"/>
      <c r="AB2536" s="5"/>
      <c r="AC2536" s="5"/>
      <c r="AD2536" s="5"/>
      <c r="AE2536" s="5"/>
      <c r="AF2536" s="5"/>
      <c r="AG2536" s="5"/>
      <c r="AH2536" s="5"/>
      <c r="AI2536" s="5"/>
      <c r="AJ2536" s="5"/>
      <c r="AK2536" s="5"/>
      <c r="AL2536" s="5"/>
      <c r="AM2536" s="5"/>
      <c r="AN2536" s="5"/>
      <c r="AO2536" s="5"/>
      <c r="AP2536" s="5"/>
      <c r="AQ2536" s="5"/>
      <c r="AR2536" s="5"/>
      <c r="AS2536" s="5"/>
      <c r="AT2536" s="5"/>
      <c r="AU2536" s="5"/>
      <c r="AV2536" s="5"/>
      <c r="AW2536" s="5"/>
      <c r="AX2536" s="5"/>
      <c r="AY2536" s="5"/>
      <c r="AZ2536" s="5"/>
      <c r="BA2536" s="5"/>
      <c r="BB2536" s="5"/>
    </row>
    <row r="2537" spans="1:54">
      <c r="A2537" s="4"/>
      <c r="B2537" s="25"/>
      <c r="C2537" s="32">
        <f t="shared" si="181"/>
        <v>1</v>
      </c>
      <c r="D2537" s="42" t="s">
        <v>4118</v>
      </c>
      <c r="E2537" s="42">
        <v>8850</v>
      </c>
      <c r="F2537" s="4"/>
      <c r="G2537" s="5"/>
      <c r="H2537" s="5"/>
      <c r="I2537" s="5"/>
      <c r="J2537" s="5"/>
      <c r="K2537" s="5"/>
      <c r="L2537" s="5"/>
      <c r="M2537" s="5"/>
      <c r="N2537" s="5"/>
      <c r="O2537" s="5"/>
      <c r="P2537" s="5"/>
      <c r="Q2537" s="5"/>
      <c r="R2537" s="5"/>
      <c r="S2537" s="5"/>
      <c r="T2537" s="5"/>
      <c r="U2537" s="5"/>
      <c r="V2537" s="5"/>
      <c r="W2537" s="5"/>
      <c r="X2537" s="5"/>
      <c r="Y2537" s="5"/>
      <c r="Z2537" s="5"/>
      <c r="AA2537" s="5"/>
      <c r="AB2537" s="5"/>
      <c r="AC2537" s="5"/>
      <c r="AD2537" s="5"/>
      <c r="AE2537" s="5"/>
      <c r="AF2537" s="5"/>
      <c r="AG2537" s="5"/>
      <c r="AH2537" s="5"/>
      <c r="AI2537" s="5"/>
      <c r="AJ2537" s="5"/>
      <c r="AK2537" s="5"/>
      <c r="AL2537" s="5"/>
      <c r="AM2537" s="5"/>
      <c r="AN2537" s="5"/>
      <c r="AO2537" s="5"/>
      <c r="AP2537" s="5"/>
      <c r="AQ2537" s="5"/>
      <c r="AR2537" s="5"/>
      <c r="AS2537" s="5"/>
      <c r="AT2537" s="5"/>
      <c r="AU2537" s="5"/>
      <c r="AV2537" s="5"/>
      <c r="AW2537" s="5"/>
      <c r="AX2537" s="5"/>
      <c r="AY2537" s="5"/>
      <c r="AZ2537" s="5"/>
      <c r="BA2537" s="5"/>
      <c r="BB2537" s="5"/>
    </row>
    <row r="2538" spans="1:54">
      <c r="A2538" s="4"/>
      <c r="B2538" s="25"/>
      <c r="C2538" s="32">
        <f t="shared" si="181"/>
        <v>1</v>
      </c>
      <c r="D2538" s="42" t="s">
        <v>4121</v>
      </c>
      <c r="E2538" s="42">
        <v>20279</v>
      </c>
      <c r="F2538" s="4"/>
      <c r="G2538" s="5"/>
      <c r="H2538" s="5"/>
      <c r="I2538" s="5"/>
      <c r="J2538" s="5"/>
      <c r="K2538" s="5"/>
      <c r="L2538" s="5"/>
      <c r="M2538" s="5"/>
      <c r="N2538" s="5"/>
      <c r="O2538" s="5"/>
      <c r="P2538" s="5"/>
      <c r="Q2538" s="5"/>
      <c r="R2538" s="5"/>
      <c r="S2538" s="5"/>
      <c r="T2538" s="5"/>
      <c r="U2538" s="5"/>
      <c r="V2538" s="5"/>
      <c r="W2538" s="5"/>
      <c r="X2538" s="5"/>
      <c r="Y2538" s="5"/>
      <c r="Z2538" s="5"/>
      <c r="AA2538" s="5"/>
      <c r="AB2538" s="5"/>
      <c r="AC2538" s="5"/>
      <c r="AD2538" s="5"/>
      <c r="AE2538" s="5"/>
      <c r="AF2538" s="5"/>
      <c r="AG2538" s="5"/>
      <c r="AH2538" s="5"/>
      <c r="AI2538" s="5"/>
      <c r="AJ2538" s="5"/>
      <c r="AK2538" s="5"/>
      <c r="AL2538" s="5"/>
      <c r="AM2538" s="5"/>
      <c r="AN2538" s="5"/>
      <c r="AO2538" s="5"/>
      <c r="AP2538" s="5"/>
      <c r="AQ2538" s="5"/>
      <c r="AR2538" s="5"/>
      <c r="AS2538" s="5"/>
      <c r="AT2538" s="5"/>
      <c r="AU2538" s="5"/>
      <c r="AV2538" s="5"/>
      <c r="AW2538" s="5"/>
      <c r="AX2538" s="5"/>
      <c r="AY2538" s="5"/>
      <c r="AZ2538" s="5"/>
      <c r="BA2538" s="5"/>
      <c r="BB2538" s="5"/>
    </row>
    <row r="2539" spans="1:54">
      <c r="A2539" s="4"/>
      <c r="B2539" s="25"/>
      <c r="C2539" s="32">
        <f t="shared" si="181"/>
        <v>1</v>
      </c>
      <c r="D2539" s="42" t="s">
        <v>4122</v>
      </c>
      <c r="E2539" s="42">
        <v>5800</v>
      </c>
      <c r="F2539" s="4"/>
      <c r="G2539" s="5"/>
      <c r="H2539" s="5"/>
      <c r="I2539" s="5"/>
      <c r="J2539" s="5"/>
      <c r="K2539" s="5"/>
      <c r="L2539" s="5"/>
      <c r="M2539" s="5"/>
      <c r="N2539" s="5"/>
      <c r="O2539" s="5"/>
      <c r="P2539" s="5"/>
      <c r="Q2539" s="5"/>
      <c r="R2539" s="5"/>
      <c r="S2539" s="5"/>
      <c r="T2539" s="5"/>
      <c r="U2539" s="5"/>
      <c r="V2539" s="5"/>
      <c r="W2539" s="5"/>
      <c r="X2539" s="5"/>
      <c r="Y2539" s="5"/>
      <c r="Z2539" s="5"/>
      <c r="AA2539" s="5"/>
      <c r="AB2539" s="5"/>
      <c r="AC2539" s="5"/>
      <c r="AD2539" s="5"/>
      <c r="AE2539" s="5"/>
      <c r="AF2539" s="5"/>
      <c r="AG2539" s="5"/>
      <c r="AH2539" s="5"/>
      <c r="AI2539" s="5"/>
      <c r="AJ2539" s="5"/>
      <c r="AK2539" s="5"/>
      <c r="AL2539" s="5"/>
      <c r="AM2539" s="5"/>
      <c r="AN2539" s="5"/>
      <c r="AO2539" s="5"/>
      <c r="AP2539" s="5"/>
      <c r="AQ2539" s="5"/>
      <c r="AR2539" s="5"/>
      <c r="AS2539" s="5"/>
      <c r="AT2539" s="5"/>
      <c r="AU2539" s="5"/>
      <c r="AV2539" s="5"/>
      <c r="AW2539" s="5"/>
      <c r="AX2539" s="5"/>
      <c r="AY2539" s="5"/>
      <c r="AZ2539" s="5"/>
      <c r="BA2539" s="5"/>
      <c r="BB2539" s="5"/>
    </row>
    <row r="2540" spans="1:54">
      <c r="A2540" s="4"/>
      <c r="B2540" s="25"/>
      <c r="C2540" s="32">
        <f t="shared" si="181"/>
        <v>1</v>
      </c>
      <c r="D2540" s="42" t="s">
        <v>4123</v>
      </c>
      <c r="E2540" s="42">
        <v>4460</v>
      </c>
      <c r="F2540" s="4"/>
      <c r="G2540" s="5"/>
      <c r="H2540" s="5"/>
      <c r="I2540" s="5"/>
      <c r="J2540" s="5"/>
      <c r="K2540" s="5"/>
      <c r="L2540" s="5"/>
      <c r="M2540" s="5"/>
      <c r="N2540" s="5"/>
      <c r="O2540" s="5"/>
      <c r="P2540" s="5"/>
      <c r="Q2540" s="5"/>
      <c r="R2540" s="5"/>
      <c r="S2540" s="5"/>
      <c r="T2540" s="5"/>
      <c r="U2540" s="5"/>
      <c r="V2540" s="5"/>
      <c r="W2540" s="5"/>
      <c r="X2540" s="5"/>
      <c r="Y2540" s="5"/>
      <c r="Z2540" s="5"/>
      <c r="AA2540" s="5"/>
      <c r="AB2540" s="5"/>
      <c r="AC2540" s="5"/>
      <c r="AD2540" s="5"/>
      <c r="AE2540" s="5"/>
      <c r="AF2540" s="5"/>
      <c r="AG2540" s="5"/>
      <c r="AH2540" s="5"/>
      <c r="AI2540" s="5"/>
      <c r="AJ2540" s="5"/>
      <c r="AK2540" s="5"/>
      <c r="AL2540" s="5"/>
      <c r="AM2540" s="5"/>
      <c r="AN2540" s="5"/>
      <c r="AO2540" s="5"/>
      <c r="AP2540" s="5"/>
      <c r="AQ2540" s="5"/>
      <c r="AR2540" s="5"/>
      <c r="AS2540" s="5"/>
      <c r="AT2540" s="5"/>
      <c r="AU2540" s="5"/>
      <c r="AV2540" s="5"/>
      <c r="AW2540" s="5"/>
      <c r="AX2540" s="5"/>
      <c r="AY2540" s="5"/>
      <c r="AZ2540" s="5"/>
      <c r="BA2540" s="5"/>
      <c r="BB2540" s="5"/>
    </row>
    <row r="2541" spans="1:54">
      <c r="A2541" s="4"/>
      <c r="B2541" s="25"/>
      <c r="C2541" s="32">
        <f t="shared" si="181"/>
        <v>1</v>
      </c>
      <c r="D2541" s="42" t="s">
        <v>4124</v>
      </c>
      <c r="E2541" s="42">
        <v>3714</v>
      </c>
      <c r="F2541" s="4"/>
      <c r="G2541" s="5"/>
      <c r="H2541" s="5"/>
      <c r="I2541" s="5"/>
      <c r="J2541" s="5"/>
      <c r="K2541" s="5"/>
      <c r="L2541" s="5"/>
      <c r="M2541" s="5"/>
      <c r="N2541" s="5"/>
      <c r="O2541" s="5"/>
      <c r="P2541" s="5"/>
      <c r="Q2541" s="5"/>
      <c r="R2541" s="5"/>
      <c r="S2541" s="5"/>
      <c r="T2541" s="5"/>
      <c r="U2541" s="5"/>
      <c r="V2541" s="5"/>
      <c r="W2541" s="5"/>
      <c r="X2541" s="5"/>
      <c r="Y2541" s="5"/>
      <c r="Z2541" s="5"/>
      <c r="AA2541" s="5"/>
      <c r="AB2541" s="5"/>
      <c r="AC2541" s="5"/>
      <c r="AD2541" s="5"/>
      <c r="AE2541" s="5"/>
      <c r="AF2541" s="5"/>
      <c r="AG2541" s="5"/>
      <c r="AH2541" s="5"/>
      <c r="AI2541" s="5"/>
      <c r="AJ2541" s="5"/>
      <c r="AK2541" s="5"/>
      <c r="AL2541" s="5"/>
      <c r="AM2541" s="5"/>
      <c r="AN2541" s="5"/>
      <c r="AO2541" s="5"/>
      <c r="AP2541" s="5"/>
      <c r="AQ2541" s="5"/>
      <c r="AR2541" s="5"/>
      <c r="AS2541" s="5"/>
      <c r="AT2541" s="5"/>
      <c r="AU2541" s="5"/>
      <c r="AV2541" s="5"/>
      <c r="AW2541" s="5"/>
      <c r="AX2541" s="5"/>
      <c r="AY2541" s="5"/>
      <c r="AZ2541" s="5"/>
      <c r="BA2541" s="5"/>
      <c r="BB2541" s="5"/>
    </row>
    <row r="2542" spans="1:54">
      <c r="A2542" s="4"/>
      <c r="B2542" s="25"/>
      <c r="C2542" s="32">
        <f t="shared" si="181"/>
        <v>1</v>
      </c>
      <c r="D2542" s="42" t="s">
        <v>4125</v>
      </c>
      <c r="E2542" s="42">
        <v>3980</v>
      </c>
      <c r="F2542" s="4"/>
      <c r="G2542" s="5"/>
      <c r="H2542" s="5"/>
      <c r="I2542" s="5"/>
      <c r="J2542" s="5"/>
      <c r="K2542" s="5"/>
      <c r="L2542" s="5"/>
      <c r="M2542" s="5"/>
      <c r="N2542" s="5"/>
      <c r="O2542" s="5"/>
      <c r="P2542" s="5"/>
      <c r="Q2542" s="5"/>
      <c r="R2542" s="5"/>
      <c r="S2542" s="5"/>
      <c r="T2542" s="5"/>
      <c r="U2542" s="5"/>
      <c r="V2542" s="5"/>
      <c r="W2542" s="5"/>
      <c r="X2542" s="5"/>
      <c r="Y2542" s="5"/>
      <c r="Z2542" s="5"/>
      <c r="AA2542" s="5"/>
      <c r="AB2542" s="5"/>
      <c r="AC2542" s="5"/>
      <c r="AD2542" s="5"/>
      <c r="AE2542" s="5"/>
      <c r="AF2542" s="5"/>
      <c r="AG2542" s="5"/>
      <c r="AH2542" s="5"/>
      <c r="AI2542" s="5"/>
      <c r="AJ2542" s="5"/>
      <c r="AK2542" s="5"/>
      <c r="AL2542" s="5"/>
      <c r="AM2542" s="5"/>
      <c r="AN2542" s="5"/>
      <c r="AO2542" s="5"/>
      <c r="AP2542" s="5"/>
      <c r="AQ2542" s="5"/>
      <c r="AR2542" s="5"/>
      <c r="AS2542" s="5"/>
      <c r="AT2542" s="5"/>
      <c r="AU2542" s="5"/>
      <c r="AV2542" s="5"/>
      <c r="AW2542" s="5"/>
      <c r="AX2542" s="5"/>
      <c r="AY2542" s="5"/>
      <c r="AZ2542" s="5"/>
      <c r="BA2542" s="5"/>
      <c r="BB2542" s="5"/>
    </row>
    <row r="2543" spans="1:54">
      <c r="A2543" s="4"/>
      <c r="B2543" s="25"/>
      <c r="C2543" s="32">
        <f t="shared" si="181"/>
        <v>1</v>
      </c>
      <c r="D2543" s="42" t="s">
        <v>4126</v>
      </c>
      <c r="E2543" s="42">
        <v>17900</v>
      </c>
      <c r="F2543" s="4"/>
      <c r="G2543" s="5"/>
      <c r="H2543" s="5"/>
      <c r="I2543" s="5"/>
      <c r="J2543" s="5"/>
      <c r="K2543" s="5"/>
      <c r="L2543" s="5"/>
      <c r="M2543" s="5"/>
      <c r="N2543" s="5"/>
      <c r="O2543" s="5"/>
      <c r="P2543" s="5"/>
      <c r="Q2543" s="5"/>
      <c r="R2543" s="5"/>
      <c r="S2543" s="5"/>
      <c r="T2543" s="5"/>
      <c r="U2543" s="5"/>
      <c r="V2543" s="5"/>
      <c r="W2543" s="5"/>
      <c r="X2543" s="5"/>
      <c r="Y2543" s="5"/>
      <c r="Z2543" s="5"/>
      <c r="AA2543" s="5"/>
      <c r="AB2543" s="5"/>
      <c r="AC2543" s="5"/>
      <c r="AD2543" s="5"/>
      <c r="AE2543" s="5"/>
      <c r="AF2543" s="5"/>
      <c r="AG2543" s="5"/>
      <c r="AH2543" s="5"/>
      <c r="AI2543" s="5"/>
      <c r="AJ2543" s="5"/>
      <c r="AK2543" s="5"/>
      <c r="AL2543" s="5"/>
      <c r="AM2543" s="5"/>
      <c r="AN2543" s="5"/>
      <c r="AO2543" s="5"/>
      <c r="AP2543" s="5"/>
      <c r="AQ2543" s="5"/>
      <c r="AR2543" s="5"/>
      <c r="AS2543" s="5"/>
      <c r="AT2543" s="5"/>
      <c r="AU2543" s="5"/>
      <c r="AV2543" s="5"/>
      <c r="AW2543" s="5"/>
      <c r="AX2543" s="5"/>
      <c r="AY2543" s="5"/>
      <c r="AZ2543" s="5"/>
      <c r="BA2543" s="5"/>
      <c r="BB2543" s="5"/>
    </row>
    <row r="2544" spans="1:54">
      <c r="A2544" s="4"/>
      <c r="B2544" s="25"/>
      <c r="C2544" s="32">
        <f t="shared" si="181"/>
        <v>1</v>
      </c>
      <c r="D2544" s="42" t="s">
        <v>4127</v>
      </c>
      <c r="E2544" s="42">
        <v>8940</v>
      </c>
      <c r="F2544" s="4"/>
      <c r="G2544" s="5"/>
      <c r="H2544" s="5"/>
      <c r="I2544" s="5"/>
      <c r="J2544" s="5"/>
      <c r="K2544" s="5"/>
      <c r="L2544" s="5"/>
      <c r="M2544" s="5"/>
      <c r="N2544" s="5"/>
      <c r="O2544" s="5"/>
      <c r="P2544" s="5"/>
      <c r="Q2544" s="5"/>
      <c r="R2544" s="5"/>
      <c r="S2544" s="5"/>
      <c r="T2544" s="5"/>
      <c r="U2544" s="5"/>
      <c r="V2544" s="5"/>
      <c r="W2544" s="5"/>
      <c r="X2544" s="5"/>
      <c r="Y2544" s="5"/>
      <c r="Z2544" s="5"/>
      <c r="AA2544" s="5"/>
      <c r="AB2544" s="5"/>
      <c r="AC2544" s="5"/>
      <c r="AD2544" s="5"/>
      <c r="AE2544" s="5"/>
      <c r="AF2544" s="5"/>
      <c r="AG2544" s="5"/>
      <c r="AH2544" s="5"/>
      <c r="AI2544" s="5"/>
      <c r="AJ2544" s="5"/>
      <c r="AK2544" s="5"/>
      <c r="AL2544" s="5"/>
      <c r="AM2544" s="5"/>
      <c r="AN2544" s="5"/>
      <c r="AO2544" s="5"/>
      <c r="AP2544" s="5"/>
      <c r="AQ2544" s="5"/>
      <c r="AR2544" s="5"/>
      <c r="AS2544" s="5"/>
      <c r="AT2544" s="5"/>
      <c r="AU2544" s="5"/>
      <c r="AV2544" s="5"/>
      <c r="AW2544" s="5"/>
      <c r="AX2544" s="5"/>
      <c r="AY2544" s="5"/>
      <c r="AZ2544" s="5"/>
      <c r="BA2544" s="5"/>
      <c r="BB2544" s="5"/>
    </row>
    <row r="2545" spans="1:54">
      <c r="A2545" s="4"/>
      <c r="B2545" s="25"/>
      <c r="C2545" s="32">
        <f t="shared" si="181"/>
        <v>1</v>
      </c>
      <c r="D2545" s="42" t="s">
        <v>4128</v>
      </c>
      <c r="E2545" s="42">
        <v>1963</v>
      </c>
      <c r="F2545" s="4"/>
      <c r="G2545" s="5"/>
      <c r="H2545" s="5"/>
      <c r="I2545" s="5"/>
      <c r="J2545" s="5"/>
      <c r="K2545" s="5"/>
      <c r="L2545" s="5"/>
      <c r="M2545" s="5"/>
      <c r="N2545" s="5"/>
      <c r="O2545" s="5"/>
      <c r="P2545" s="5"/>
      <c r="Q2545" s="5"/>
      <c r="R2545" s="5"/>
      <c r="S2545" s="5"/>
      <c r="T2545" s="5"/>
      <c r="U2545" s="5"/>
      <c r="V2545" s="5"/>
      <c r="W2545" s="5"/>
      <c r="X2545" s="5"/>
      <c r="Y2545" s="5"/>
      <c r="Z2545" s="5"/>
      <c r="AA2545" s="5"/>
      <c r="AB2545" s="5"/>
      <c r="AC2545" s="5"/>
      <c r="AD2545" s="5"/>
      <c r="AE2545" s="5"/>
      <c r="AF2545" s="5"/>
      <c r="AG2545" s="5"/>
      <c r="AH2545" s="5"/>
      <c r="AI2545" s="5"/>
      <c r="AJ2545" s="5"/>
      <c r="AK2545" s="5"/>
      <c r="AL2545" s="5"/>
      <c r="AM2545" s="5"/>
      <c r="AN2545" s="5"/>
      <c r="AO2545" s="5"/>
      <c r="AP2545" s="5"/>
      <c r="AQ2545" s="5"/>
      <c r="AR2545" s="5"/>
      <c r="AS2545" s="5"/>
      <c r="AT2545" s="5"/>
      <c r="AU2545" s="5"/>
      <c r="AV2545" s="5"/>
      <c r="AW2545" s="5"/>
      <c r="AX2545" s="5"/>
      <c r="AY2545" s="5"/>
      <c r="AZ2545" s="5"/>
      <c r="BA2545" s="5"/>
      <c r="BB2545" s="5"/>
    </row>
    <row r="2546" spans="1:54">
      <c r="A2546" s="4"/>
      <c r="B2546" s="25"/>
      <c r="C2546" s="32">
        <f t="shared" si="181"/>
        <v>1</v>
      </c>
      <c r="D2546" s="42" t="s">
        <v>4130</v>
      </c>
      <c r="E2546" s="42">
        <v>6380</v>
      </c>
      <c r="F2546" s="4"/>
      <c r="G2546" s="5"/>
      <c r="H2546" s="5"/>
      <c r="I2546" s="5"/>
      <c r="J2546" s="5"/>
      <c r="K2546" s="5"/>
      <c r="L2546" s="5"/>
      <c r="M2546" s="5"/>
      <c r="N2546" s="5"/>
      <c r="O2546" s="5"/>
      <c r="P2546" s="5"/>
      <c r="Q2546" s="5"/>
      <c r="R2546" s="5"/>
      <c r="S2546" s="5"/>
      <c r="T2546" s="5"/>
      <c r="U2546" s="5"/>
      <c r="V2546" s="5"/>
      <c r="W2546" s="5"/>
      <c r="X2546" s="5"/>
      <c r="Y2546" s="5"/>
      <c r="Z2546" s="5"/>
      <c r="AA2546" s="5"/>
      <c r="AB2546" s="5"/>
      <c r="AC2546" s="5"/>
      <c r="AD2546" s="5"/>
      <c r="AE2546" s="5"/>
      <c r="AF2546" s="5"/>
      <c r="AG2546" s="5"/>
      <c r="AH2546" s="5"/>
      <c r="AI2546" s="5"/>
      <c r="AJ2546" s="5"/>
      <c r="AK2546" s="5"/>
      <c r="AL2546" s="5"/>
      <c r="AM2546" s="5"/>
      <c r="AN2546" s="5"/>
      <c r="AO2546" s="5"/>
      <c r="AP2546" s="5"/>
      <c r="AQ2546" s="5"/>
      <c r="AR2546" s="5"/>
      <c r="AS2546" s="5"/>
      <c r="AT2546" s="5"/>
      <c r="AU2546" s="5"/>
      <c r="AV2546" s="5"/>
      <c r="AW2546" s="5"/>
      <c r="AX2546" s="5"/>
      <c r="AY2546" s="5"/>
      <c r="AZ2546" s="5"/>
      <c r="BA2546" s="5"/>
      <c r="BB2546" s="5"/>
    </row>
    <row r="2547" spans="1:54">
      <c r="A2547" s="4"/>
      <c r="B2547" s="25"/>
      <c r="C2547" s="32">
        <f t="shared" si="181"/>
        <v>1</v>
      </c>
      <c r="D2547" s="42" t="s">
        <v>4131</v>
      </c>
      <c r="E2547" s="42">
        <v>2200</v>
      </c>
      <c r="F2547" s="4"/>
      <c r="G2547" s="5"/>
      <c r="H2547" s="5"/>
      <c r="I2547" s="5"/>
      <c r="J2547" s="5"/>
      <c r="K2547" s="5"/>
      <c r="L2547" s="5"/>
      <c r="M2547" s="5"/>
      <c r="N2547" s="5"/>
      <c r="O2547" s="5"/>
      <c r="P2547" s="5"/>
      <c r="Q2547" s="5"/>
      <c r="R2547" s="5"/>
      <c r="S2547" s="5"/>
      <c r="T2547" s="5"/>
      <c r="U2547" s="5"/>
      <c r="V2547" s="5"/>
      <c r="W2547" s="5"/>
      <c r="X2547" s="5"/>
      <c r="Y2547" s="5"/>
      <c r="Z2547" s="5"/>
      <c r="AA2547" s="5"/>
      <c r="AB2547" s="5"/>
      <c r="AC2547" s="5"/>
      <c r="AD2547" s="5"/>
      <c r="AE2547" s="5"/>
      <c r="AF2547" s="5"/>
      <c r="AG2547" s="5"/>
      <c r="AH2547" s="5"/>
      <c r="AI2547" s="5"/>
      <c r="AJ2547" s="5"/>
      <c r="AK2547" s="5"/>
      <c r="AL2547" s="5"/>
      <c r="AM2547" s="5"/>
      <c r="AN2547" s="5"/>
      <c r="AO2547" s="5"/>
      <c r="AP2547" s="5"/>
      <c r="AQ2547" s="5"/>
      <c r="AR2547" s="5"/>
      <c r="AS2547" s="5"/>
      <c r="AT2547" s="5"/>
      <c r="AU2547" s="5"/>
      <c r="AV2547" s="5"/>
      <c r="AW2547" s="5"/>
      <c r="AX2547" s="5"/>
      <c r="AY2547" s="5"/>
      <c r="AZ2547" s="5"/>
      <c r="BA2547" s="5"/>
      <c r="BB2547" s="5"/>
    </row>
    <row r="2548" spans="1:54">
      <c r="A2548" s="4"/>
      <c r="B2548" s="25"/>
      <c r="C2548" s="32">
        <f t="shared" si="181"/>
        <v>1</v>
      </c>
      <c r="D2548" s="42" t="s">
        <v>4132</v>
      </c>
      <c r="E2548" s="42">
        <v>3699</v>
      </c>
      <c r="F2548" s="4"/>
      <c r="G2548" s="5"/>
      <c r="H2548" s="5"/>
      <c r="I2548" s="5"/>
      <c r="J2548" s="5"/>
      <c r="K2548" s="5"/>
      <c r="L2548" s="5"/>
      <c r="M2548" s="5"/>
      <c r="N2548" s="5"/>
      <c r="O2548" s="5"/>
      <c r="P2548" s="5"/>
      <c r="Q2548" s="5"/>
      <c r="R2548" s="5"/>
      <c r="S2548" s="5"/>
      <c r="T2548" s="5"/>
      <c r="U2548" s="5"/>
      <c r="V2548" s="5"/>
      <c r="W2548" s="5"/>
      <c r="X2548" s="5"/>
      <c r="Y2548" s="5"/>
      <c r="Z2548" s="5"/>
      <c r="AA2548" s="5"/>
      <c r="AB2548" s="5"/>
      <c r="AC2548" s="5"/>
      <c r="AD2548" s="5"/>
      <c r="AE2548" s="5"/>
      <c r="AF2548" s="5"/>
      <c r="AG2548" s="5"/>
      <c r="AH2548" s="5"/>
      <c r="AI2548" s="5"/>
      <c r="AJ2548" s="5"/>
      <c r="AK2548" s="5"/>
      <c r="AL2548" s="5"/>
      <c r="AM2548" s="5"/>
      <c r="AN2548" s="5"/>
      <c r="AO2548" s="5"/>
      <c r="AP2548" s="5"/>
      <c r="AQ2548" s="5"/>
      <c r="AR2548" s="5"/>
      <c r="AS2548" s="5"/>
      <c r="AT2548" s="5"/>
      <c r="AU2548" s="5"/>
      <c r="AV2548" s="5"/>
      <c r="AW2548" s="5"/>
      <c r="AX2548" s="5"/>
      <c r="AY2548" s="5"/>
      <c r="AZ2548" s="5"/>
      <c r="BA2548" s="5"/>
      <c r="BB2548" s="5"/>
    </row>
    <row r="2549" spans="1:54">
      <c r="A2549" s="4"/>
      <c r="B2549" s="25"/>
      <c r="C2549" s="32">
        <f t="shared" si="181"/>
        <v>1</v>
      </c>
      <c r="D2549" s="42" t="s">
        <v>4133</v>
      </c>
      <c r="E2549" s="42">
        <v>13194</v>
      </c>
      <c r="F2549" s="4"/>
      <c r="G2549" s="5"/>
      <c r="H2549" s="5"/>
      <c r="I2549" s="5"/>
      <c r="J2549" s="5"/>
      <c r="K2549" s="5"/>
      <c r="L2549" s="5"/>
      <c r="M2549" s="5"/>
      <c r="N2549" s="5"/>
      <c r="O2549" s="5"/>
      <c r="P2549" s="5"/>
      <c r="Q2549" s="5"/>
      <c r="R2549" s="5"/>
      <c r="S2549" s="5"/>
      <c r="T2549" s="5"/>
      <c r="U2549" s="5"/>
      <c r="V2549" s="5"/>
      <c r="W2549" s="5"/>
      <c r="X2549" s="5"/>
      <c r="Y2549" s="5"/>
      <c r="Z2549" s="5"/>
      <c r="AA2549" s="5"/>
      <c r="AB2549" s="5"/>
      <c r="AC2549" s="5"/>
      <c r="AD2549" s="5"/>
      <c r="AE2549" s="5"/>
      <c r="AF2549" s="5"/>
      <c r="AG2549" s="5"/>
      <c r="AH2549" s="5"/>
      <c r="AI2549" s="5"/>
      <c r="AJ2549" s="5"/>
      <c r="AK2549" s="5"/>
      <c r="AL2549" s="5"/>
      <c r="AM2549" s="5"/>
      <c r="AN2549" s="5"/>
      <c r="AO2549" s="5"/>
      <c r="AP2549" s="5"/>
      <c r="AQ2549" s="5"/>
      <c r="AR2549" s="5"/>
      <c r="AS2549" s="5"/>
      <c r="AT2549" s="5"/>
      <c r="AU2549" s="5"/>
      <c r="AV2549" s="5"/>
      <c r="AW2549" s="5"/>
      <c r="AX2549" s="5"/>
      <c r="AY2549" s="5"/>
      <c r="AZ2549" s="5"/>
      <c r="BA2549" s="5"/>
      <c r="BB2549" s="5"/>
    </row>
    <row r="2550" spans="1:54">
      <c r="A2550" s="4"/>
      <c r="B2550" s="25"/>
      <c r="C2550" s="32">
        <f t="shared" si="181"/>
        <v>1</v>
      </c>
      <c r="D2550" s="42" t="s">
        <v>4134</v>
      </c>
      <c r="E2550" s="42">
        <v>9500</v>
      </c>
      <c r="F2550" s="4"/>
      <c r="G2550" s="5"/>
      <c r="H2550" s="5"/>
      <c r="I2550" s="5"/>
      <c r="J2550" s="5"/>
      <c r="K2550" s="5"/>
      <c r="L2550" s="5"/>
      <c r="M2550" s="5"/>
      <c r="N2550" s="5"/>
      <c r="O2550" s="5"/>
      <c r="P2550" s="5"/>
      <c r="Q2550" s="5"/>
      <c r="R2550" s="5"/>
      <c r="S2550" s="5"/>
      <c r="T2550" s="5"/>
      <c r="U2550" s="5"/>
      <c r="V2550" s="5"/>
      <c r="W2550" s="5"/>
      <c r="X2550" s="5"/>
      <c r="Y2550" s="5"/>
      <c r="Z2550" s="5"/>
      <c r="AA2550" s="5"/>
      <c r="AB2550" s="5"/>
      <c r="AC2550" s="5"/>
      <c r="AD2550" s="5"/>
      <c r="AE2550" s="5"/>
      <c r="AF2550" s="5"/>
      <c r="AG2550" s="5"/>
      <c r="AH2550" s="5"/>
      <c r="AI2550" s="5"/>
      <c r="AJ2550" s="5"/>
      <c r="AK2550" s="5"/>
      <c r="AL2550" s="5"/>
      <c r="AM2550" s="5"/>
      <c r="AN2550" s="5"/>
      <c r="AO2550" s="5"/>
      <c r="AP2550" s="5"/>
      <c r="AQ2550" s="5"/>
      <c r="AR2550" s="5"/>
      <c r="AS2550" s="5"/>
      <c r="AT2550" s="5"/>
      <c r="AU2550" s="5"/>
      <c r="AV2550" s="5"/>
      <c r="AW2550" s="5"/>
      <c r="AX2550" s="5"/>
      <c r="AY2550" s="5"/>
      <c r="AZ2550" s="5"/>
      <c r="BA2550" s="5"/>
      <c r="BB2550" s="5"/>
    </row>
    <row r="2551" spans="1:54">
      <c r="A2551" s="4"/>
      <c r="B2551" s="25"/>
      <c r="C2551" s="32">
        <f t="shared" si="181"/>
        <v>1</v>
      </c>
      <c r="D2551" s="42" t="s">
        <v>4135</v>
      </c>
      <c r="E2551" s="42">
        <v>1964</v>
      </c>
      <c r="F2551" s="4"/>
      <c r="G2551" s="5"/>
      <c r="H2551" s="5"/>
      <c r="I2551" s="5"/>
      <c r="J2551" s="5"/>
      <c r="K2551" s="5"/>
      <c r="L2551" s="5"/>
      <c r="M2551" s="5"/>
      <c r="N2551" s="5"/>
      <c r="O2551" s="5"/>
      <c r="P2551" s="5"/>
      <c r="Q2551" s="5"/>
      <c r="R2551" s="5"/>
      <c r="S2551" s="5"/>
      <c r="T2551" s="5"/>
      <c r="U2551" s="5"/>
      <c r="V2551" s="5"/>
      <c r="W2551" s="5"/>
      <c r="X2551" s="5"/>
      <c r="Y2551" s="5"/>
      <c r="Z2551" s="5"/>
      <c r="AA2551" s="5"/>
      <c r="AB2551" s="5"/>
      <c r="AC2551" s="5"/>
      <c r="AD2551" s="5"/>
      <c r="AE2551" s="5"/>
      <c r="AF2551" s="5"/>
      <c r="AG2551" s="5"/>
      <c r="AH2551" s="5"/>
      <c r="AI2551" s="5"/>
      <c r="AJ2551" s="5"/>
      <c r="AK2551" s="5"/>
      <c r="AL2551" s="5"/>
      <c r="AM2551" s="5"/>
      <c r="AN2551" s="5"/>
      <c r="AO2551" s="5"/>
      <c r="AP2551" s="5"/>
      <c r="AQ2551" s="5"/>
      <c r="AR2551" s="5"/>
      <c r="AS2551" s="5"/>
      <c r="AT2551" s="5"/>
      <c r="AU2551" s="5"/>
      <c r="AV2551" s="5"/>
      <c r="AW2551" s="5"/>
      <c r="AX2551" s="5"/>
      <c r="AY2551" s="5"/>
      <c r="AZ2551" s="5"/>
      <c r="BA2551" s="5"/>
      <c r="BB2551" s="5"/>
    </row>
    <row r="2552" spans="1:54">
      <c r="A2552" s="4"/>
      <c r="B2552" s="25"/>
      <c r="C2552" s="32">
        <f t="shared" si="181"/>
        <v>1</v>
      </c>
      <c r="D2552" s="36" t="s">
        <v>4137</v>
      </c>
      <c r="E2552" s="36">
        <v>30000</v>
      </c>
      <c r="F2552" s="4"/>
      <c r="G2552" s="5"/>
      <c r="H2552" s="5"/>
      <c r="I2552" s="5"/>
      <c r="J2552" s="5"/>
      <c r="K2552" s="5"/>
      <c r="L2552" s="5"/>
      <c r="M2552" s="5"/>
      <c r="N2552" s="5"/>
      <c r="O2552" s="5"/>
      <c r="P2552" s="5"/>
      <c r="Q2552" s="5"/>
      <c r="R2552" s="5"/>
      <c r="S2552" s="5"/>
      <c r="T2552" s="5"/>
      <c r="U2552" s="5"/>
      <c r="V2552" s="5"/>
      <c r="W2552" s="5"/>
      <c r="X2552" s="5"/>
      <c r="Y2552" s="5"/>
      <c r="Z2552" s="5"/>
      <c r="AA2552" s="5"/>
      <c r="AB2552" s="5"/>
      <c r="AC2552" s="5"/>
      <c r="AD2552" s="5"/>
      <c r="AE2552" s="5"/>
      <c r="AF2552" s="5"/>
      <c r="AG2552" s="5"/>
      <c r="AH2552" s="5"/>
      <c r="AI2552" s="5"/>
      <c r="AJ2552" s="5"/>
      <c r="AK2552" s="5"/>
      <c r="AL2552" s="5"/>
      <c r="AM2552" s="5"/>
      <c r="AN2552" s="5"/>
      <c r="AO2552" s="5"/>
      <c r="AP2552" s="5"/>
      <c r="AQ2552" s="5"/>
      <c r="AR2552" s="5"/>
      <c r="AS2552" s="5"/>
      <c r="AT2552" s="5"/>
      <c r="AU2552" s="5"/>
      <c r="AV2552" s="5"/>
      <c r="AW2552" s="5"/>
      <c r="AX2552" s="5"/>
      <c r="AY2552" s="5"/>
      <c r="AZ2552" s="5"/>
      <c r="BA2552" s="5"/>
      <c r="BB2552" s="5"/>
    </row>
    <row r="2553" spans="1:54">
      <c r="A2553" s="4"/>
      <c r="B2553" s="25"/>
      <c r="C2553" s="32">
        <f t="shared" si="181"/>
        <v>1</v>
      </c>
      <c r="D2553" s="36" t="s">
        <v>4138</v>
      </c>
      <c r="E2553" s="36">
        <v>10457</v>
      </c>
      <c r="F2553" s="4"/>
      <c r="G2553" s="5"/>
      <c r="H2553" s="5"/>
      <c r="I2553" s="5"/>
      <c r="J2553" s="5"/>
      <c r="K2553" s="5"/>
      <c r="L2553" s="5"/>
      <c r="M2553" s="5"/>
      <c r="N2553" s="5"/>
      <c r="O2553" s="5"/>
      <c r="P2553" s="5"/>
      <c r="Q2553" s="5"/>
      <c r="R2553" s="5"/>
      <c r="S2553" s="5"/>
      <c r="T2553" s="5"/>
      <c r="U2553" s="5"/>
      <c r="V2553" s="5"/>
      <c r="W2553" s="5"/>
      <c r="X2553" s="5"/>
      <c r="Y2553" s="5"/>
      <c r="Z2553" s="5"/>
      <c r="AA2553" s="5"/>
      <c r="AB2553" s="5"/>
      <c r="AC2553" s="5"/>
      <c r="AD2553" s="5"/>
      <c r="AE2553" s="5"/>
      <c r="AF2553" s="5"/>
      <c r="AG2553" s="5"/>
      <c r="AH2553" s="5"/>
      <c r="AI2553" s="5"/>
      <c r="AJ2553" s="5"/>
      <c r="AK2553" s="5"/>
      <c r="AL2553" s="5"/>
      <c r="AM2553" s="5"/>
      <c r="AN2553" s="5"/>
      <c r="AO2553" s="5"/>
      <c r="AP2553" s="5"/>
      <c r="AQ2553" s="5"/>
      <c r="AR2553" s="5"/>
      <c r="AS2553" s="5"/>
      <c r="AT2553" s="5"/>
      <c r="AU2553" s="5"/>
      <c r="AV2553" s="5"/>
      <c r="AW2553" s="5"/>
      <c r="AX2553" s="5"/>
      <c r="AY2553" s="5"/>
      <c r="AZ2553" s="5"/>
      <c r="BA2553" s="5"/>
      <c r="BB2553" s="5"/>
    </row>
    <row r="2554" spans="1:54">
      <c r="A2554" s="4"/>
      <c r="B2554" s="25"/>
      <c r="C2554" s="32">
        <f t="shared" si="181"/>
        <v>1</v>
      </c>
      <c r="D2554" s="36" t="s">
        <v>4139</v>
      </c>
      <c r="E2554" s="36">
        <v>20000</v>
      </c>
      <c r="F2554" s="4"/>
      <c r="G2554" s="5"/>
      <c r="H2554" s="5"/>
      <c r="I2554" s="5"/>
      <c r="J2554" s="5"/>
      <c r="K2554" s="5"/>
      <c r="L2554" s="5"/>
      <c r="M2554" s="5"/>
      <c r="N2554" s="5"/>
      <c r="O2554" s="5"/>
      <c r="P2554" s="5"/>
      <c r="Q2554" s="5"/>
      <c r="R2554" s="5"/>
      <c r="S2554" s="5"/>
      <c r="T2554" s="5"/>
      <c r="U2554" s="5"/>
      <c r="V2554" s="5"/>
      <c r="W2554" s="5"/>
      <c r="X2554" s="5"/>
      <c r="Y2554" s="5"/>
      <c r="Z2554" s="5"/>
      <c r="AA2554" s="5"/>
      <c r="AB2554" s="5"/>
      <c r="AC2554" s="5"/>
      <c r="AD2554" s="5"/>
      <c r="AE2554" s="5"/>
      <c r="AF2554" s="5"/>
      <c r="AG2554" s="5"/>
      <c r="AH2554" s="5"/>
      <c r="AI2554" s="5"/>
      <c r="AJ2554" s="5"/>
      <c r="AK2554" s="5"/>
      <c r="AL2554" s="5"/>
      <c r="AM2554" s="5"/>
      <c r="AN2554" s="5"/>
      <c r="AO2554" s="5"/>
      <c r="AP2554" s="5"/>
      <c r="AQ2554" s="5"/>
      <c r="AR2554" s="5"/>
      <c r="AS2554" s="5"/>
      <c r="AT2554" s="5"/>
      <c r="AU2554" s="5"/>
      <c r="AV2554" s="5"/>
      <c r="AW2554" s="5"/>
      <c r="AX2554" s="5"/>
      <c r="AY2554" s="5"/>
      <c r="AZ2554" s="5"/>
      <c r="BA2554" s="5"/>
      <c r="BB2554" s="5"/>
    </row>
    <row r="2555" spans="1:54">
      <c r="A2555" s="4"/>
      <c r="B2555" s="25"/>
      <c r="C2555" s="32">
        <f t="shared" si="181"/>
        <v>1</v>
      </c>
      <c r="D2555" s="36" t="s">
        <v>4140</v>
      </c>
      <c r="E2555" s="36">
        <v>5357</v>
      </c>
      <c r="F2555" s="4"/>
      <c r="G2555" s="5"/>
      <c r="H2555" s="5"/>
      <c r="I2555" s="5"/>
      <c r="J2555" s="5"/>
      <c r="K2555" s="5"/>
      <c r="L2555" s="5"/>
      <c r="M2555" s="5"/>
      <c r="N2555" s="5"/>
      <c r="O2555" s="5"/>
      <c r="P2555" s="5"/>
      <c r="Q2555" s="5"/>
      <c r="R2555" s="5"/>
      <c r="S2555" s="5"/>
      <c r="T2555" s="5"/>
      <c r="U2555" s="5"/>
      <c r="V2555" s="5"/>
      <c r="W2555" s="5"/>
      <c r="X2555" s="5"/>
      <c r="Y2555" s="5"/>
      <c r="Z2555" s="5"/>
      <c r="AA2555" s="5"/>
      <c r="AB2555" s="5"/>
      <c r="AC2555" s="5"/>
      <c r="AD2555" s="5"/>
      <c r="AE2555" s="5"/>
      <c r="AF2555" s="5"/>
      <c r="AG2555" s="5"/>
      <c r="AH2555" s="5"/>
      <c r="AI2555" s="5"/>
      <c r="AJ2555" s="5"/>
      <c r="AK2555" s="5"/>
      <c r="AL2555" s="5"/>
      <c r="AM2555" s="5"/>
      <c r="AN2555" s="5"/>
      <c r="AO2555" s="5"/>
      <c r="AP2555" s="5"/>
      <c r="AQ2555" s="5"/>
      <c r="AR2555" s="5"/>
      <c r="AS2555" s="5"/>
      <c r="AT2555" s="5"/>
      <c r="AU2555" s="5"/>
      <c r="AV2555" s="5"/>
      <c r="AW2555" s="5"/>
      <c r="AX2555" s="5"/>
      <c r="AY2555" s="5"/>
      <c r="AZ2555" s="5"/>
      <c r="BA2555" s="5"/>
      <c r="BB2555" s="5"/>
    </row>
    <row r="2556" spans="1:54">
      <c r="A2556" s="4"/>
      <c r="B2556" s="25"/>
      <c r="C2556" s="32">
        <f t="shared" si="181"/>
        <v>1</v>
      </c>
      <c r="D2556" s="36" t="s">
        <v>4141</v>
      </c>
      <c r="E2556" s="36">
        <v>4661</v>
      </c>
      <c r="F2556" s="4"/>
      <c r="G2556" s="5"/>
      <c r="H2556" s="5"/>
      <c r="I2556" s="5"/>
      <c r="J2556" s="5"/>
      <c r="K2556" s="5"/>
      <c r="L2556" s="5"/>
      <c r="M2556" s="5"/>
      <c r="N2556" s="5"/>
      <c r="O2556" s="5"/>
      <c r="P2556" s="5"/>
      <c r="Q2556" s="5"/>
      <c r="R2556" s="5"/>
      <c r="S2556" s="5"/>
      <c r="T2556" s="5"/>
      <c r="U2556" s="5"/>
      <c r="V2556" s="5"/>
      <c r="W2556" s="5"/>
      <c r="X2556" s="5"/>
      <c r="Y2556" s="5"/>
      <c r="Z2556" s="5"/>
      <c r="AA2556" s="5"/>
      <c r="AB2556" s="5"/>
      <c r="AC2556" s="5"/>
      <c r="AD2556" s="5"/>
      <c r="AE2556" s="5"/>
      <c r="AF2556" s="5"/>
      <c r="AG2556" s="5"/>
      <c r="AH2556" s="5"/>
      <c r="AI2556" s="5"/>
      <c r="AJ2556" s="5"/>
      <c r="AK2556" s="5"/>
      <c r="AL2556" s="5"/>
      <c r="AM2556" s="5"/>
      <c r="AN2556" s="5"/>
      <c r="AO2556" s="5"/>
      <c r="AP2556" s="5"/>
      <c r="AQ2556" s="5"/>
      <c r="AR2556" s="5"/>
      <c r="AS2556" s="5"/>
      <c r="AT2556" s="5"/>
      <c r="AU2556" s="5"/>
      <c r="AV2556" s="5"/>
      <c r="AW2556" s="5"/>
      <c r="AX2556" s="5"/>
      <c r="AY2556" s="5"/>
      <c r="AZ2556" s="5"/>
      <c r="BA2556" s="5"/>
      <c r="BB2556" s="5"/>
    </row>
    <row r="2557" spans="1:54">
      <c r="A2557" s="4"/>
      <c r="B2557" s="25"/>
      <c r="C2557" s="32">
        <f t="shared" si="181"/>
        <v>1</v>
      </c>
      <c r="D2557" s="36" t="s">
        <v>1893</v>
      </c>
      <c r="E2557" s="36">
        <v>1360</v>
      </c>
      <c r="F2557" s="4"/>
      <c r="G2557" s="5"/>
      <c r="H2557" s="5"/>
      <c r="I2557" s="5"/>
      <c r="J2557" s="5"/>
      <c r="K2557" s="5"/>
      <c r="L2557" s="5"/>
      <c r="M2557" s="5"/>
      <c r="N2557" s="5"/>
      <c r="O2557" s="5"/>
      <c r="P2557" s="5"/>
      <c r="Q2557" s="5"/>
      <c r="R2557" s="5"/>
      <c r="S2557" s="5"/>
      <c r="T2557" s="5"/>
      <c r="U2557" s="5"/>
      <c r="V2557" s="5"/>
      <c r="W2557" s="5"/>
      <c r="X2557" s="5"/>
      <c r="Y2557" s="5"/>
      <c r="Z2557" s="5"/>
      <c r="AA2557" s="5"/>
      <c r="AB2557" s="5"/>
      <c r="AC2557" s="5"/>
      <c r="AD2557" s="5"/>
      <c r="AE2557" s="5"/>
      <c r="AF2557" s="5"/>
      <c r="AG2557" s="5"/>
      <c r="AH2557" s="5"/>
      <c r="AI2557" s="5"/>
      <c r="AJ2557" s="5"/>
      <c r="AK2557" s="5"/>
      <c r="AL2557" s="5"/>
      <c r="AM2557" s="5"/>
      <c r="AN2557" s="5"/>
      <c r="AO2557" s="5"/>
      <c r="AP2557" s="5"/>
      <c r="AQ2557" s="5"/>
      <c r="AR2557" s="5"/>
      <c r="AS2557" s="5"/>
      <c r="AT2557" s="5"/>
      <c r="AU2557" s="5"/>
      <c r="AV2557" s="5"/>
      <c r="AW2557" s="5"/>
      <c r="AX2557" s="5"/>
      <c r="AY2557" s="5"/>
      <c r="AZ2557" s="5"/>
      <c r="BA2557" s="5"/>
      <c r="BB2557" s="5"/>
    </row>
    <row r="2558" spans="1:54">
      <c r="A2558" s="4"/>
      <c r="B2558" s="25"/>
      <c r="C2558" s="32">
        <f t="shared" si="181"/>
        <v>1</v>
      </c>
      <c r="D2558" s="36" t="s">
        <v>4142</v>
      </c>
      <c r="E2558" s="36">
        <v>2200</v>
      </c>
      <c r="F2558" s="4"/>
      <c r="G2558" s="5"/>
      <c r="H2558" s="5"/>
      <c r="I2558" s="5"/>
      <c r="J2558" s="5"/>
      <c r="K2558" s="5"/>
      <c r="L2558" s="5"/>
      <c r="M2558" s="5"/>
      <c r="N2558" s="5"/>
      <c r="O2558" s="5"/>
      <c r="P2558" s="5"/>
      <c r="Q2558" s="5"/>
      <c r="R2558" s="5"/>
      <c r="S2558" s="5"/>
      <c r="T2558" s="5"/>
      <c r="U2558" s="5"/>
      <c r="V2558" s="5"/>
      <c r="W2558" s="5"/>
      <c r="X2558" s="5"/>
      <c r="Y2558" s="5"/>
      <c r="Z2558" s="5"/>
      <c r="AA2558" s="5"/>
      <c r="AB2558" s="5"/>
      <c r="AC2558" s="5"/>
      <c r="AD2558" s="5"/>
      <c r="AE2558" s="5"/>
      <c r="AF2558" s="5"/>
      <c r="AG2558" s="5"/>
      <c r="AH2558" s="5"/>
      <c r="AI2558" s="5"/>
      <c r="AJ2558" s="5"/>
      <c r="AK2558" s="5"/>
      <c r="AL2558" s="5"/>
      <c r="AM2558" s="5"/>
      <c r="AN2558" s="5"/>
      <c r="AO2558" s="5"/>
      <c r="AP2558" s="5"/>
      <c r="AQ2558" s="5"/>
      <c r="AR2558" s="5"/>
      <c r="AS2558" s="5"/>
      <c r="AT2558" s="5"/>
      <c r="AU2558" s="5"/>
      <c r="AV2558" s="5"/>
      <c r="AW2558" s="5"/>
      <c r="AX2558" s="5"/>
      <c r="AY2558" s="5"/>
      <c r="AZ2558" s="5"/>
      <c r="BA2558" s="5"/>
      <c r="BB2558" s="5"/>
    </row>
    <row r="2559" spans="1:54">
      <c r="A2559" s="4"/>
      <c r="B2559" s="25"/>
      <c r="C2559" s="32">
        <f t="shared" si="181"/>
        <v>1</v>
      </c>
      <c r="D2559" s="36" t="s">
        <v>4143</v>
      </c>
      <c r="E2559" s="36">
        <v>5048</v>
      </c>
      <c r="F2559" s="4"/>
      <c r="G2559" s="5"/>
      <c r="H2559" s="5"/>
      <c r="I2559" s="5"/>
      <c r="J2559" s="5"/>
      <c r="K2559" s="5"/>
      <c r="L2559" s="5"/>
      <c r="M2559" s="5"/>
      <c r="N2559" s="5"/>
      <c r="O2559" s="5"/>
      <c r="P2559" s="5"/>
      <c r="Q2559" s="5"/>
      <c r="R2559" s="5"/>
      <c r="S2559" s="5"/>
      <c r="T2559" s="5"/>
      <c r="U2559" s="5"/>
      <c r="V2559" s="5"/>
      <c r="W2559" s="5"/>
      <c r="X2559" s="5"/>
      <c r="Y2559" s="5"/>
      <c r="Z2559" s="5"/>
      <c r="AA2559" s="5"/>
      <c r="AB2559" s="5"/>
      <c r="AC2559" s="5"/>
      <c r="AD2559" s="5"/>
      <c r="AE2559" s="5"/>
      <c r="AF2559" s="5"/>
      <c r="AG2559" s="5"/>
      <c r="AH2559" s="5"/>
      <c r="AI2559" s="5"/>
      <c r="AJ2559" s="5"/>
      <c r="AK2559" s="5"/>
      <c r="AL2559" s="5"/>
      <c r="AM2559" s="5"/>
      <c r="AN2559" s="5"/>
      <c r="AO2559" s="5"/>
      <c r="AP2559" s="5"/>
      <c r="AQ2559" s="5"/>
      <c r="AR2559" s="5"/>
      <c r="AS2559" s="5"/>
      <c r="AT2559" s="5"/>
      <c r="AU2559" s="5"/>
      <c r="AV2559" s="5"/>
      <c r="AW2559" s="5"/>
      <c r="AX2559" s="5"/>
      <c r="AY2559" s="5"/>
      <c r="AZ2559" s="5"/>
      <c r="BA2559" s="5"/>
      <c r="BB2559" s="5"/>
    </row>
    <row r="2560" spans="1:54">
      <c r="A2560" s="4"/>
      <c r="B2560" s="25"/>
      <c r="C2560" s="32">
        <f t="shared" si="181"/>
        <v>1</v>
      </c>
      <c r="D2560" s="36" t="s">
        <v>4144</v>
      </c>
      <c r="E2560" s="36">
        <v>6400</v>
      </c>
      <c r="F2560" s="4"/>
      <c r="G2560" s="5"/>
      <c r="H2560" s="5"/>
      <c r="I2560" s="5"/>
      <c r="J2560" s="5"/>
      <c r="K2560" s="5"/>
      <c r="L2560" s="5"/>
      <c r="M2560" s="5"/>
      <c r="N2560" s="5"/>
      <c r="O2560" s="5"/>
      <c r="P2560" s="5"/>
      <c r="Q2560" s="5"/>
      <c r="R2560" s="5"/>
      <c r="S2560" s="5"/>
      <c r="T2560" s="5"/>
      <c r="U2560" s="5"/>
      <c r="V2560" s="5"/>
      <c r="W2560" s="5"/>
      <c r="X2560" s="5"/>
      <c r="Y2560" s="5"/>
      <c r="Z2560" s="5"/>
      <c r="AA2560" s="5"/>
      <c r="AB2560" s="5"/>
      <c r="AC2560" s="5"/>
      <c r="AD2560" s="5"/>
      <c r="AE2560" s="5"/>
      <c r="AF2560" s="5"/>
      <c r="AG2560" s="5"/>
      <c r="AH2560" s="5"/>
      <c r="AI2560" s="5"/>
      <c r="AJ2560" s="5"/>
      <c r="AK2560" s="5"/>
      <c r="AL2560" s="5"/>
      <c r="AM2560" s="5"/>
      <c r="AN2560" s="5"/>
      <c r="AO2560" s="5"/>
      <c r="AP2560" s="5"/>
      <c r="AQ2560" s="5"/>
      <c r="AR2560" s="5"/>
      <c r="AS2560" s="5"/>
      <c r="AT2560" s="5"/>
      <c r="AU2560" s="5"/>
      <c r="AV2560" s="5"/>
      <c r="AW2560" s="5"/>
      <c r="AX2560" s="5"/>
      <c r="AY2560" s="5"/>
      <c r="AZ2560" s="5"/>
      <c r="BA2560" s="5"/>
      <c r="BB2560" s="5"/>
    </row>
    <row r="2561" spans="1:54">
      <c r="A2561" s="4"/>
      <c r="B2561" s="25"/>
      <c r="C2561" s="32">
        <f t="shared" si="181"/>
        <v>1</v>
      </c>
      <c r="D2561" s="42" t="s">
        <v>4145</v>
      </c>
      <c r="E2561" s="42">
        <v>854</v>
      </c>
      <c r="F2561" s="4"/>
      <c r="G2561" s="5"/>
      <c r="H2561" s="5"/>
      <c r="I2561" s="5"/>
      <c r="J2561" s="5"/>
      <c r="K2561" s="5"/>
      <c r="L2561" s="5"/>
      <c r="M2561" s="5"/>
      <c r="N2561" s="5"/>
      <c r="O2561" s="5"/>
      <c r="P2561" s="5"/>
      <c r="Q2561" s="5"/>
      <c r="R2561" s="5"/>
      <c r="S2561" s="5"/>
      <c r="T2561" s="5"/>
      <c r="U2561" s="5"/>
      <c r="V2561" s="5"/>
      <c r="W2561" s="5"/>
      <c r="X2561" s="5"/>
      <c r="Y2561" s="5"/>
      <c r="Z2561" s="5"/>
      <c r="AA2561" s="5"/>
      <c r="AB2561" s="5"/>
      <c r="AC2561" s="5"/>
      <c r="AD2561" s="5"/>
      <c r="AE2561" s="5"/>
      <c r="AF2561" s="5"/>
      <c r="AG2561" s="5"/>
      <c r="AH2561" s="5"/>
      <c r="AI2561" s="5"/>
      <c r="AJ2561" s="5"/>
      <c r="AK2561" s="5"/>
      <c r="AL2561" s="5"/>
      <c r="AM2561" s="5"/>
      <c r="AN2561" s="5"/>
      <c r="AO2561" s="5"/>
      <c r="AP2561" s="5"/>
      <c r="AQ2561" s="5"/>
      <c r="AR2561" s="5"/>
      <c r="AS2561" s="5"/>
      <c r="AT2561" s="5"/>
      <c r="AU2561" s="5"/>
      <c r="AV2561" s="5"/>
      <c r="AW2561" s="5"/>
      <c r="AX2561" s="5"/>
      <c r="AY2561" s="5"/>
      <c r="AZ2561" s="5"/>
      <c r="BA2561" s="5"/>
      <c r="BB2561" s="5"/>
    </row>
    <row r="2562" spans="1:54">
      <c r="A2562" s="4"/>
      <c r="B2562" s="25"/>
      <c r="C2562" s="32">
        <f t="shared" si="181"/>
        <v>1</v>
      </c>
      <c r="D2562" s="36" t="s">
        <v>4147</v>
      </c>
      <c r="E2562" s="36">
        <v>18500</v>
      </c>
      <c r="F2562" s="4"/>
      <c r="G2562" s="5"/>
      <c r="H2562" s="5"/>
      <c r="I2562" s="5"/>
      <c r="J2562" s="5"/>
      <c r="K2562" s="5"/>
      <c r="L2562" s="5"/>
      <c r="M2562" s="5"/>
      <c r="N2562" s="5"/>
      <c r="O2562" s="5"/>
      <c r="P2562" s="5"/>
      <c r="Q2562" s="5"/>
      <c r="R2562" s="5"/>
      <c r="S2562" s="5"/>
      <c r="T2562" s="5"/>
      <c r="U2562" s="5"/>
      <c r="V2562" s="5"/>
      <c r="W2562" s="5"/>
      <c r="X2562" s="5"/>
      <c r="Y2562" s="5"/>
      <c r="Z2562" s="5"/>
      <c r="AA2562" s="5"/>
      <c r="AB2562" s="5"/>
      <c r="AC2562" s="5"/>
      <c r="AD2562" s="5"/>
      <c r="AE2562" s="5"/>
      <c r="AF2562" s="5"/>
      <c r="AG2562" s="5"/>
      <c r="AH2562" s="5"/>
      <c r="AI2562" s="5"/>
      <c r="AJ2562" s="5"/>
      <c r="AK2562" s="5"/>
      <c r="AL2562" s="5"/>
      <c r="AM2562" s="5"/>
      <c r="AN2562" s="5"/>
      <c r="AO2562" s="5"/>
      <c r="AP2562" s="5"/>
      <c r="AQ2562" s="5"/>
      <c r="AR2562" s="5"/>
      <c r="AS2562" s="5"/>
      <c r="AT2562" s="5"/>
      <c r="AU2562" s="5"/>
      <c r="AV2562" s="5"/>
      <c r="AW2562" s="5"/>
      <c r="AX2562" s="5"/>
      <c r="AY2562" s="5"/>
      <c r="AZ2562" s="5"/>
      <c r="BA2562" s="5"/>
      <c r="BB2562" s="5"/>
    </row>
    <row r="2563" spans="1:54">
      <c r="A2563" s="4"/>
      <c r="B2563" s="25"/>
      <c r="C2563" s="32">
        <f t="shared" si="181"/>
        <v>1</v>
      </c>
      <c r="D2563" s="42" t="s">
        <v>4148</v>
      </c>
      <c r="E2563" s="42">
        <v>1800</v>
      </c>
      <c r="F2563" s="4"/>
      <c r="G2563" s="5"/>
      <c r="H2563" s="5"/>
      <c r="I2563" s="5"/>
      <c r="J2563" s="5"/>
      <c r="K2563" s="5"/>
      <c r="L2563" s="5"/>
      <c r="M2563" s="5"/>
      <c r="N2563" s="5"/>
      <c r="O2563" s="5"/>
      <c r="P2563" s="5"/>
      <c r="Q2563" s="5"/>
      <c r="R2563" s="5"/>
      <c r="S2563" s="5"/>
      <c r="T2563" s="5"/>
      <c r="U2563" s="5"/>
      <c r="V2563" s="5"/>
      <c r="W2563" s="5"/>
      <c r="X2563" s="5"/>
      <c r="Y2563" s="5"/>
      <c r="Z2563" s="5"/>
      <c r="AA2563" s="5"/>
      <c r="AB2563" s="5"/>
      <c r="AC2563" s="5"/>
      <c r="AD2563" s="5"/>
      <c r="AE2563" s="5"/>
      <c r="AF2563" s="5"/>
      <c r="AG2563" s="5"/>
      <c r="AH2563" s="5"/>
      <c r="AI2563" s="5"/>
      <c r="AJ2563" s="5"/>
      <c r="AK2563" s="5"/>
      <c r="AL2563" s="5"/>
      <c r="AM2563" s="5"/>
      <c r="AN2563" s="5"/>
      <c r="AO2563" s="5"/>
      <c r="AP2563" s="5"/>
      <c r="AQ2563" s="5"/>
      <c r="AR2563" s="5"/>
      <c r="AS2563" s="5"/>
      <c r="AT2563" s="5"/>
      <c r="AU2563" s="5"/>
      <c r="AV2563" s="5"/>
      <c r="AW2563" s="5"/>
      <c r="AX2563" s="5"/>
      <c r="AY2563" s="5"/>
      <c r="AZ2563" s="5"/>
      <c r="BA2563" s="5"/>
      <c r="BB2563" s="5"/>
    </row>
    <row r="2564" spans="1:54">
      <c r="A2564" s="4"/>
      <c r="B2564" s="25"/>
      <c r="C2564" s="32"/>
      <c r="D2564" s="42" t="s">
        <v>4149</v>
      </c>
      <c r="E2564" s="42">
        <v>6007</v>
      </c>
      <c r="F2564" s="4"/>
      <c r="G2564" s="5"/>
      <c r="H2564" s="5"/>
      <c r="I2564" s="5"/>
      <c r="J2564" s="5"/>
      <c r="K2564" s="5"/>
      <c r="L2564" s="5"/>
      <c r="M2564" s="5"/>
      <c r="N2564" s="5"/>
      <c r="O2564" s="5"/>
      <c r="P2564" s="5"/>
      <c r="Q2564" s="5"/>
      <c r="R2564" s="5"/>
      <c r="S2564" s="5"/>
      <c r="T2564" s="5"/>
      <c r="U2564" s="5"/>
      <c r="V2564" s="5"/>
      <c r="W2564" s="5"/>
      <c r="X2564" s="5"/>
      <c r="Y2564" s="5"/>
      <c r="Z2564" s="5"/>
      <c r="AA2564" s="5"/>
      <c r="AB2564" s="5"/>
      <c r="AC2564" s="5"/>
      <c r="AD2564" s="5"/>
      <c r="AE2564" s="5"/>
      <c r="AF2564" s="5"/>
      <c r="AG2564" s="5"/>
      <c r="AH2564" s="5"/>
      <c r="AI2564" s="5"/>
      <c r="AJ2564" s="5"/>
      <c r="AK2564" s="5"/>
      <c r="AL2564" s="5"/>
      <c r="AM2564" s="5"/>
      <c r="AN2564" s="5"/>
      <c r="AO2564" s="5"/>
      <c r="AP2564" s="5"/>
      <c r="AQ2564" s="5"/>
      <c r="AR2564" s="5"/>
      <c r="AS2564" s="5"/>
      <c r="AT2564" s="5"/>
      <c r="AU2564" s="5"/>
      <c r="AV2564" s="5"/>
      <c r="AW2564" s="5"/>
      <c r="AX2564" s="5"/>
      <c r="AY2564" s="5"/>
      <c r="AZ2564" s="5"/>
      <c r="BA2564" s="5"/>
      <c r="BB2564" s="5"/>
    </row>
    <row r="2565" spans="1:54">
      <c r="A2565" s="4"/>
      <c r="B2565" s="25"/>
      <c r="C2565" s="32">
        <f>IF(D2565="",0,1)</f>
        <v>1</v>
      </c>
      <c r="D2565" s="36" t="s">
        <v>4150</v>
      </c>
      <c r="E2565" s="36">
        <v>9426</v>
      </c>
      <c r="F2565" s="4"/>
      <c r="G2565" s="5"/>
      <c r="H2565" s="5"/>
      <c r="I2565" s="5"/>
      <c r="J2565" s="5"/>
      <c r="K2565" s="5"/>
      <c r="L2565" s="5"/>
      <c r="M2565" s="5"/>
      <c r="N2565" s="5"/>
      <c r="O2565" s="5"/>
      <c r="P2565" s="5"/>
      <c r="Q2565" s="5"/>
      <c r="R2565" s="5"/>
      <c r="S2565" s="5"/>
      <c r="T2565" s="5"/>
      <c r="U2565" s="5"/>
      <c r="V2565" s="5"/>
      <c r="W2565" s="5"/>
      <c r="X2565" s="5"/>
      <c r="Y2565" s="5"/>
      <c r="Z2565" s="5"/>
      <c r="AA2565" s="5"/>
      <c r="AB2565" s="5"/>
      <c r="AC2565" s="5"/>
      <c r="AD2565" s="5"/>
      <c r="AE2565" s="5"/>
      <c r="AF2565" s="5"/>
      <c r="AG2565" s="5"/>
      <c r="AH2565" s="5"/>
      <c r="AI2565" s="5"/>
      <c r="AJ2565" s="5"/>
      <c r="AK2565" s="5"/>
      <c r="AL2565" s="5"/>
      <c r="AM2565" s="5"/>
      <c r="AN2565" s="5"/>
      <c r="AO2565" s="5"/>
      <c r="AP2565" s="5"/>
      <c r="AQ2565" s="5"/>
      <c r="AR2565" s="5"/>
      <c r="AS2565" s="5"/>
      <c r="AT2565" s="5"/>
      <c r="AU2565" s="5"/>
      <c r="AV2565" s="5"/>
      <c r="AW2565" s="5"/>
      <c r="AX2565" s="5"/>
      <c r="AY2565" s="5"/>
      <c r="AZ2565" s="5"/>
      <c r="BA2565" s="5"/>
      <c r="BB2565" s="5"/>
    </row>
    <row r="2566" spans="1:54">
      <c r="A2566" s="4"/>
      <c r="B2566" s="25"/>
      <c r="C2566" s="32">
        <f>IF(D2566="",0,1)</f>
        <v>1</v>
      </c>
      <c r="D2566" s="36" t="s">
        <v>4151</v>
      </c>
      <c r="E2566" s="36">
        <v>11773</v>
      </c>
      <c r="F2566" s="4"/>
      <c r="G2566" s="5"/>
      <c r="H2566" s="5"/>
      <c r="I2566" s="5"/>
      <c r="J2566" s="5"/>
      <c r="K2566" s="5"/>
      <c r="L2566" s="5"/>
      <c r="M2566" s="5"/>
      <c r="N2566" s="5"/>
      <c r="O2566" s="5"/>
      <c r="P2566" s="5"/>
      <c r="Q2566" s="5"/>
      <c r="R2566" s="5"/>
      <c r="S2566" s="5"/>
      <c r="T2566" s="5"/>
      <c r="U2566" s="5"/>
      <c r="V2566" s="5"/>
      <c r="W2566" s="5"/>
      <c r="X2566" s="5"/>
      <c r="Y2566" s="5"/>
      <c r="Z2566" s="5"/>
      <c r="AA2566" s="5"/>
      <c r="AB2566" s="5"/>
      <c r="AC2566" s="5"/>
      <c r="AD2566" s="5"/>
      <c r="AE2566" s="5"/>
      <c r="AF2566" s="5"/>
      <c r="AG2566" s="5"/>
      <c r="AH2566" s="5"/>
      <c r="AI2566" s="5"/>
      <c r="AJ2566" s="5"/>
      <c r="AK2566" s="5"/>
      <c r="AL2566" s="5"/>
      <c r="AM2566" s="5"/>
      <c r="AN2566" s="5"/>
      <c r="AO2566" s="5"/>
      <c r="AP2566" s="5"/>
      <c r="AQ2566" s="5"/>
      <c r="AR2566" s="5"/>
      <c r="AS2566" s="5"/>
      <c r="AT2566" s="5"/>
      <c r="AU2566" s="5"/>
      <c r="AV2566" s="5"/>
      <c r="AW2566" s="5"/>
      <c r="AX2566" s="5"/>
      <c r="AY2566" s="5"/>
      <c r="AZ2566" s="5"/>
      <c r="BA2566" s="5"/>
      <c r="BB2566" s="5"/>
    </row>
    <row r="2567" spans="1:54" ht="15">
      <c r="A2567" s="231" t="s">
        <v>4155</v>
      </c>
      <c r="B2567" s="231"/>
      <c r="C2567" s="231"/>
      <c r="D2567" s="44">
        <f>SUM(C2517:C2566)</f>
        <v>49</v>
      </c>
      <c r="E2567" s="159">
        <f t="shared" ref="E2567" si="182">SUM(E2517:E2566)</f>
        <v>478371</v>
      </c>
      <c r="F2567" s="4"/>
      <c r="G2567" s="5"/>
      <c r="H2567" s="5"/>
      <c r="I2567" s="5"/>
      <c r="J2567" s="5"/>
      <c r="K2567" s="5"/>
      <c r="L2567" s="5"/>
      <c r="M2567" s="5"/>
      <c r="N2567" s="5"/>
      <c r="O2567" s="5"/>
      <c r="P2567" s="5"/>
      <c r="Q2567" s="5"/>
      <c r="R2567" s="5"/>
      <c r="S2567" s="5"/>
      <c r="T2567" s="5"/>
      <c r="U2567" s="5"/>
      <c r="V2567" s="5"/>
      <c r="W2567" s="5"/>
      <c r="X2567" s="5"/>
      <c r="Y2567" s="5"/>
      <c r="Z2567" s="5"/>
      <c r="AA2567" s="5"/>
      <c r="AB2567" s="5"/>
      <c r="AC2567" s="5"/>
      <c r="AD2567" s="5"/>
      <c r="AE2567" s="5"/>
      <c r="AF2567" s="5"/>
      <c r="AG2567" s="5"/>
      <c r="AH2567" s="5"/>
      <c r="AI2567" s="5"/>
      <c r="AJ2567" s="5"/>
      <c r="AK2567" s="5"/>
      <c r="AL2567" s="5"/>
      <c r="AM2567" s="5"/>
      <c r="AN2567" s="5"/>
      <c r="AO2567" s="5"/>
      <c r="AP2567" s="5"/>
      <c r="AQ2567" s="5"/>
      <c r="AR2567" s="5"/>
      <c r="AS2567" s="5"/>
      <c r="AT2567" s="5"/>
      <c r="AU2567" s="5"/>
      <c r="AV2567" s="5"/>
      <c r="AW2567" s="5"/>
      <c r="AX2567" s="5"/>
      <c r="AY2567" s="5"/>
      <c r="AZ2567" s="5"/>
      <c r="BA2567" s="5"/>
      <c r="BB2567" s="5"/>
    </row>
    <row r="2568" spans="1:54" ht="15.75">
      <c r="A2568" s="28">
        <v>85</v>
      </c>
      <c r="B2568" s="225" t="s">
        <v>119</v>
      </c>
      <c r="C2568" s="225"/>
      <c r="D2568" s="29"/>
      <c r="E2568" s="156"/>
      <c r="F2568" s="4"/>
      <c r="G2568" s="5"/>
      <c r="H2568" s="5"/>
      <c r="I2568" s="5"/>
      <c r="J2568" s="5"/>
      <c r="K2568" s="5"/>
      <c r="L2568" s="5"/>
      <c r="M2568" s="5"/>
      <c r="N2568" s="5"/>
      <c r="O2568" s="5"/>
      <c r="P2568" s="5"/>
      <c r="Q2568" s="5"/>
      <c r="R2568" s="5"/>
      <c r="S2568" s="5"/>
      <c r="T2568" s="5"/>
      <c r="U2568" s="5"/>
      <c r="V2568" s="5"/>
      <c r="W2568" s="5"/>
      <c r="X2568" s="5"/>
      <c r="Y2568" s="5"/>
      <c r="Z2568" s="5"/>
      <c r="AA2568" s="5"/>
      <c r="AB2568" s="5"/>
      <c r="AC2568" s="5"/>
      <c r="AD2568" s="5"/>
      <c r="AE2568" s="5"/>
      <c r="AF2568" s="5"/>
      <c r="AG2568" s="5"/>
      <c r="AH2568" s="5"/>
      <c r="AI2568" s="5"/>
      <c r="AJ2568" s="5"/>
      <c r="AK2568" s="5"/>
      <c r="AL2568" s="5"/>
      <c r="AM2568" s="5"/>
      <c r="AN2568" s="5"/>
      <c r="AO2568" s="5"/>
      <c r="AP2568" s="5"/>
      <c r="AQ2568" s="5"/>
      <c r="AR2568" s="5"/>
      <c r="AS2568" s="5"/>
      <c r="AT2568" s="5"/>
      <c r="AU2568" s="5"/>
      <c r="AV2568" s="5"/>
      <c r="AW2568" s="5"/>
      <c r="AX2568" s="5"/>
      <c r="AY2568" s="5"/>
      <c r="AZ2568" s="5"/>
      <c r="BA2568" s="5"/>
      <c r="BB2568" s="5"/>
    </row>
    <row r="2569" spans="1:54">
      <c r="A2569" s="4"/>
      <c r="B2569" s="25"/>
      <c r="C2569" s="32">
        <f t="shared" ref="C2569:C2597" si="183">IF(D2569="",0,1)</f>
        <v>1</v>
      </c>
      <c r="D2569" s="34" t="s">
        <v>4157</v>
      </c>
      <c r="E2569" s="34">
        <v>2847</v>
      </c>
      <c r="F2569" s="4"/>
      <c r="G2569" s="5"/>
      <c r="H2569" s="5"/>
      <c r="I2569" s="5"/>
      <c r="J2569" s="5"/>
      <c r="K2569" s="5"/>
      <c r="L2569" s="5"/>
      <c r="M2569" s="5"/>
      <c r="N2569" s="5"/>
      <c r="O2569" s="5"/>
      <c r="P2569" s="5"/>
      <c r="Q2569" s="5"/>
      <c r="R2569" s="5"/>
      <c r="S2569" s="5"/>
      <c r="T2569" s="5"/>
      <c r="U2569" s="5"/>
      <c r="V2569" s="5"/>
      <c r="W2569" s="5"/>
      <c r="X2569" s="5"/>
      <c r="Y2569" s="5"/>
      <c r="Z2569" s="5"/>
      <c r="AA2569" s="5"/>
      <c r="AB2569" s="5"/>
      <c r="AC2569" s="5"/>
      <c r="AD2569" s="5"/>
      <c r="AE2569" s="5"/>
      <c r="AF2569" s="5"/>
      <c r="AG2569" s="5"/>
      <c r="AH2569" s="5"/>
      <c r="AI2569" s="5"/>
      <c r="AJ2569" s="5"/>
      <c r="AK2569" s="5"/>
      <c r="AL2569" s="5"/>
      <c r="AM2569" s="5"/>
      <c r="AN2569" s="5"/>
      <c r="AO2569" s="5"/>
      <c r="AP2569" s="5"/>
      <c r="AQ2569" s="5"/>
      <c r="AR2569" s="5"/>
      <c r="AS2569" s="5"/>
      <c r="AT2569" s="5"/>
      <c r="AU2569" s="5"/>
      <c r="AV2569" s="5"/>
      <c r="AW2569" s="5"/>
      <c r="AX2569" s="5"/>
      <c r="AY2569" s="5"/>
      <c r="AZ2569" s="5"/>
      <c r="BA2569" s="5"/>
      <c r="BB2569" s="5"/>
    </row>
    <row r="2570" spans="1:54">
      <c r="A2570" s="4"/>
      <c r="B2570" s="25"/>
      <c r="C2570" s="32">
        <f t="shared" si="183"/>
        <v>1</v>
      </c>
      <c r="D2570" s="34" t="s">
        <v>4158</v>
      </c>
      <c r="E2570" s="34">
        <v>3947</v>
      </c>
      <c r="F2570" s="4"/>
      <c r="G2570" s="5"/>
      <c r="H2570" s="5"/>
      <c r="I2570" s="5"/>
      <c r="J2570" s="5"/>
      <c r="K2570" s="5"/>
      <c r="L2570" s="5"/>
      <c r="M2570" s="5"/>
      <c r="N2570" s="5"/>
      <c r="O2570" s="5"/>
      <c r="P2570" s="5"/>
      <c r="Q2570" s="5"/>
      <c r="R2570" s="5"/>
      <c r="S2570" s="5"/>
      <c r="T2570" s="5"/>
      <c r="U2570" s="5"/>
      <c r="V2570" s="5"/>
      <c r="W2570" s="5"/>
      <c r="X2570" s="5"/>
      <c r="Y2570" s="5"/>
      <c r="Z2570" s="5"/>
      <c r="AA2570" s="5"/>
      <c r="AB2570" s="5"/>
      <c r="AC2570" s="5"/>
      <c r="AD2570" s="5"/>
      <c r="AE2570" s="5"/>
      <c r="AF2570" s="5"/>
      <c r="AG2570" s="5"/>
      <c r="AH2570" s="5"/>
      <c r="AI2570" s="5"/>
      <c r="AJ2570" s="5"/>
      <c r="AK2570" s="5"/>
      <c r="AL2570" s="5"/>
      <c r="AM2570" s="5"/>
      <c r="AN2570" s="5"/>
      <c r="AO2570" s="5"/>
      <c r="AP2570" s="5"/>
      <c r="AQ2570" s="5"/>
      <c r="AR2570" s="5"/>
      <c r="AS2570" s="5"/>
      <c r="AT2570" s="5"/>
      <c r="AU2570" s="5"/>
      <c r="AV2570" s="5"/>
      <c r="AW2570" s="5"/>
      <c r="AX2570" s="5"/>
      <c r="AY2570" s="5"/>
      <c r="AZ2570" s="5"/>
      <c r="BA2570" s="5"/>
      <c r="BB2570" s="5"/>
    </row>
    <row r="2571" spans="1:54">
      <c r="A2571" s="4"/>
      <c r="B2571" s="25"/>
      <c r="C2571" s="32">
        <f t="shared" si="183"/>
        <v>1</v>
      </c>
      <c r="D2571" s="34" t="s">
        <v>4159</v>
      </c>
      <c r="E2571" s="34">
        <v>5856</v>
      </c>
      <c r="F2571" s="4"/>
      <c r="G2571" s="5"/>
      <c r="H2571" s="5"/>
      <c r="I2571" s="5"/>
      <c r="J2571" s="5"/>
      <c r="K2571" s="5"/>
      <c r="L2571" s="5"/>
      <c r="M2571" s="5"/>
      <c r="N2571" s="5"/>
      <c r="O2571" s="5"/>
      <c r="P2571" s="5"/>
      <c r="Q2571" s="5"/>
      <c r="R2571" s="5"/>
      <c r="S2571" s="5"/>
      <c r="T2571" s="5"/>
      <c r="U2571" s="5"/>
      <c r="V2571" s="5"/>
      <c r="W2571" s="5"/>
      <c r="X2571" s="5"/>
      <c r="Y2571" s="5"/>
      <c r="Z2571" s="5"/>
      <c r="AA2571" s="5"/>
      <c r="AB2571" s="5"/>
      <c r="AC2571" s="5"/>
      <c r="AD2571" s="5"/>
      <c r="AE2571" s="5"/>
      <c r="AF2571" s="5"/>
      <c r="AG2571" s="5"/>
      <c r="AH2571" s="5"/>
      <c r="AI2571" s="5"/>
      <c r="AJ2571" s="5"/>
      <c r="AK2571" s="5"/>
      <c r="AL2571" s="5"/>
      <c r="AM2571" s="5"/>
      <c r="AN2571" s="5"/>
      <c r="AO2571" s="5"/>
      <c r="AP2571" s="5"/>
      <c r="AQ2571" s="5"/>
      <c r="AR2571" s="5"/>
      <c r="AS2571" s="5"/>
      <c r="AT2571" s="5"/>
      <c r="AU2571" s="5"/>
      <c r="AV2571" s="5"/>
      <c r="AW2571" s="5"/>
      <c r="AX2571" s="5"/>
      <c r="AY2571" s="5"/>
      <c r="AZ2571" s="5"/>
      <c r="BA2571" s="5"/>
      <c r="BB2571" s="5"/>
    </row>
    <row r="2572" spans="1:54">
      <c r="A2572" s="4"/>
      <c r="B2572" s="25"/>
      <c r="C2572" s="32">
        <f t="shared" si="183"/>
        <v>1</v>
      </c>
      <c r="D2572" s="34" t="s">
        <v>4160</v>
      </c>
      <c r="E2572" s="34">
        <v>5155</v>
      </c>
      <c r="F2572" s="4"/>
      <c r="G2572" s="5"/>
      <c r="H2572" s="5"/>
      <c r="I2572" s="5"/>
      <c r="J2572" s="5"/>
      <c r="K2572" s="5"/>
      <c r="L2572" s="5"/>
      <c r="M2572" s="5"/>
      <c r="N2572" s="5"/>
      <c r="O2572" s="5"/>
      <c r="P2572" s="5"/>
      <c r="Q2572" s="5"/>
      <c r="R2572" s="5"/>
      <c r="S2572" s="5"/>
      <c r="T2572" s="5"/>
      <c r="U2572" s="5"/>
      <c r="V2572" s="5"/>
      <c r="W2572" s="5"/>
      <c r="X2572" s="5"/>
      <c r="Y2572" s="5"/>
      <c r="Z2572" s="5"/>
      <c r="AA2572" s="5"/>
      <c r="AB2572" s="5"/>
      <c r="AC2572" s="5"/>
      <c r="AD2572" s="5"/>
      <c r="AE2572" s="5"/>
      <c r="AF2572" s="5"/>
      <c r="AG2572" s="5"/>
      <c r="AH2572" s="5"/>
      <c r="AI2572" s="5"/>
      <c r="AJ2572" s="5"/>
      <c r="AK2572" s="5"/>
      <c r="AL2572" s="5"/>
      <c r="AM2572" s="5"/>
      <c r="AN2572" s="5"/>
      <c r="AO2572" s="5"/>
      <c r="AP2572" s="5"/>
      <c r="AQ2572" s="5"/>
      <c r="AR2572" s="5"/>
      <c r="AS2572" s="5"/>
      <c r="AT2572" s="5"/>
      <c r="AU2572" s="5"/>
      <c r="AV2572" s="5"/>
      <c r="AW2572" s="5"/>
      <c r="AX2572" s="5"/>
      <c r="AY2572" s="5"/>
      <c r="AZ2572" s="5"/>
      <c r="BA2572" s="5"/>
      <c r="BB2572" s="5"/>
    </row>
    <row r="2573" spans="1:54">
      <c r="A2573" s="4"/>
      <c r="B2573" s="25"/>
      <c r="C2573" s="32">
        <f t="shared" si="183"/>
        <v>1</v>
      </c>
      <c r="D2573" s="34" t="s">
        <v>4161</v>
      </c>
      <c r="E2573" s="34">
        <v>22100</v>
      </c>
      <c r="F2573" s="4"/>
      <c r="G2573" s="5"/>
      <c r="H2573" s="5"/>
      <c r="I2573" s="5"/>
      <c r="J2573" s="5"/>
      <c r="K2573" s="5"/>
      <c r="L2573" s="5"/>
      <c r="M2573" s="5"/>
      <c r="N2573" s="5"/>
      <c r="O2573" s="5"/>
      <c r="P2573" s="5"/>
      <c r="Q2573" s="5"/>
      <c r="R2573" s="5"/>
      <c r="S2573" s="5"/>
      <c r="T2573" s="5"/>
      <c r="U2573" s="5"/>
      <c r="V2573" s="5"/>
      <c r="W2573" s="5"/>
      <c r="X2573" s="5"/>
      <c r="Y2573" s="5"/>
      <c r="Z2573" s="5"/>
      <c r="AA2573" s="5"/>
      <c r="AB2573" s="5"/>
      <c r="AC2573" s="5"/>
      <c r="AD2573" s="5"/>
      <c r="AE2573" s="5"/>
      <c r="AF2573" s="5"/>
      <c r="AG2573" s="5"/>
      <c r="AH2573" s="5"/>
      <c r="AI2573" s="5"/>
      <c r="AJ2573" s="5"/>
      <c r="AK2573" s="5"/>
      <c r="AL2573" s="5"/>
      <c r="AM2573" s="5"/>
      <c r="AN2573" s="5"/>
      <c r="AO2573" s="5"/>
      <c r="AP2573" s="5"/>
      <c r="AQ2573" s="5"/>
      <c r="AR2573" s="5"/>
      <c r="AS2573" s="5"/>
      <c r="AT2573" s="5"/>
      <c r="AU2573" s="5"/>
      <c r="AV2573" s="5"/>
      <c r="AW2573" s="5"/>
      <c r="AX2573" s="5"/>
      <c r="AY2573" s="5"/>
      <c r="AZ2573" s="5"/>
      <c r="BA2573" s="5"/>
      <c r="BB2573" s="5"/>
    </row>
    <row r="2574" spans="1:54">
      <c r="A2574" s="4"/>
      <c r="B2574" s="25"/>
      <c r="C2574" s="32">
        <f t="shared" si="183"/>
        <v>1</v>
      </c>
      <c r="D2574" s="36" t="s">
        <v>4163</v>
      </c>
      <c r="E2574" s="36">
        <v>8279</v>
      </c>
      <c r="F2574" s="4"/>
      <c r="G2574" s="5"/>
      <c r="H2574" s="5"/>
      <c r="I2574" s="5"/>
      <c r="J2574" s="5"/>
      <c r="K2574" s="5"/>
      <c r="L2574" s="5"/>
      <c r="M2574" s="5"/>
      <c r="N2574" s="5"/>
      <c r="O2574" s="5"/>
      <c r="P2574" s="5"/>
      <c r="Q2574" s="5"/>
      <c r="R2574" s="5"/>
      <c r="S2574" s="5"/>
      <c r="T2574" s="5"/>
      <c r="U2574" s="5"/>
      <c r="V2574" s="5"/>
      <c r="W2574" s="5"/>
      <c r="X2574" s="5"/>
      <c r="Y2574" s="5"/>
      <c r="Z2574" s="5"/>
      <c r="AA2574" s="5"/>
      <c r="AB2574" s="5"/>
      <c r="AC2574" s="5"/>
      <c r="AD2574" s="5"/>
      <c r="AE2574" s="5"/>
      <c r="AF2574" s="5"/>
      <c r="AG2574" s="5"/>
      <c r="AH2574" s="5"/>
      <c r="AI2574" s="5"/>
      <c r="AJ2574" s="5"/>
      <c r="AK2574" s="5"/>
      <c r="AL2574" s="5"/>
      <c r="AM2574" s="5"/>
      <c r="AN2574" s="5"/>
      <c r="AO2574" s="5"/>
      <c r="AP2574" s="5"/>
      <c r="AQ2574" s="5"/>
      <c r="AR2574" s="5"/>
      <c r="AS2574" s="5"/>
      <c r="AT2574" s="5"/>
      <c r="AU2574" s="5"/>
      <c r="AV2574" s="5"/>
      <c r="AW2574" s="5"/>
      <c r="AX2574" s="5"/>
      <c r="AY2574" s="5"/>
      <c r="AZ2574" s="5"/>
      <c r="BA2574" s="5"/>
      <c r="BB2574" s="5"/>
    </row>
    <row r="2575" spans="1:54">
      <c r="A2575" s="4"/>
      <c r="B2575" s="25"/>
      <c r="C2575" s="32">
        <f t="shared" si="183"/>
        <v>1</v>
      </c>
      <c r="D2575" s="36" t="s">
        <v>4165</v>
      </c>
      <c r="E2575" s="36">
        <v>9174</v>
      </c>
      <c r="F2575" s="4"/>
      <c r="G2575" s="5"/>
      <c r="H2575" s="5"/>
      <c r="I2575" s="5"/>
      <c r="J2575" s="5"/>
      <c r="K2575" s="5"/>
      <c r="L2575" s="5"/>
      <c r="M2575" s="5"/>
      <c r="N2575" s="5"/>
      <c r="O2575" s="5"/>
      <c r="P2575" s="5"/>
      <c r="Q2575" s="5"/>
      <c r="R2575" s="5"/>
      <c r="S2575" s="5"/>
      <c r="T2575" s="5"/>
      <c r="U2575" s="5"/>
      <c r="V2575" s="5"/>
      <c r="W2575" s="5"/>
      <c r="X2575" s="5"/>
      <c r="Y2575" s="5"/>
      <c r="Z2575" s="5"/>
      <c r="AA2575" s="5"/>
      <c r="AB2575" s="5"/>
      <c r="AC2575" s="5"/>
      <c r="AD2575" s="5"/>
      <c r="AE2575" s="5"/>
      <c r="AF2575" s="5"/>
      <c r="AG2575" s="5"/>
      <c r="AH2575" s="5"/>
      <c r="AI2575" s="5"/>
      <c r="AJ2575" s="5"/>
      <c r="AK2575" s="5"/>
      <c r="AL2575" s="5"/>
      <c r="AM2575" s="5"/>
      <c r="AN2575" s="5"/>
      <c r="AO2575" s="5"/>
      <c r="AP2575" s="5"/>
      <c r="AQ2575" s="5"/>
      <c r="AR2575" s="5"/>
      <c r="AS2575" s="5"/>
      <c r="AT2575" s="5"/>
      <c r="AU2575" s="5"/>
      <c r="AV2575" s="5"/>
      <c r="AW2575" s="5"/>
      <c r="AX2575" s="5"/>
      <c r="AY2575" s="5"/>
      <c r="AZ2575" s="5"/>
      <c r="BA2575" s="5"/>
      <c r="BB2575" s="5"/>
    </row>
    <row r="2576" spans="1:54">
      <c r="A2576" s="4"/>
      <c r="B2576" s="25"/>
      <c r="C2576" s="32">
        <f t="shared" si="183"/>
        <v>1</v>
      </c>
      <c r="D2576" s="36" t="s">
        <v>4166</v>
      </c>
      <c r="E2576" s="36">
        <v>6174</v>
      </c>
      <c r="F2576" s="4"/>
      <c r="G2576" s="5"/>
      <c r="H2576" s="5"/>
      <c r="I2576" s="5"/>
      <c r="J2576" s="5"/>
      <c r="K2576" s="5"/>
      <c r="L2576" s="5"/>
      <c r="M2576" s="5"/>
      <c r="N2576" s="5"/>
      <c r="O2576" s="5"/>
      <c r="P2576" s="5"/>
      <c r="Q2576" s="5"/>
      <c r="R2576" s="5"/>
      <c r="S2576" s="5"/>
      <c r="T2576" s="5"/>
      <c r="U2576" s="5"/>
      <c r="V2576" s="5"/>
      <c r="W2576" s="5"/>
      <c r="X2576" s="5"/>
      <c r="Y2576" s="5"/>
      <c r="Z2576" s="5"/>
      <c r="AA2576" s="5"/>
      <c r="AB2576" s="5"/>
      <c r="AC2576" s="5"/>
      <c r="AD2576" s="5"/>
      <c r="AE2576" s="5"/>
      <c r="AF2576" s="5"/>
      <c r="AG2576" s="5"/>
      <c r="AH2576" s="5"/>
      <c r="AI2576" s="5"/>
      <c r="AJ2576" s="5"/>
      <c r="AK2576" s="5"/>
      <c r="AL2576" s="5"/>
      <c r="AM2576" s="5"/>
      <c r="AN2576" s="5"/>
      <c r="AO2576" s="5"/>
      <c r="AP2576" s="5"/>
      <c r="AQ2576" s="5"/>
      <c r="AR2576" s="5"/>
      <c r="AS2576" s="5"/>
      <c r="AT2576" s="5"/>
      <c r="AU2576" s="5"/>
      <c r="AV2576" s="5"/>
      <c r="AW2576" s="5"/>
      <c r="AX2576" s="5"/>
      <c r="AY2576" s="5"/>
      <c r="AZ2576" s="5"/>
      <c r="BA2576" s="5"/>
      <c r="BB2576" s="5"/>
    </row>
    <row r="2577" spans="1:54">
      <c r="A2577" s="4"/>
      <c r="B2577" s="25"/>
      <c r="C2577" s="32">
        <f t="shared" si="183"/>
        <v>1</v>
      </c>
      <c r="D2577" s="36" t="s">
        <v>4167</v>
      </c>
      <c r="E2577" s="36">
        <v>14300</v>
      </c>
      <c r="F2577" s="4"/>
      <c r="G2577" s="5"/>
      <c r="H2577" s="5"/>
      <c r="I2577" s="5"/>
      <c r="J2577" s="5"/>
      <c r="K2577" s="5"/>
      <c r="L2577" s="5"/>
      <c r="M2577" s="5"/>
      <c r="N2577" s="5"/>
      <c r="O2577" s="5"/>
      <c r="P2577" s="5"/>
      <c r="Q2577" s="5"/>
      <c r="R2577" s="5"/>
      <c r="S2577" s="5"/>
      <c r="T2577" s="5"/>
      <c r="U2577" s="5"/>
      <c r="V2577" s="5"/>
      <c r="W2577" s="5"/>
      <c r="X2577" s="5"/>
      <c r="Y2577" s="5"/>
      <c r="Z2577" s="5"/>
      <c r="AA2577" s="5"/>
      <c r="AB2577" s="5"/>
      <c r="AC2577" s="5"/>
      <c r="AD2577" s="5"/>
      <c r="AE2577" s="5"/>
      <c r="AF2577" s="5"/>
      <c r="AG2577" s="5"/>
      <c r="AH2577" s="5"/>
      <c r="AI2577" s="5"/>
      <c r="AJ2577" s="5"/>
      <c r="AK2577" s="5"/>
      <c r="AL2577" s="5"/>
      <c r="AM2577" s="5"/>
      <c r="AN2577" s="5"/>
      <c r="AO2577" s="5"/>
      <c r="AP2577" s="5"/>
      <c r="AQ2577" s="5"/>
      <c r="AR2577" s="5"/>
      <c r="AS2577" s="5"/>
      <c r="AT2577" s="5"/>
      <c r="AU2577" s="5"/>
      <c r="AV2577" s="5"/>
      <c r="AW2577" s="5"/>
      <c r="AX2577" s="5"/>
      <c r="AY2577" s="5"/>
      <c r="AZ2577" s="5"/>
      <c r="BA2577" s="5"/>
      <c r="BB2577" s="5"/>
    </row>
    <row r="2578" spans="1:54">
      <c r="A2578" s="4"/>
      <c r="B2578" s="25"/>
      <c r="C2578" s="32">
        <f t="shared" si="183"/>
        <v>1</v>
      </c>
      <c r="D2578" s="36" t="s">
        <v>4169</v>
      </c>
      <c r="E2578" s="36">
        <v>2900</v>
      </c>
      <c r="F2578" s="4"/>
      <c r="G2578" s="5"/>
      <c r="H2578" s="5"/>
      <c r="I2578" s="5"/>
      <c r="J2578" s="5"/>
      <c r="K2578" s="5"/>
      <c r="L2578" s="5"/>
      <c r="M2578" s="5"/>
      <c r="N2578" s="5"/>
      <c r="O2578" s="5"/>
      <c r="P2578" s="5"/>
      <c r="Q2578" s="5"/>
      <c r="R2578" s="5"/>
      <c r="S2578" s="5"/>
      <c r="T2578" s="5"/>
      <c r="U2578" s="5"/>
      <c r="V2578" s="5"/>
      <c r="W2578" s="5"/>
      <c r="X2578" s="5"/>
      <c r="Y2578" s="5"/>
      <c r="Z2578" s="5"/>
      <c r="AA2578" s="5"/>
      <c r="AB2578" s="5"/>
      <c r="AC2578" s="5"/>
      <c r="AD2578" s="5"/>
      <c r="AE2578" s="5"/>
      <c r="AF2578" s="5"/>
      <c r="AG2578" s="5"/>
      <c r="AH2578" s="5"/>
      <c r="AI2578" s="5"/>
      <c r="AJ2578" s="5"/>
      <c r="AK2578" s="5"/>
      <c r="AL2578" s="5"/>
      <c r="AM2578" s="5"/>
      <c r="AN2578" s="5"/>
      <c r="AO2578" s="5"/>
      <c r="AP2578" s="5"/>
      <c r="AQ2578" s="5"/>
      <c r="AR2578" s="5"/>
      <c r="AS2578" s="5"/>
      <c r="AT2578" s="5"/>
      <c r="AU2578" s="5"/>
      <c r="AV2578" s="5"/>
      <c r="AW2578" s="5"/>
      <c r="AX2578" s="5"/>
      <c r="AY2578" s="5"/>
      <c r="AZ2578" s="5"/>
      <c r="BA2578" s="5"/>
      <c r="BB2578" s="5"/>
    </row>
    <row r="2579" spans="1:54">
      <c r="A2579" s="4"/>
      <c r="B2579" s="25"/>
      <c r="C2579" s="32">
        <f t="shared" si="183"/>
        <v>1</v>
      </c>
      <c r="D2579" s="36" t="s">
        <v>4170</v>
      </c>
      <c r="E2579" s="36">
        <v>2960</v>
      </c>
      <c r="F2579" s="4"/>
      <c r="G2579" s="5"/>
      <c r="H2579" s="5"/>
      <c r="I2579" s="5"/>
      <c r="J2579" s="5"/>
      <c r="K2579" s="5"/>
      <c r="L2579" s="5"/>
      <c r="M2579" s="5"/>
      <c r="N2579" s="5"/>
      <c r="O2579" s="5"/>
      <c r="P2579" s="5"/>
      <c r="Q2579" s="5"/>
      <c r="R2579" s="5"/>
      <c r="S2579" s="5"/>
      <c r="T2579" s="5"/>
      <c r="U2579" s="5"/>
      <c r="V2579" s="5"/>
      <c r="W2579" s="5"/>
      <c r="X2579" s="5"/>
      <c r="Y2579" s="5"/>
      <c r="Z2579" s="5"/>
      <c r="AA2579" s="5"/>
      <c r="AB2579" s="5"/>
      <c r="AC2579" s="5"/>
      <c r="AD2579" s="5"/>
      <c r="AE2579" s="5"/>
      <c r="AF2579" s="5"/>
      <c r="AG2579" s="5"/>
      <c r="AH2579" s="5"/>
      <c r="AI2579" s="5"/>
      <c r="AJ2579" s="5"/>
      <c r="AK2579" s="5"/>
      <c r="AL2579" s="5"/>
      <c r="AM2579" s="5"/>
      <c r="AN2579" s="5"/>
      <c r="AO2579" s="5"/>
      <c r="AP2579" s="5"/>
      <c r="AQ2579" s="5"/>
      <c r="AR2579" s="5"/>
      <c r="AS2579" s="5"/>
      <c r="AT2579" s="5"/>
      <c r="AU2579" s="5"/>
      <c r="AV2579" s="5"/>
      <c r="AW2579" s="5"/>
      <c r="AX2579" s="5"/>
      <c r="AY2579" s="5"/>
      <c r="AZ2579" s="5"/>
      <c r="BA2579" s="5"/>
      <c r="BB2579" s="5"/>
    </row>
    <row r="2580" spans="1:54">
      <c r="A2580" s="4"/>
      <c r="B2580" s="25"/>
      <c r="C2580" s="32">
        <f t="shared" si="183"/>
        <v>1</v>
      </c>
      <c r="D2580" s="36" t="s">
        <v>4172</v>
      </c>
      <c r="E2580" s="36">
        <v>4983</v>
      </c>
      <c r="F2580" s="4"/>
      <c r="G2580" s="5"/>
      <c r="H2580" s="5"/>
      <c r="I2580" s="5"/>
      <c r="J2580" s="5"/>
      <c r="K2580" s="5"/>
      <c r="L2580" s="5"/>
      <c r="M2580" s="5"/>
      <c r="N2580" s="5"/>
      <c r="O2580" s="5"/>
      <c r="P2580" s="5"/>
      <c r="Q2580" s="5"/>
      <c r="R2580" s="5"/>
      <c r="S2580" s="5"/>
      <c r="T2580" s="5"/>
      <c r="U2580" s="5"/>
      <c r="V2580" s="5"/>
      <c r="W2580" s="5"/>
      <c r="X2580" s="5"/>
      <c r="Y2580" s="5"/>
      <c r="Z2580" s="5"/>
      <c r="AA2580" s="5"/>
      <c r="AB2580" s="5"/>
      <c r="AC2580" s="5"/>
      <c r="AD2580" s="5"/>
      <c r="AE2580" s="5"/>
      <c r="AF2580" s="5"/>
      <c r="AG2580" s="5"/>
      <c r="AH2580" s="5"/>
      <c r="AI2580" s="5"/>
      <c r="AJ2580" s="5"/>
      <c r="AK2580" s="5"/>
      <c r="AL2580" s="5"/>
      <c r="AM2580" s="5"/>
      <c r="AN2580" s="5"/>
      <c r="AO2580" s="5"/>
      <c r="AP2580" s="5"/>
      <c r="AQ2580" s="5"/>
      <c r="AR2580" s="5"/>
      <c r="AS2580" s="5"/>
      <c r="AT2580" s="5"/>
      <c r="AU2580" s="5"/>
      <c r="AV2580" s="5"/>
      <c r="AW2580" s="5"/>
      <c r="AX2580" s="5"/>
      <c r="AY2580" s="5"/>
      <c r="AZ2580" s="5"/>
      <c r="BA2580" s="5"/>
      <c r="BB2580" s="5"/>
    </row>
    <row r="2581" spans="1:54">
      <c r="A2581" s="4"/>
      <c r="B2581" s="25"/>
      <c r="C2581" s="32">
        <f t="shared" si="183"/>
        <v>1</v>
      </c>
      <c r="D2581" s="36" t="s">
        <v>4175</v>
      </c>
      <c r="E2581" s="36">
        <v>5400</v>
      </c>
      <c r="F2581" s="4"/>
      <c r="G2581" s="5"/>
      <c r="H2581" s="5"/>
      <c r="I2581" s="5"/>
      <c r="J2581" s="5"/>
      <c r="K2581" s="5"/>
      <c r="L2581" s="5"/>
      <c r="M2581" s="5"/>
      <c r="N2581" s="5"/>
      <c r="O2581" s="5"/>
      <c r="P2581" s="5"/>
      <c r="Q2581" s="5"/>
      <c r="R2581" s="5"/>
      <c r="S2581" s="5"/>
      <c r="T2581" s="5"/>
      <c r="U2581" s="5"/>
      <c r="V2581" s="5"/>
      <c r="W2581" s="5"/>
      <c r="X2581" s="5"/>
      <c r="Y2581" s="5"/>
      <c r="Z2581" s="5"/>
      <c r="AA2581" s="5"/>
      <c r="AB2581" s="5"/>
      <c r="AC2581" s="5"/>
      <c r="AD2581" s="5"/>
      <c r="AE2581" s="5"/>
      <c r="AF2581" s="5"/>
      <c r="AG2581" s="5"/>
      <c r="AH2581" s="5"/>
      <c r="AI2581" s="5"/>
      <c r="AJ2581" s="5"/>
      <c r="AK2581" s="5"/>
      <c r="AL2581" s="5"/>
      <c r="AM2581" s="5"/>
      <c r="AN2581" s="5"/>
      <c r="AO2581" s="5"/>
      <c r="AP2581" s="5"/>
      <c r="AQ2581" s="5"/>
      <c r="AR2581" s="5"/>
      <c r="AS2581" s="5"/>
      <c r="AT2581" s="5"/>
      <c r="AU2581" s="5"/>
      <c r="AV2581" s="5"/>
      <c r="AW2581" s="5"/>
      <c r="AX2581" s="5"/>
      <c r="AY2581" s="5"/>
      <c r="AZ2581" s="5"/>
      <c r="BA2581" s="5"/>
      <c r="BB2581" s="5"/>
    </row>
    <row r="2582" spans="1:54">
      <c r="A2582" s="4"/>
      <c r="B2582" s="25"/>
      <c r="C2582" s="32">
        <f t="shared" si="183"/>
        <v>1</v>
      </c>
      <c r="D2582" s="42" t="s">
        <v>4178</v>
      </c>
      <c r="E2582" s="42">
        <v>55000</v>
      </c>
      <c r="F2582" s="4"/>
      <c r="G2582" s="5"/>
      <c r="H2582" s="5"/>
      <c r="I2582" s="5"/>
      <c r="J2582" s="5"/>
      <c r="K2582" s="5"/>
      <c r="L2582" s="5"/>
      <c r="M2582" s="5"/>
      <c r="N2582" s="5"/>
      <c r="O2582" s="5"/>
      <c r="P2582" s="5"/>
      <c r="Q2582" s="5"/>
      <c r="R2582" s="5"/>
      <c r="S2582" s="5"/>
      <c r="T2582" s="5"/>
      <c r="U2582" s="5"/>
      <c r="V2582" s="5"/>
      <c r="W2582" s="5"/>
      <c r="X2582" s="5"/>
      <c r="Y2582" s="5"/>
      <c r="Z2582" s="5"/>
      <c r="AA2582" s="5"/>
      <c r="AB2582" s="5"/>
      <c r="AC2582" s="5"/>
      <c r="AD2582" s="5"/>
      <c r="AE2582" s="5"/>
      <c r="AF2582" s="5"/>
      <c r="AG2582" s="5"/>
      <c r="AH2582" s="5"/>
      <c r="AI2582" s="5"/>
      <c r="AJ2582" s="5"/>
      <c r="AK2582" s="5"/>
      <c r="AL2582" s="5"/>
      <c r="AM2582" s="5"/>
      <c r="AN2582" s="5"/>
      <c r="AO2582" s="5"/>
      <c r="AP2582" s="5"/>
      <c r="AQ2582" s="5"/>
      <c r="AR2582" s="5"/>
      <c r="AS2582" s="5"/>
      <c r="AT2582" s="5"/>
      <c r="AU2582" s="5"/>
      <c r="AV2582" s="5"/>
      <c r="AW2582" s="5"/>
      <c r="AX2582" s="5"/>
      <c r="AY2582" s="5"/>
      <c r="AZ2582" s="5"/>
      <c r="BA2582" s="5"/>
      <c r="BB2582" s="5"/>
    </row>
    <row r="2583" spans="1:54">
      <c r="A2583" s="4"/>
      <c r="B2583" s="25"/>
      <c r="C2583" s="32">
        <f t="shared" si="183"/>
        <v>1</v>
      </c>
      <c r="D2583" s="36" t="s">
        <v>4179</v>
      </c>
      <c r="E2583" s="36">
        <v>2980</v>
      </c>
      <c r="F2583" s="4"/>
      <c r="G2583" s="5"/>
      <c r="H2583" s="5"/>
      <c r="I2583" s="5"/>
      <c r="J2583" s="5"/>
      <c r="K2583" s="5"/>
      <c r="L2583" s="5"/>
      <c r="M2583" s="5"/>
      <c r="N2583" s="5"/>
      <c r="O2583" s="5"/>
      <c r="P2583" s="5"/>
      <c r="Q2583" s="5"/>
      <c r="R2583" s="5"/>
      <c r="S2583" s="5"/>
      <c r="T2583" s="5"/>
      <c r="U2583" s="5"/>
      <c r="V2583" s="5"/>
      <c r="W2583" s="5"/>
      <c r="X2583" s="5"/>
      <c r="Y2583" s="5"/>
      <c r="Z2583" s="5"/>
      <c r="AA2583" s="5"/>
      <c r="AB2583" s="5"/>
      <c r="AC2583" s="5"/>
      <c r="AD2583" s="5"/>
      <c r="AE2583" s="5"/>
      <c r="AF2583" s="5"/>
      <c r="AG2583" s="5"/>
      <c r="AH2583" s="5"/>
      <c r="AI2583" s="5"/>
      <c r="AJ2583" s="5"/>
      <c r="AK2583" s="5"/>
      <c r="AL2583" s="5"/>
      <c r="AM2583" s="5"/>
      <c r="AN2583" s="5"/>
      <c r="AO2583" s="5"/>
      <c r="AP2583" s="5"/>
      <c r="AQ2583" s="5"/>
      <c r="AR2583" s="5"/>
      <c r="AS2583" s="5"/>
      <c r="AT2583" s="5"/>
      <c r="AU2583" s="5"/>
      <c r="AV2583" s="5"/>
      <c r="AW2583" s="5"/>
      <c r="AX2583" s="5"/>
      <c r="AY2583" s="5"/>
      <c r="AZ2583" s="5"/>
      <c r="BA2583" s="5"/>
      <c r="BB2583" s="5"/>
    </row>
    <row r="2584" spans="1:54">
      <c r="A2584" s="4"/>
      <c r="B2584" s="25"/>
      <c r="C2584" s="32">
        <f t="shared" si="183"/>
        <v>1</v>
      </c>
      <c r="D2584" s="42" t="s">
        <v>4180</v>
      </c>
      <c r="E2584" s="42">
        <v>5000</v>
      </c>
      <c r="F2584" s="4"/>
      <c r="G2584" s="5"/>
      <c r="H2584" s="5"/>
      <c r="I2584" s="5"/>
      <c r="J2584" s="5"/>
      <c r="K2584" s="5"/>
      <c r="L2584" s="5"/>
      <c r="M2584" s="5"/>
      <c r="N2584" s="5"/>
      <c r="O2584" s="5"/>
      <c r="P2584" s="5"/>
      <c r="Q2584" s="5"/>
      <c r="R2584" s="5"/>
      <c r="S2584" s="5"/>
      <c r="T2584" s="5"/>
      <c r="U2584" s="5"/>
      <c r="V2584" s="5"/>
      <c r="W2584" s="5"/>
      <c r="X2584" s="5"/>
      <c r="Y2584" s="5"/>
      <c r="Z2584" s="5"/>
      <c r="AA2584" s="5"/>
      <c r="AB2584" s="5"/>
      <c r="AC2584" s="5"/>
      <c r="AD2584" s="5"/>
      <c r="AE2584" s="5"/>
      <c r="AF2584" s="5"/>
      <c r="AG2584" s="5"/>
      <c r="AH2584" s="5"/>
      <c r="AI2584" s="5"/>
      <c r="AJ2584" s="5"/>
      <c r="AK2584" s="5"/>
      <c r="AL2584" s="5"/>
      <c r="AM2584" s="5"/>
      <c r="AN2584" s="5"/>
      <c r="AO2584" s="5"/>
      <c r="AP2584" s="5"/>
      <c r="AQ2584" s="5"/>
      <c r="AR2584" s="5"/>
      <c r="AS2584" s="5"/>
      <c r="AT2584" s="5"/>
      <c r="AU2584" s="5"/>
      <c r="AV2584" s="5"/>
      <c r="AW2584" s="5"/>
      <c r="AX2584" s="5"/>
      <c r="AY2584" s="5"/>
      <c r="AZ2584" s="5"/>
      <c r="BA2584" s="5"/>
      <c r="BB2584" s="5"/>
    </row>
    <row r="2585" spans="1:54">
      <c r="A2585" s="4"/>
      <c r="B2585" s="25"/>
      <c r="C2585" s="32">
        <f t="shared" si="183"/>
        <v>1</v>
      </c>
      <c r="D2585" s="36" t="s">
        <v>4184</v>
      </c>
      <c r="E2585" s="36">
        <v>16000</v>
      </c>
      <c r="F2585" s="4"/>
      <c r="G2585" s="5"/>
      <c r="H2585" s="5"/>
      <c r="I2585" s="5"/>
      <c r="J2585" s="5"/>
      <c r="K2585" s="5"/>
      <c r="L2585" s="5"/>
      <c r="M2585" s="5"/>
      <c r="N2585" s="5"/>
      <c r="O2585" s="5"/>
      <c r="P2585" s="5"/>
      <c r="Q2585" s="5"/>
      <c r="R2585" s="5"/>
      <c r="S2585" s="5"/>
      <c r="T2585" s="5"/>
      <c r="U2585" s="5"/>
      <c r="V2585" s="5"/>
      <c r="W2585" s="5"/>
      <c r="X2585" s="5"/>
      <c r="Y2585" s="5"/>
      <c r="Z2585" s="5"/>
      <c r="AA2585" s="5"/>
      <c r="AB2585" s="5"/>
      <c r="AC2585" s="5"/>
      <c r="AD2585" s="5"/>
      <c r="AE2585" s="5"/>
      <c r="AF2585" s="5"/>
      <c r="AG2585" s="5"/>
      <c r="AH2585" s="5"/>
      <c r="AI2585" s="5"/>
      <c r="AJ2585" s="5"/>
      <c r="AK2585" s="5"/>
      <c r="AL2585" s="5"/>
      <c r="AM2585" s="5"/>
      <c r="AN2585" s="5"/>
      <c r="AO2585" s="5"/>
      <c r="AP2585" s="5"/>
      <c r="AQ2585" s="5"/>
      <c r="AR2585" s="5"/>
      <c r="AS2585" s="5"/>
      <c r="AT2585" s="5"/>
      <c r="AU2585" s="5"/>
      <c r="AV2585" s="5"/>
      <c r="AW2585" s="5"/>
      <c r="AX2585" s="5"/>
      <c r="AY2585" s="5"/>
      <c r="AZ2585" s="5"/>
      <c r="BA2585" s="5"/>
      <c r="BB2585" s="5"/>
    </row>
    <row r="2586" spans="1:54">
      <c r="A2586" s="4"/>
      <c r="B2586" s="25"/>
      <c r="C2586" s="32">
        <f t="shared" si="183"/>
        <v>1</v>
      </c>
      <c r="D2586" s="36" t="s">
        <v>4185</v>
      </c>
      <c r="E2586" s="36">
        <v>45573</v>
      </c>
      <c r="F2586" s="4"/>
      <c r="G2586" s="5"/>
      <c r="H2586" s="5"/>
      <c r="I2586" s="5"/>
      <c r="J2586" s="5"/>
      <c r="K2586" s="5"/>
      <c r="L2586" s="5"/>
      <c r="M2586" s="5"/>
      <c r="N2586" s="5"/>
      <c r="O2586" s="5"/>
      <c r="P2586" s="5"/>
      <c r="Q2586" s="5"/>
      <c r="R2586" s="5"/>
      <c r="S2586" s="5"/>
      <c r="T2586" s="5"/>
      <c r="U2586" s="5"/>
      <c r="V2586" s="5"/>
      <c r="W2586" s="5"/>
      <c r="X2586" s="5"/>
      <c r="Y2586" s="5"/>
      <c r="Z2586" s="5"/>
      <c r="AA2586" s="5"/>
      <c r="AB2586" s="5"/>
      <c r="AC2586" s="5"/>
      <c r="AD2586" s="5"/>
      <c r="AE2586" s="5"/>
      <c r="AF2586" s="5"/>
      <c r="AG2586" s="5"/>
      <c r="AH2586" s="5"/>
      <c r="AI2586" s="5"/>
      <c r="AJ2586" s="5"/>
      <c r="AK2586" s="5"/>
      <c r="AL2586" s="5"/>
      <c r="AM2586" s="5"/>
      <c r="AN2586" s="5"/>
      <c r="AO2586" s="5"/>
      <c r="AP2586" s="5"/>
      <c r="AQ2586" s="5"/>
      <c r="AR2586" s="5"/>
      <c r="AS2586" s="5"/>
      <c r="AT2586" s="5"/>
      <c r="AU2586" s="5"/>
      <c r="AV2586" s="5"/>
      <c r="AW2586" s="5"/>
      <c r="AX2586" s="5"/>
      <c r="AY2586" s="5"/>
      <c r="AZ2586" s="5"/>
      <c r="BA2586" s="5"/>
      <c r="BB2586" s="5"/>
    </row>
    <row r="2587" spans="1:54">
      <c r="A2587" s="4"/>
      <c r="B2587" s="25"/>
      <c r="C2587" s="32">
        <f t="shared" si="183"/>
        <v>1</v>
      </c>
      <c r="D2587" s="36" t="s">
        <v>4186</v>
      </c>
      <c r="E2587" s="36">
        <v>9576</v>
      </c>
      <c r="F2587" s="4"/>
      <c r="G2587" s="5"/>
      <c r="H2587" s="5"/>
      <c r="I2587" s="5"/>
      <c r="J2587" s="5"/>
      <c r="K2587" s="5"/>
      <c r="L2587" s="5"/>
      <c r="M2587" s="5"/>
      <c r="N2587" s="5"/>
      <c r="O2587" s="5"/>
      <c r="P2587" s="5"/>
      <c r="Q2587" s="5"/>
      <c r="R2587" s="5"/>
      <c r="S2587" s="5"/>
      <c r="T2587" s="5"/>
      <c r="U2587" s="5"/>
      <c r="V2587" s="5"/>
      <c r="W2587" s="5"/>
      <c r="X2587" s="5"/>
      <c r="Y2587" s="5"/>
      <c r="Z2587" s="5"/>
      <c r="AA2587" s="5"/>
      <c r="AB2587" s="5"/>
      <c r="AC2587" s="5"/>
      <c r="AD2587" s="5"/>
      <c r="AE2587" s="5"/>
      <c r="AF2587" s="5"/>
      <c r="AG2587" s="5"/>
      <c r="AH2587" s="5"/>
      <c r="AI2587" s="5"/>
      <c r="AJ2587" s="5"/>
      <c r="AK2587" s="5"/>
      <c r="AL2587" s="5"/>
      <c r="AM2587" s="5"/>
      <c r="AN2587" s="5"/>
      <c r="AO2587" s="5"/>
      <c r="AP2587" s="5"/>
      <c r="AQ2587" s="5"/>
      <c r="AR2587" s="5"/>
      <c r="AS2587" s="5"/>
      <c r="AT2587" s="5"/>
      <c r="AU2587" s="5"/>
      <c r="AV2587" s="5"/>
      <c r="AW2587" s="5"/>
      <c r="AX2587" s="5"/>
      <c r="AY2587" s="5"/>
      <c r="AZ2587" s="5"/>
      <c r="BA2587" s="5"/>
      <c r="BB2587" s="5"/>
    </row>
    <row r="2588" spans="1:54">
      <c r="A2588" s="4"/>
      <c r="B2588" s="25"/>
      <c r="C2588" s="32">
        <f t="shared" si="183"/>
        <v>1</v>
      </c>
      <c r="D2588" s="36" t="s">
        <v>4189</v>
      </c>
      <c r="E2588" s="36">
        <v>4738</v>
      </c>
      <c r="F2588" s="4"/>
      <c r="G2588" s="5"/>
      <c r="H2588" s="5"/>
      <c r="I2588" s="5"/>
      <c r="J2588" s="5"/>
      <c r="K2588" s="5"/>
      <c r="L2588" s="5"/>
      <c r="M2588" s="5"/>
      <c r="N2588" s="5"/>
      <c r="O2588" s="5"/>
      <c r="P2588" s="5"/>
      <c r="Q2588" s="5"/>
      <c r="R2588" s="5"/>
      <c r="S2588" s="5"/>
      <c r="T2588" s="5"/>
      <c r="U2588" s="5"/>
      <c r="V2588" s="5"/>
      <c r="W2588" s="5"/>
      <c r="X2588" s="5"/>
      <c r="Y2588" s="5"/>
      <c r="Z2588" s="5"/>
      <c r="AA2588" s="5"/>
      <c r="AB2588" s="5"/>
      <c r="AC2588" s="5"/>
      <c r="AD2588" s="5"/>
      <c r="AE2588" s="5"/>
      <c r="AF2588" s="5"/>
      <c r="AG2588" s="5"/>
      <c r="AH2588" s="5"/>
      <c r="AI2588" s="5"/>
      <c r="AJ2588" s="5"/>
      <c r="AK2588" s="5"/>
      <c r="AL2588" s="5"/>
      <c r="AM2588" s="5"/>
      <c r="AN2588" s="5"/>
      <c r="AO2588" s="5"/>
      <c r="AP2588" s="5"/>
      <c r="AQ2588" s="5"/>
      <c r="AR2588" s="5"/>
      <c r="AS2588" s="5"/>
      <c r="AT2588" s="5"/>
      <c r="AU2588" s="5"/>
      <c r="AV2588" s="5"/>
      <c r="AW2588" s="5"/>
      <c r="AX2588" s="5"/>
      <c r="AY2588" s="5"/>
      <c r="AZ2588" s="5"/>
      <c r="BA2588" s="5"/>
      <c r="BB2588" s="5"/>
    </row>
    <row r="2589" spans="1:54">
      <c r="A2589" s="4"/>
      <c r="B2589" s="25"/>
      <c r="C2589" s="32">
        <f t="shared" si="183"/>
        <v>1</v>
      </c>
      <c r="D2589" s="36" t="s">
        <v>4190</v>
      </c>
      <c r="E2589" s="36">
        <v>2196</v>
      </c>
      <c r="F2589" s="4"/>
      <c r="G2589" s="5"/>
      <c r="H2589" s="5"/>
      <c r="I2589" s="5"/>
      <c r="J2589" s="5"/>
      <c r="K2589" s="5"/>
      <c r="L2589" s="5"/>
      <c r="M2589" s="5"/>
      <c r="N2589" s="5"/>
      <c r="O2589" s="5"/>
      <c r="P2589" s="5"/>
      <c r="Q2589" s="5"/>
      <c r="R2589" s="5"/>
      <c r="S2589" s="5"/>
      <c r="T2589" s="5"/>
      <c r="U2589" s="5"/>
      <c r="V2589" s="5"/>
      <c r="W2589" s="5"/>
      <c r="X2589" s="5"/>
      <c r="Y2589" s="5"/>
      <c r="Z2589" s="5"/>
      <c r="AA2589" s="5"/>
      <c r="AB2589" s="5"/>
      <c r="AC2589" s="5"/>
      <c r="AD2589" s="5"/>
      <c r="AE2589" s="5"/>
      <c r="AF2589" s="5"/>
      <c r="AG2589" s="5"/>
      <c r="AH2589" s="5"/>
      <c r="AI2589" s="5"/>
      <c r="AJ2589" s="5"/>
      <c r="AK2589" s="5"/>
      <c r="AL2589" s="5"/>
      <c r="AM2589" s="5"/>
      <c r="AN2589" s="5"/>
      <c r="AO2589" s="5"/>
      <c r="AP2589" s="5"/>
      <c r="AQ2589" s="5"/>
      <c r="AR2589" s="5"/>
      <c r="AS2589" s="5"/>
      <c r="AT2589" s="5"/>
      <c r="AU2589" s="5"/>
      <c r="AV2589" s="5"/>
      <c r="AW2589" s="5"/>
      <c r="AX2589" s="5"/>
      <c r="AY2589" s="5"/>
      <c r="AZ2589" s="5"/>
      <c r="BA2589" s="5"/>
      <c r="BB2589" s="5"/>
    </row>
    <row r="2590" spans="1:54">
      <c r="A2590" s="4"/>
      <c r="B2590" s="25"/>
      <c r="C2590" s="32">
        <f t="shared" si="183"/>
        <v>1</v>
      </c>
      <c r="D2590" s="36" t="s">
        <v>4191</v>
      </c>
      <c r="E2590" s="36">
        <v>5761</v>
      </c>
      <c r="F2590" s="4"/>
      <c r="G2590" s="5"/>
      <c r="H2590" s="5"/>
      <c r="I2590" s="5"/>
      <c r="J2590" s="5"/>
      <c r="K2590" s="5"/>
      <c r="L2590" s="5"/>
      <c r="M2590" s="5"/>
      <c r="N2590" s="5"/>
      <c r="O2590" s="5"/>
      <c r="P2590" s="5"/>
      <c r="Q2590" s="5"/>
      <c r="R2590" s="5"/>
      <c r="S2590" s="5"/>
      <c r="T2590" s="5"/>
      <c r="U2590" s="5"/>
      <c r="V2590" s="5"/>
      <c r="W2590" s="5"/>
      <c r="X2590" s="5"/>
      <c r="Y2590" s="5"/>
      <c r="Z2590" s="5"/>
      <c r="AA2590" s="5"/>
      <c r="AB2590" s="5"/>
      <c r="AC2590" s="5"/>
      <c r="AD2590" s="5"/>
      <c r="AE2590" s="5"/>
      <c r="AF2590" s="5"/>
      <c r="AG2590" s="5"/>
      <c r="AH2590" s="5"/>
      <c r="AI2590" s="5"/>
      <c r="AJ2590" s="5"/>
      <c r="AK2590" s="5"/>
      <c r="AL2590" s="5"/>
      <c r="AM2590" s="5"/>
      <c r="AN2590" s="5"/>
      <c r="AO2590" s="5"/>
      <c r="AP2590" s="5"/>
      <c r="AQ2590" s="5"/>
      <c r="AR2590" s="5"/>
      <c r="AS2590" s="5"/>
      <c r="AT2590" s="5"/>
      <c r="AU2590" s="5"/>
      <c r="AV2590" s="5"/>
      <c r="AW2590" s="5"/>
      <c r="AX2590" s="5"/>
      <c r="AY2590" s="5"/>
      <c r="AZ2590" s="5"/>
      <c r="BA2590" s="5"/>
      <c r="BB2590" s="5"/>
    </row>
    <row r="2591" spans="1:54">
      <c r="A2591" s="4"/>
      <c r="B2591" s="25"/>
      <c r="C2591" s="32">
        <f t="shared" si="183"/>
        <v>1</v>
      </c>
      <c r="D2591" s="36" t="s">
        <v>4192</v>
      </c>
      <c r="E2591" s="36">
        <v>7759</v>
      </c>
      <c r="F2591" s="4"/>
      <c r="G2591" s="5"/>
      <c r="H2591" s="5"/>
      <c r="I2591" s="5"/>
      <c r="J2591" s="5"/>
      <c r="K2591" s="5"/>
      <c r="L2591" s="5"/>
      <c r="M2591" s="5"/>
      <c r="N2591" s="5"/>
      <c r="O2591" s="5"/>
      <c r="P2591" s="5"/>
      <c r="Q2591" s="5"/>
      <c r="R2591" s="5"/>
      <c r="S2591" s="5"/>
      <c r="T2591" s="5"/>
      <c r="U2591" s="5"/>
      <c r="V2591" s="5"/>
      <c r="W2591" s="5"/>
      <c r="X2591" s="5"/>
      <c r="Y2591" s="5"/>
      <c r="Z2591" s="5"/>
      <c r="AA2591" s="5"/>
      <c r="AB2591" s="5"/>
      <c r="AC2591" s="5"/>
      <c r="AD2591" s="5"/>
      <c r="AE2591" s="5"/>
      <c r="AF2591" s="5"/>
      <c r="AG2591" s="5"/>
      <c r="AH2591" s="5"/>
      <c r="AI2591" s="5"/>
      <c r="AJ2591" s="5"/>
      <c r="AK2591" s="5"/>
      <c r="AL2591" s="5"/>
      <c r="AM2591" s="5"/>
      <c r="AN2591" s="5"/>
      <c r="AO2591" s="5"/>
      <c r="AP2591" s="5"/>
      <c r="AQ2591" s="5"/>
      <c r="AR2591" s="5"/>
      <c r="AS2591" s="5"/>
      <c r="AT2591" s="5"/>
      <c r="AU2591" s="5"/>
      <c r="AV2591" s="5"/>
      <c r="AW2591" s="5"/>
      <c r="AX2591" s="5"/>
      <c r="AY2591" s="5"/>
      <c r="AZ2591" s="5"/>
      <c r="BA2591" s="5"/>
      <c r="BB2591" s="5"/>
    </row>
    <row r="2592" spans="1:54">
      <c r="A2592" s="4"/>
      <c r="B2592" s="25"/>
      <c r="C2592" s="32">
        <f t="shared" si="183"/>
        <v>1</v>
      </c>
      <c r="D2592" s="36" t="s">
        <v>4193</v>
      </c>
      <c r="E2592" s="36">
        <v>11500</v>
      </c>
      <c r="F2592" s="4"/>
      <c r="G2592" s="5"/>
      <c r="H2592" s="5"/>
      <c r="I2592" s="5"/>
      <c r="J2592" s="5"/>
      <c r="K2592" s="5"/>
      <c r="L2592" s="5"/>
      <c r="M2592" s="5"/>
      <c r="N2592" s="5"/>
      <c r="O2592" s="5"/>
      <c r="P2592" s="5"/>
      <c r="Q2592" s="5"/>
      <c r="R2592" s="5"/>
      <c r="S2592" s="5"/>
      <c r="T2592" s="5"/>
      <c r="U2592" s="5"/>
      <c r="V2592" s="5"/>
      <c r="W2592" s="5"/>
      <c r="X2592" s="5"/>
      <c r="Y2592" s="5"/>
      <c r="Z2592" s="5"/>
      <c r="AA2592" s="5"/>
      <c r="AB2592" s="5"/>
      <c r="AC2592" s="5"/>
      <c r="AD2592" s="5"/>
      <c r="AE2592" s="5"/>
      <c r="AF2592" s="5"/>
      <c r="AG2592" s="5"/>
      <c r="AH2592" s="5"/>
      <c r="AI2592" s="5"/>
      <c r="AJ2592" s="5"/>
      <c r="AK2592" s="5"/>
      <c r="AL2592" s="5"/>
      <c r="AM2592" s="5"/>
      <c r="AN2592" s="5"/>
      <c r="AO2592" s="5"/>
      <c r="AP2592" s="5"/>
      <c r="AQ2592" s="5"/>
      <c r="AR2592" s="5"/>
      <c r="AS2592" s="5"/>
      <c r="AT2592" s="5"/>
      <c r="AU2592" s="5"/>
      <c r="AV2592" s="5"/>
      <c r="AW2592" s="5"/>
      <c r="AX2592" s="5"/>
      <c r="AY2592" s="5"/>
      <c r="AZ2592" s="5"/>
      <c r="BA2592" s="5"/>
      <c r="BB2592" s="5"/>
    </row>
    <row r="2593" spans="1:54">
      <c r="A2593" s="4"/>
      <c r="B2593" s="25"/>
      <c r="C2593" s="32">
        <f t="shared" si="183"/>
        <v>1</v>
      </c>
      <c r="D2593" s="36" t="s">
        <v>4194</v>
      </c>
      <c r="E2593" s="36">
        <v>8843</v>
      </c>
      <c r="F2593" s="4"/>
      <c r="G2593" s="5"/>
      <c r="H2593" s="5"/>
      <c r="I2593" s="5"/>
      <c r="J2593" s="5"/>
      <c r="K2593" s="5"/>
      <c r="L2593" s="5"/>
      <c r="M2593" s="5"/>
      <c r="N2593" s="5"/>
      <c r="O2593" s="5"/>
      <c r="P2593" s="5"/>
      <c r="Q2593" s="5"/>
      <c r="R2593" s="5"/>
      <c r="S2593" s="5"/>
      <c r="T2593" s="5"/>
      <c r="U2593" s="5"/>
      <c r="V2593" s="5"/>
      <c r="W2593" s="5"/>
      <c r="X2593" s="5"/>
      <c r="Y2593" s="5"/>
      <c r="Z2593" s="5"/>
      <c r="AA2593" s="5"/>
      <c r="AB2593" s="5"/>
      <c r="AC2593" s="5"/>
      <c r="AD2593" s="5"/>
      <c r="AE2593" s="5"/>
      <c r="AF2593" s="5"/>
      <c r="AG2593" s="5"/>
      <c r="AH2593" s="5"/>
      <c r="AI2593" s="5"/>
      <c r="AJ2593" s="5"/>
      <c r="AK2593" s="5"/>
      <c r="AL2593" s="5"/>
      <c r="AM2593" s="5"/>
      <c r="AN2593" s="5"/>
      <c r="AO2593" s="5"/>
      <c r="AP2593" s="5"/>
      <c r="AQ2593" s="5"/>
      <c r="AR2593" s="5"/>
      <c r="AS2593" s="5"/>
      <c r="AT2593" s="5"/>
      <c r="AU2593" s="5"/>
      <c r="AV2593" s="5"/>
      <c r="AW2593" s="5"/>
      <c r="AX2593" s="5"/>
      <c r="AY2593" s="5"/>
      <c r="AZ2593" s="5"/>
      <c r="BA2593" s="5"/>
      <c r="BB2593" s="5"/>
    </row>
    <row r="2594" spans="1:54">
      <c r="A2594" s="4"/>
      <c r="B2594" s="25"/>
      <c r="C2594" s="32">
        <f t="shared" si="183"/>
        <v>1</v>
      </c>
      <c r="D2594" s="36" t="s">
        <v>4196</v>
      </c>
      <c r="E2594" s="36">
        <v>2300</v>
      </c>
      <c r="F2594" s="4"/>
      <c r="G2594" s="5"/>
      <c r="H2594" s="5"/>
      <c r="I2594" s="5"/>
      <c r="J2594" s="5"/>
      <c r="K2594" s="5"/>
      <c r="L2594" s="5"/>
      <c r="M2594" s="5"/>
      <c r="N2594" s="5"/>
      <c r="O2594" s="5"/>
      <c r="P2594" s="5"/>
      <c r="Q2594" s="5"/>
      <c r="R2594" s="5"/>
      <c r="S2594" s="5"/>
      <c r="T2594" s="5"/>
      <c r="U2594" s="5"/>
      <c r="V2594" s="5"/>
      <c r="W2594" s="5"/>
      <c r="X2594" s="5"/>
      <c r="Y2594" s="5"/>
      <c r="Z2594" s="5"/>
      <c r="AA2594" s="5"/>
      <c r="AB2594" s="5"/>
      <c r="AC2594" s="5"/>
      <c r="AD2594" s="5"/>
      <c r="AE2594" s="5"/>
      <c r="AF2594" s="5"/>
      <c r="AG2594" s="5"/>
      <c r="AH2594" s="5"/>
      <c r="AI2594" s="5"/>
      <c r="AJ2594" s="5"/>
      <c r="AK2594" s="5"/>
      <c r="AL2594" s="5"/>
      <c r="AM2594" s="5"/>
      <c r="AN2594" s="5"/>
      <c r="AO2594" s="5"/>
      <c r="AP2594" s="5"/>
      <c r="AQ2594" s="5"/>
      <c r="AR2594" s="5"/>
      <c r="AS2594" s="5"/>
      <c r="AT2594" s="5"/>
      <c r="AU2594" s="5"/>
      <c r="AV2594" s="5"/>
      <c r="AW2594" s="5"/>
      <c r="AX2594" s="5"/>
      <c r="AY2594" s="5"/>
      <c r="AZ2594" s="5"/>
      <c r="BA2594" s="5"/>
      <c r="BB2594" s="5"/>
    </row>
    <row r="2595" spans="1:54">
      <c r="A2595" s="4"/>
      <c r="B2595" s="25"/>
      <c r="C2595" s="32">
        <f t="shared" si="183"/>
        <v>1</v>
      </c>
      <c r="D2595" s="36" t="s">
        <v>4197</v>
      </c>
      <c r="E2595" s="36">
        <v>1324</v>
      </c>
      <c r="F2595" s="4"/>
      <c r="G2595" s="5"/>
      <c r="H2595" s="5"/>
      <c r="I2595" s="5"/>
      <c r="J2595" s="5"/>
      <c r="K2595" s="5"/>
      <c r="L2595" s="5"/>
      <c r="M2595" s="5"/>
      <c r="N2595" s="5"/>
      <c r="O2595" s="5"/>
      <c r="P2595" s="5"/>
      <c r="Q2595" s="5"/>
      <c r="R2595" s="5"/>
      <c r="S2595" s="5"/>
      <c r="T2595" s="5"/>
      <c r="U2595" s="5"/>
      <c r="V2595" s="5"/>
      <c r="W2595" s="5"/>
      <c r="X2595" s="5"/>
      <c r="Y2595" s="5"/>
      <c r="Z2595" s="5"/>
      <c r="AA2595" s="5"/>
      <c r="AB2595" s="5"/>
      <c r="AC2595" s="5"/>
      <c r="AD2595" s="5"/>
      <c r="AE2595" s="5"/>
      <c r="AF2595" s="5"/>
      <c r="AG2595" s="5"/>
      <c r="AH2595" s="5"/>
      <c r="AI2595" s="5"/>
      <c r="AJ2595" s="5"/>
      <c r="AK2595" s="5"/>
      <c r="AL2595" s="5"/>
      <c r="AM2595" s="5"/>
      <c r="AN2595" s="5"/>
      <c r="AO2595" s="5"/>
      <c r="AP2595" s="5"/>
      <c r="AQ2595" s="5"/>
      <c r="AR2595" s="5"/>
      <c r="AS2595" s="5"/>
      <c r="AT2595" s="5"/>
      <c r="AU2595" s="5"/>
      <c r="AV2595" s="5"/>
      <c r="AW2595" s="5"/>
      <c r="AX2595" s="5"/>
      <c r="AY2595" s="5"/>
      <c r="AZ2595" s="5"/>
      <c r="BA2595" s="5"/>
      <c r="BB2595" s="5"/>
    </row>
    <row r="2596" spans="1:54">
      <c r="A2596" s="4"/>
      <c r="B2596" s="25"/>
      <c r="C2596" s="32">
        <f t="shared" si="183"/>
        <v>1</v>
      </c>
      <c r="D2596" s="36" t="s">
        <v>4935</v>
      </c>
      <c r="E2596" s="36">
        <v>9700</v>
      </c>
      <c r="F2596" s="4"/>
      <c r="G2596" s="5"/>
      <c r="H2596" s="5"/>
      <c r="I2596" s="5"/>
      <c r="J2596" s="5"/>
      <c r="K2596" s="5"/>
      <c r="L2596" s="5"/>
      <c r="M2596" s="5"/>
      <c r="N2596" s="5"/>
      <c r="O2596" s="5"/>
      <c r="P2596" s="5"/>
      <c r="Q2596" s="5"/>
      <c r="R2596" s="5"/>
      <c r="S2596" s="5"/>
      <c r="T2596" s="5"/>
      <c r="U2596" s="5"/>
      <c r="V2596" s="5"/>
      <c r="W2596" s="5"/>
      <c r="X2596" s="5"/>
      <c r="Y2596" s="5"/>
      <c r="Z2596" s="5"/>
      <c r="AA2596" s="5"/>
      <c r="AB2596" s="5"/>
      <c r="AC2596" s="5"/>
      <c r="AD2596" s="5"/>
      <c r="AE2596" s="5"/>
      <c r="AF2596" s="5"/>
      <c r="AG2596" s="5"/>
      <c r="AH2596" s="5"/>
      <c r="AI2596" s="5"/>
      <c r="AJ2596" s="5"/>
      <c r="AK2596" s="5"/>
      <c r="AL2596" s="5"/>
      <c r="AM2596" s="5"/>
      <c r="AN2596" s="5"/>
      <c r="AO2596" s="5"/>
      <c r="AP2596" s="5"/>
      <c r="AQ2596" s="5"/>
      <c r="AR2596" s="5"/>
      <c r="AS2596" s="5"/>
      <c r="AT2596" s="5"/>
      <c r="AU2596" s="5"/>
      <c r="AV2596" s="5"/>
      <c r="AW2596" s="5"/>
      <c r="AX2596" s="5"/>
      <c r="AY2596" s="5"/>
      <c r="AZ2596" s="5"/>
      <c r="BA2596" s="5"/>
      <c r="BB2596" s="5"/>
    </row>
    <row r="2597" spans="1:54">
      <c r="A2597" s="4"/>
      <c r="B2597" s="25"/>
      <c r="C2597" s="32">
        <f t="shared" si="183"/>
        <v>1</v>
      </c>
      <c r="D2597" s="36" t="s">
        <v>4200</v>
      </c>
      <c r="E2597" s="36">
        <v>50000</v>
      </c>
      <c r="F2597" s="4"/>
      <c r="G2597" s="5"/>
      <c r="H2597" s="5"/>
      <c r="I2597" s="5"/>
      <c r="J2597" s="5"/>
      <c r="K2597" s="5"/>
      <c r="L2597" s="5"/>
      <c r="M2597" s="5"/>
      <c r="N2597" s="5"/>
      <c r="O2597" s="5"/>
      <c r="P2597" s="5"/>
      <c r="Q2597" s="5"/>
      <c r="R2597" s="5"/>
      <c r="S2597" s="5"/>
      <c r="T2597" s="5"/>
      <c r="U2597" s="5"/>
      <c r="V2597" s="5"/>
      <c r="W2597" s="5"/>
      <c r="X2597" s="5"/>
      <c r="Y2597" s="5"/>
      <c r="Z2597" s="5"/>
      <c r="AA2597" s="5"/>
      <c r="AB2597" s="5"/>
      <c r="AC2597" s="5"/>
      <c r="AD2597" s="5"/>
      <c r="AE2597" s="5"/>
      <c r="AF2597" s="5"/>
      <c r="AG2597" s="5"/>
      <c r="AH2597" s="5"/>
      <c r="AI2597" s="5"/>
      <c r="AJ2597" s="5"/>
      <c r="AK2597" s="5"/>
      <c r="AL2597" s="5"/>
      <c r="AM2597" s="5"/>
      <c r="AN2597" s="5"/>
      <c r="AO2597" s="5"/>
      <c r="AP2597" s="5"/>
      <c r="AQ2597" s="5"/>
      <c r="AR2597" s="5"/>
      <c r="AS2597" s="5"/>
      <c r="AT2597" s="5"/>
      <c r="AU2597" s="5"/>
      <c r="AV2597" s="5"/>
      <c r="AW2597" s="5"/>
      <c r="AX2597" s="5"/>
      <c r="AY2597" s="5"/>
      <c r="AZ2597" s="5"/>
      <c r="BA2597" s="5"/>
      <c r="BB2597" s="5"/>
    </row>
    <row r="2598" spans="1:54" ht="15">
      <c r="A2598" s="231" t="s">
        <v>4202</v>
      </c>
      <c r="B2598" s="231"/>
      <c r="C2598" s="231"/>
      <c r="D2598" s="44">
        <f>SUM(C2569:C2597)</f>
        <v>29</v>
      </c>
      <c r="E2598" s="159">
        <f t="shared" ref="E2598" si="184">SUM(E2569:E2597)</f>
        <v>332325</v>
      </c>
      <c r="F2598" s="4"/>
      <c r="G2598" s="5"/>
      <c r="H2598" s="5"/>
      <c r="I2598" s="5"/>
      <c r="J2598" s="5"/>
      <c r="K2598" s="5"/>
      <c r="L2598" s="5"/>
      <c r="M2598" s="5"/>
      <c r="N2598" s="5"/>
      <c r="O2598" s="5"/>
      <c r="P2598" s="5"/>
      <c r="Q2598" s="5"/>
      <c r="R2598" s="5"/>
      <c r="S2598" s="5"/>
      <c r="T2598" s="5"/>
      <c r="U2598" s="5"/>
      <c r="V2598" s="5"/>
      <c r="W2598" s="5"/>
      <c r="X2598" s="5"/>
      <c r="Y2598" s="5"/>
      <c r="Z2598" s="5"/>
      <c r="AA2598" s="5"/>
      <c r="AB2598" s="5"/>
      <c r="AC2598" s="5"/>
      <c r="AD2598" s="5"/>
      <c r="AE2598" s="5"/>
      <c r="AF2598" s="5"/>
      <c r="AG2598" s="5"/>
      <c r="AH2598" s="5"/>
      <c r="AI2598" s="5"/>
      <c r="AJ2598" s="5"/>
      <c r="AK2598" s="5"/>
      <c r="AL2598" s="5"/>
      <c r="AM2598" s="5"/>
      <c r="AN2598" s="5"/>
      <c r="AO2598" s="5"/>
      <c r="AP2598" s="5"/>
      <c r="AQ2598" s="5"/>
      <c r="AR2598" s="5"/>
      <c r="AS2598" s="5"/>
      <c r="AT2598" s="5"/>
      <c r="AU2598" s="5"/>
      <c r="AV2598" s="5"/>
      <c r="AW2598" s="5"/>
      <c r="AX2598" s="5"/>
      <c r="AY2598" s="5"/>
      <c r="AZ2598" s="5"/>
      <c r="BA2598" s="5"/>
      <c r="BB2598" s="5"/>
    </row>
    <row r="2599" spans="1:54" ht="15.75">
      <c r="A2599" s="28">
        <v>86</v>
      </c>
      <c r="B2599" s="225" t="s">
        <v>120</v>
      </c>
      <c r="C2599" s="225"/>
      <c r="D2599" s="29"/>
      <c r="E2599" s="156"/>
      <c r="F2599" s="4"/>
      <c r="G2599" s="5"/>
      <c r="H2599" s="5"/>
      <c r="I2599" s="5"/>
      <c r="J2599" s="5"/>
      <c r="K2599" s="5"/>
      <c r="L2599" s="5"/>
      <c r="M2599" s="5"/>
      <c r="N2599" s="5"/>
      <c r="O2599" s="5"/>
      <c r="P2599" s="5"/>
      <c r="Q2599" s="5"/>
      <c r="R2599" s="5"/>
      <c r="S2599" s="5"/>
      <c r="T2599" s="5"/>
      <c r="U2599" s="5"/>
      <c r="V2599" s="5"/>
      <c r="W2599" s="5"/>
      <c r="X2599" s="5"/>
      <c r="Y2599" s="5"/>
      <c r="Z2599" s="5"/>
      <c r="AA2599" s="5"/>
      <c r="AB2599" s="5"/>
      <c r="AC2599" s="5"/>
      <c r="AD2599" s="5"/>
      <c r="AE2599" s="5"/>
      <c r="AF2599" s="5"/>
      <c r="AG2599" s="5"/>
      <c r="AH2599" s="5"/>
      <c r="AI2599" s="5"/>
      <c r="AJ2599" s="5"/>
      <c r="AK2599" s="5"/>
      <c r="AL2599" s="5"/>
      <c r="AM2599" s="5"/>
      <c r="AN2599" s="5"/>
      <c r="AO2599" s="5"/>
      <c r="AP2599" s="5"/>
      <c r="AQ2599" s="5"/>
      <c r="AR2599" s="5"/>
      <c r="AS2599" s="5"/>
      <c r="AT2599" s="5"/>
      <c r="AU2599" s="5"/>
      <c r="AV2599" s="5"/>
      <c r="AW2599" s="5"/>
      <c r="AX2599" s="5"/>
      <c r="AY2599" s="5"/>
      <c r="AZ2599" s="5"/>
      <c r="BA2599" s="5"/>
      <c r="BB2599" s="5"/>
    </row>
    <row r="2600" spans="1:54">
      <c r="A2600" s="4"/>
      <c r="B2600" s="25"/>
      <c r="C2600" s="32">
        <f t="shared" ref="C2600:C2610" si="185">IF(D2600="",0,1)</f>
        <v>1</v>
      </c>
      <c r="D2600" s="34" t="s">
        <v>4203</v>
      </c>
      <c r="E2600" s="34">
        <v>10180</v>
      </c>
      <c r="F2600" s="4"/>
      <c r="G2600" s="5"/>
      <c r="H2600" s="5"/>
      <c r="I2600" s="5"/>
      <c r="J2600" s="5"/>
      <c r="K2600" s="5"/>
      <c r="L2600" s="5"/>
      <c r="M2600" s="5"/>
      <c r="N2600" s="5"/>
      <c r="O2600" s="5"/>
      <c r="P2600" s="5"/>
      <c r="Q2600" s="5"/>
      <c r="R2600" s="5"/>
      <c r="S2600" s="5"/>
      <c r="T2600" s="5"/>
      <c r="U2600" s="5"/>
      <c r="V2600" s="5"/>
      <c r="W2600" s="5"/>
      <c r="X2600" s="5"/>
      <c r="Y2600" s="5"/>
      <c r="Z2600" s="5"/>
      <c r="AA2600" s="5"/>
      <c r="AB2600" s="5"/>
      <c r="AC2600" s="5"/>
      <c r="AD2600" s="5"/>
      <c r="AE2600" s="5"/>
      <c r="AF2600" s="5"/>
      <c r="AG2600" s="5"/>
      <c r="AH2600" s="5"/>
      <c r="AI2600" s="5"/>
      <c r="AJ2600" s="5"/>
      <c r="AK2600" s="5"/>
      <c r="AL2600" s="5"/>
      <c r="AM2600" s="5"/>
      <c r="AN2600" s="5"/>
      <c r="AO2600" s="5"/>
      <c r="AP2600" s="5"/>
      <c r="AQ2600" s="5"/>
      <c r="AR2600" s="5"/>
      <c r="AS2600" s="5"/>
      <c r="AT2600" s="5"/>
      <c r="AU2600" s="5"/>
      <c r="AV2600" s="5"/>
      <c r="AW2600" s="5"/>
      <c r="AX2600" s="5"/>
      <c r="AY2600" s="5"/>
      <c r="AZ2600" s="5"/>
      <c r="BA2600" s="5"/>
      <c r="BB2600" s="5"/>
    </row>
    <row r="2601" spans="1:54">
      <c r="A2601" s="4"/>
      <c r="B2601" s="25"/>
      <c r="C2601" s="32">
        <f t="shared" si="185"/>
        <v>1</v>
      </c>
      <c r="D2601" s="34" t="s">
        <v>4205</v>
      </c>
      <c r="E2601" s="34">
        <v>31800</v>
      </c>
      <c r="F2601" s="4"/>
      <c r="G2601" s="5"/>
      <c r="H2601" s="5"/>
      <c r="I2601" s="5"/>
      <c r="J2601" s="5"/>
      <c r="K2601" s="5"/>
      <c r="L2601" s="5"/>
      <c r="M2601" s="5"/>
      <c r="N2601" s="5"/>
      <c r="O2601" s="5"/>
      <c r="P2601" s="5"/>
      <c r="Q2601" s="5"/>
      <c r="R2601" s="5"/>
      <c r="S2601" s="5"/>
      <c r="T2601" s="5"/>
      <c r="U2601" s="5"/>
      <c r="V2601" s="5"/>
      <c r="W2601" s="5"/>
      <c r="X2601" s="5"/>
      <c r="Y2601" s="5"/>
      <c r="Z2601" s="5"/>
      <c r="AA2601" s="5"/>
      <c r="AB2601" s="5"/>
      <c r="AC2601" s="5"/>
      <c r="AD2601" s="5"/>
      <c r="AE2601" s="5"/>
      <c r="AF2601" s="5"/>
      <c r="AG2601" s="5"/>
      <c r="AH2601" s="5"/>
      <c r="AI2601" s="5"/>
      <c r="AJ2601" s="5"/>
      <c r="AK2601" s="5"/>
      <c r="AL2601" s="5"/>
      <c r="AM2601" s="5"/>
      <c r="AN2601" s="5"/>
      <c r="AO2601" s="5"/>
      <c r="AP2601" s="5"/>
      <c r="AQ2601" s="5"/>
      <c r="AR2601" s="5"/>
      <c r="AS2601" s="5"/>
      <c r="AT2601" s="5"/>
      <c r="AU2601" s="5"/>
      <c r="AV2601" s="5"/>
      <c r="AW2601" s="5"/>
      <c r="AX2601" s="5"/>
      <c r="AY2601" s="5"/>
      <c r="AZ2601" s="5"/>
      <c r="BA2601" s="5"/>
      <c r="BB2601" s="5"/>
    </row>
    <row r="2602" spans="1:54">
      <c r="A2602" s="4"/>
      <c r="B2602" s="25"/>
      <c r="C2602" s="32">
        <f t="shared" si="185"/>
        <v>1</v>
      </c>
      <c r="D2602" s="34" t="s">
        <v>4207</v>
      </c>
      <c r="E2602" s="34">
        <v>7200</v>
      </c>
      <c r="F2602" s="4"/>
      <c r="G2602" s="5"/>
      <c r="H2602" s="5"/>
      <c r="I2602" s="5"/>
      <c r="J2602" s="5"/>
      <c r="K2602" s="5"/>
      <c r="L2602" s="5"/>
      <c r="M2602" s="5"/>
      <c r="N2602" s="5"/>
      <c r="O2602" s="5"/>
      <c r="P2602" s="5"/>
      <c r="Q2602" s="5"/>
      <c r="R2602" s="5"/>
      <c r="S2602" s="5"/>
      <c r="T2602" s="5"/>
      <c r="U2602" s="5"/>
      <c r="V2602" s="5"/>
      <c r="W2602" s="5"/>
      <c r="X2602" s="5"/>
      <c r="Y2602" s="5"/>
      <c r="Z2602" s="5"/>
      <c r="AA2602" s="5"/>
      <c r="AB2602" s="5"/>
      <c r="AC2602" s="5"/>
      <c r="AD2602" s="5"/>
      <c r="AE2602" s="5"/>
      <c r="AF2602" s="5"/>
      <c r="AG2602" s="5"/>
      <c r="AH2602" s="5"/>
      <c r="AI2602" s="5"/>
      <c r="AJ2602" s="5"/>
      <c r="AK2602" s="5"/>
      <c r="AL2602" s="5"/>
      <c r="AM2602" s="5"/>
      <c r="AN2602" s="5"/>
      <c r="AO2602" s="5"/>
      <c r="AP2602" s="5"/>
      <c r="AQ2602" s="5"/>
      <c r="AR2602" s="5"/>
      <c r="AS2602" s="5"/>
      <c r="AT2602" s="5"/>
      <c r="AU2602" s="5"/>
      <c r="AV2602" s="5"/>
      <c r="AW2602" s="5"/>
      <c r="AX2602" s="5"/>
      <c r="AY2602" s="5"/>
      <c r="AZ2602" s="5"/>
      <c r="BA2602" s="5"/>
      <c r="BB2602" s="5"/>
    </row>
    <row r="2603" spans="1:54">
      <c r="A2603" s="4"/>
      <c r="B2603" s="25"/>
      <c r="C2603" s="32">
        <f t="shared" si="185"/>
        <v>1</v>
      </c>
      <c r="D2603" s="34" t="s">
        <v>4210</v>
      </c>
      <c r="E2603" s="34">
        <v>7587</v>
      </c>
      <c r="F2603" s="4"/>
      <c r="G2603" s="5"/>
      <c r="H2603" s="5"/>
      <c r="I2603" s="5"/>
      <c r="J2603" s="5"/>
      <c r="K2603" s="5"/>
      <c r="L2603" s="5"/>
      <c r="M2603" s="5"/>
      <c r="N2603" s="5"/>
      <c r="O2603" s="5"/>
      <c r="P2603" s="5"/>
      <c r="Q2603" s="5"/>
      <c r="R2603" s="5"/>
      <c r="S2603" s="5"/>
      <c r="T2603" s="5"/>
      <c r="U2603" s="5"/>
      <c r="V2603" s="5"/>
      <c r="W2603" s="5"/>
      <c r="X2603" s="5"/>
      <c r="Y2603" s="5"/>
      <c r="Z2603" s="5"/>
      <c r="AA2603" s="5"/>
      <c r="AB2603" s="5"/>
      <c r="AC2603" s="5"/>
      <c r="AD2603" s="5"/>
      <c r="AE2603" s="5"/>
      <c r="AF2603" s="5"/>
      <c r="AG2603" s="5"/>
      <c r="AH2603" s="5"/>
      <c r="AI2603" s="5"/>
      <c r="AJ2603" s="5"/>
      <c r="AK2603" s="5"/>
      <c r="AL2603" s="5"/>
      <c r="AM2603" s="5"/>
      <c r="AN2603" s="5"/>
      <c r="AO2603" s="5"/>
      <c r="AP2603" s="5"/>
      <c r="AQ2603" s="5"/>
      <c r="AR2603" s="5"/>
      <c r="AS2603" s="5"/>
      <c r="AT2603" s="5"/>
      <c r="AU2603" s="5"/>
      <c r="AV2603" s="5"/>
      <c r="AW2603" s="5"/>
      <c r="AX2603" s="5"/>
      <c r="AY2603" s="5"/>
      <c r="AZ2603" s="5"/>
      <c r="BA2603" s="5"/>
      <c r="BB2603" s="5"/>
    </row>
    <row r="2604" spans="1:54">
      <c r="A2604" s="4"/>
      <c r="B2604" s="25"/>
      <c r="C2604" s="32">
        <f t="shared" si="185"/>
        <v>1</v>
      </c>
      <c r="D2604" s="34" t="s">
        <v>4212</v>
      </c>
      <c r="E2604" s="34">
        <v>6700</v>
      </c>
      <c r="F2604" s="4"/>
      <c r="G2604" s="5"/>
      <c r="H2604" s="5"/>
      <c r="I2604" s="5"/>
      <c r="J2604" s="5"/>
      <c r="K2604" s="5"/>
      <c r="L2604" s="5"/>
      <c r="M2604" s="5"/>
      <c r="N2604" s="5"/>
      <c r="O2604" s="5"/>
      <c r="P2604" s="5"/>
      <c r="Q2604" s="5"/>
      <c r="R2604" s="5"/>
      <c r="S2604" s="5"/>
      <c r="T2604" s="5"/>
      <c r="U2604" s="5"/>
      <c r="V2604" s="5"/>
      <c r="W2604" s="5"/>
      <c r="X2604" s="5"/>
      <c r="Y2604" s="5"/>
      <c r="Z2604" s="5"/>
      <c r="AA2604" s="5"/>
      <c r="AB2604" s="5"/>
      <c r="AC2604" s="5"/>
      <c r="AD2604" s="5"/>
      <c r="AE2604" s="5"/>
      <c r="AF2604" s="5"/>
      <c r="AG2604" s="5"/>
      <c r="AH2604" s="5"/>
      <c r="AI2604" s="5"/>
      <c r="AJ2604" s="5"/>
      <c r="AK2604" s="5"/>
      <c r="AL2604" s="5"/>
      <c r="AM2604" s="5"/>
      <c r="AN2604" s="5"/>
      <c r="AO2604" s="5"/>
      <c r="AP2604" s="5"/>
      <c r="AQ2604" s="5"/>
      <c r="AR2604" s="5"/>
      <c r="AS2604" s="5"/>
      <c r="AT2604" s="5"/>
      <c r="AU2604" s="5"/>
      <c r="AV2604" s="5"/>
      <c r="AW2604" s="5"/>
      <c r="AX2604" s="5"/>
      <c r="AY2604" s="5"/>
      <c r="AZ2604" s="5"/>
      <c r="BA2604" s="5"/>
      <c r="BB2604" s="5"/>
    </row>
    <row r="2605" spans="1:54">
      <c r="A2605" s="4"/>
      <c r="B2605" s="25"/>
      <c r="C2605" s="32">
        <f t="shared" si="185"/>
        <v>1</v>
      </c>
      <c r="D2605" s="34" t="s">
        <v>4213</v>
      </c>
      <c r="E2605" s="34">
        <v>6154</v>
      </c>
      <c r="F2605" s="4"/>
      <c r="G2605" s="5"/>
      <c r="H2605" s="5"/>
      <c r="I2605" s="5"/>
      <c r="J2605" s="5"/>
      <c r="K2605" s="5"/>
      <c r="L2605" s="5"/>
      <c r="M2605" s="5"/>
      <c r="N2605" s="5"/>
      <c r="O2605" s="5"/>
      <c r="P2605" s="5"/>
      <c r="Q2605" s="5"/>
      <c r="R2605" s="5"/>
      <c r="S2605" s="5"/>
      <c r="T2605" s="5"/>
      <c r="U2605" s="5"/>
      <c r="V2605" s="5"/>
      <c r="W2605" s="5"/>
      <c r="X2605" s="5"/>
      <c r="Y2605" s="5"/>
      <c r="Z2605" s="5"/>
      <c r="AA2605" s="5"/>
      <c r="AB2605" s="5"/>
      <c r="AC2605" s="5"/>
      <c r="AD2605" s="5"/>
      <c r="AE2605" s="5"/>
      <c r="AF2605" s="5"/>
      <c r="AG2605" s="5"/>
      <c r="AH2605" s="5"/>
      <c r="AI2605" s="5"/>
      <c r="AJ2605" s="5"/>
      <c r="AK2605" s="5"/>
      <c r="AL2605" s="5"/>
      <c r="AM2605" s="5"/>
      <c r="AN2605" s="5"/>
      <c r="AO2605" s="5"/>
      <c r="AP2605" s="5"/>
      <c r="AQ2605" s="5"/>
      <c r="AR2605" s="5"/>
      <c r="AS2605" s="5"/>
      <c r="AT2605" s="5"/>
      <c r="AU2605" s="5"/>
      <c r="AV2605" s="5"/>
      <c r="AW2605" s="5"/>
      <c r="AX2605" s="5"/>
      <c r="AY2605" s="5"/>
      <c r="AZ2605" s="5"/>
      <c r="BA2605" s="5"/>
      <c r="BB2605" s="5"/>
    </row>
    <row r="2606" spans="1:54">
      <c r="A2606" s="4"/>
      <c r="B2606" s="25"/>
      <c r="C2606" s="32">
        <f t="shared" si="185"/>
        <v>1</v>
      </c>
      <c r="D2606" s="34" t="s">
        <v>4215</v>
      </c>
      <c r="E2606" s="34">
        <v>6399</v>
      </c>
      <c r="F2606" s="4"/>
      <c r="G2606" s="5"/>
      <c r="H2606" s="5"/>
      <c r="I2606" s="5"/>
      <c r="J2606" s="5"/>
      <c r="K2606" s="5"/>
      <c r="L2606" s="5"/>
      <c r="M2606" s="5"/>
      <c r="N2606" s="5"/>
      <c r="O2606" s="5"/>
      <c r="P2606" s="5"/>
      <c r="Q2606" s="5"/>
      <c r="R2606" s="5"/>
      <c r="S2606" s="5"/>
      <c r="T2606" s="5"/>
      <c r="U2606" s="5"/>
      <c r="V2606" s="5"/>
      <c r="W2606" s="5"/>
      <c r="X2606" s="5"/>
      <c r="Y2606" s="5"/>
      <c r="Z2606" s="5"/>
      <c r="AA2606" s="5"/>
      <c r="AB2606" s="5"/>
      <c r="AC2606" s="5"/>
      <c r="AD2606" s="5"/>
      <c r="AE2606" s="5"/>
      <c r="AF2606" s="5"/>
      <c r="AG2606" s="5"/>
      <c r="AH2606" s="5"/>
      <c r="AI2606" s="5"/>
      <c r="AJ2606" s="5"/>
      <c r="AK2606" s="5"/>
      <c r="AL2606" s="5"/>
      <c r="AM2606" s="5"/>
      <c r="AN2606" s="5"/>
      <c r="AO2606" s="5"/>
      <c r="AP2606" s="5"/>
      <c r="AQ2606" s="5"/>
      <c r="AR2606" s="5"/>
      <c r="AS2606" s="5"/>
      <c r="AT2606" s="5"/>
      <c r="AU2606" s="5"/>
      <c r="AV2606" s="5"/>
      <c r="AW2606" s="5"/>
      <c r="AX2606" s="5"/>
      <c r="AY2606" s="5"/>
      <c r="AZ2606" s="5"/>
      <c r="BA2606" s="5"/>
      <c r="BB2606" s="5"/>
    </row>
    <row r="2607" spans="1:54">
      <c r="A2607" s="4"/>
      <c r="B2607" s="25"/>
      <c r="C2607" s="32">
        <f t="shared" si="185"/>
        <v>1</v>
      </c>
      <c r="D2607" s="34" t="s">
        <v>4217</v>
      </c>
      <c r="E2607" s="34">
        <v>5400</v>
      </c>
      <c r="F2607" s="4"/>
      <c r="G2607" s="5"/>
      <c r="H2607" s="5"/>
      <c r="I2607" s="5"/>
      <c r="J2607" s="5"/>
      <c r="K2607" s="5"/>
      <c r="L2607" s="5"/>
      <c r="M2607" s="5"/>
      <c r="N2607" s="5"/>
      <c r="O2607" s="5"/>
      <c r="P2607" s="5"/>
      <c r="Q2607" s="5"/>
      <c r="R2607" s="5"/>
      <c r="S2607" s="5"/>
      <c r="T2607" s="5"/>
      <c r="U2607" s="5"/>
      <c r="V2607" s="5"/>
      <c r="W2607" s="5"/>
      <c r="X2607" s="5"/>
      <c r="Y2607" s="5"/>
      <c r="Z2607" s="5"/>
      <c r="AA2607" s="5"/>
      <c r="AB2607" s="5"/>
      <c r="AC2607" s="5"/>
      <c r="AD2607" s="5"/>
      <c r="AE2607" s="5"/>
      <c r="AF2607" s="5"/>
      <c r="AG2607" s="5"/>
      <c r="AH2607" s="5"/>
      <c r="AI2607" s="5"/>
      <c r="AJ2607" s="5"/>
      <c r="AK2607" s="5"/>
      <c r="AL2607" s="5"/>
      <c r="AM2607" s="5"/>
      <c r="AN2607" s="5"/>
      <c r="AO2607" s="5"/>
      <c r="AP2607" s="5"/>
      <c r="AQ2607" s="5"/>
      <c r="AR2607" s="5"/>
      <c r="AS2607" s="5"/>
      <c r="AT2607" s="5"/>
      <c r="AU2607" s="5"/>
      <c r="AV2607" s="5"/>
      <c r="AW2607" s="5"/>
      <c r="AX2607" s="5"/>
      <c r="AY2607" s="5"/>
      <c r="AZ2607" s="5"/>
      <c r="BA2607" s="5"/>
      <c r="BB2607" s="5"/>
    </row>
    <row r="2608" spans="1:54">
      <c r="A2608" s="4"/>
      <c r="B2608" s="25"/>
      <c r="C2608" s="32">
        <f t="shared" si="185"/>
        <v>1</v>
      </c>
      <c r="D2608" s="36" t="s">
        <v>4218</v>
      </c>
      <c r="E2608" s="36">
        <v>88291</v>
      </c>
      <c r="F2608" s="4"/>
      <c r="G2608" s="5"/>
      <c r="H2608" s="5"/>
      <c r="I2608" s="5"/>
      <c r="J2608" s="5"/>
      <c r="K2608" s="5"/>
      <c r="L2608" s="5"/>
      <c r="M2608" s="5"/>
      <c r="N2608" s="5"/>
      <c r="O2608" s="5"/>
      <c r="P2608" s="5"/>
      <c r="Q2608" s="5"/>
      <c r="R2608" s="5"/>
      <c r="S2608" s="5"/>
      <c r="T2608" s="5"/>
      <c r="U2608" s="5"/>
      <c r="V2608" s="5"/>
      <c r="W2608" s="5"/>
      <c r="X2608" s="5"/>
      <c r="Y2608" s="5"/>
      <c r="Z2608" s="5"/>
      <c r="AA2608" s="5"/>
      <c r="AB2608" s="5"/>
      <c r="AC2608" s="5"/>
      <c r="AD2608" s="5"/>
      <c r="AE2608" s="5"/>
      <c r="AF2608" s="5"/>
      <c r="AG2608" s="5"/>
      <c r="AH2608" s="5"/>
      <c r="AI2608" s="5"/>
      <c r="AJ2608" s="5"/>
      <c r="AK2608" s="5"/>
      <c r="AL2608" s="5"/>
      <c r="AM2608" s="5"/>
      <c r="AN2608" s="5"/>
      <c r="AO2608" s="5"/>
      <c r="AP2608" s="5"/>
      <c r="AQ2608" s="5"/>
      <c r="AR2608" s="5"/>
      <c r="AS2608" s="5"/>
      <c r="AT2608" s="5"/>
      <c r="AU2608" s="5"/>
      <c r="AV2608" s="5"/>
      <c r="AW2608" s="5"/>
      <c r="AX2608" s="5"/>
      <c r="AY2608" s="5"/>
      <c r="AZ2608" s="5"/>
      <c r="BA2608" s="5"/>
      <c r="BB2608" s="5"/>
    </row>
    <row r="2609" spans="1:54">
      <c r="A2609" s="4"/>
      <c r="B2609" s="25"/>
      <c r="C2609" s="32">
        <f t="shared" si="185"/>
        <v>1</v>
      </c>
      <c r="D2609" s="36" t="s">
        <v>4220</v>
      </c>
      <c r="E2609" s="36">
        <v>7349</v>
      </c>
      <c r="F2609" s="4"/>
      <c r="G2609" s="5"/>
      <c r="H2609" s="5"/>
      <c r="I2609" s="5"/>
      <c r="J2609" s="5"/>
      <c r="K2609" s="5"/>
      <c r="L2609" s="5"/>
      <c r="M2609" s="5"/>
      <c r="N2609" s="5"/>
      <c r="O2609" s="5"/>
      <c r="P2609" s="5"/>
      <c r="Q2609" s="5"/>
      <c r="R2609" s="5"/>
      <c r="S2609" s="5"/>
      <c r="T2609" s="5"/>
      <c r="U2609" s="5"/>
      <c r="V2609" s="5"/>
      <c r="W2609" s="5"/>
      <c r="X2609" s="5"/>
      <c r="Y2609" s="5"/>
      <c r="Z2609" s="5"/>
      <c r="AA2609" s="5"/>
      <c r="AB2609" s="5"/>
      <c r="AC2609" s="5"/>
      <c r="AD2609" s="5"/>
      <c r="AE2609" s="5"/>
      <c r="AF2609" s="5"/>
      <c r="AG2609" s="5"/>
      <c r="AH2609" s="5"/>
      <c r="AI2609" s="5"/>
      <c r="AJ2609" s="5"/>
      <c r="AK2609" s="5"/>
      <c r="AL2609" s="5"/>
      <c r="AM2609" s="5"/>
      <c r="AN2609" s="5"/>
      <c r="AO2609" s="5"/>
      <c r="AP2609" s="5"/>
      <c r="AQ2609" s="5"/>
      <c r="AR2609" s="5"/>
      <c r="AS2609" s="5"/>
      <c r="AT2609" s="5"/>
      <c r="AU2609" s="5"/>
      <c r="AV2609" s="5"/>
      <c r="AW2609" s="5"/>
      <c r="AX2609" s="5"/>
      <c r="AY2609" s="5"/>
      <c r="AZ2609" s="5"/>
      <c r="BA2609" s="5"/>
      <c r="BB2609" s="5"/>
    </row>
    <row r="2610" spans="1:54">
      <c r="A2610" s="4"/>
      <c r="B2610" s="25"/>
      <c r="C2610" s="32">
        <f t="shared" si="185"/>
        <v>1</v>
      </c>
      <c r="D2610" s="36" t="s">
        <v>4221</v>
      </c>
      <c r="E2610" s="36">
        <v>4100</v>
      </c>
      <c r="F2610" s="4"/>
      <c r="G2610" s="5"/>
      <c r="H2610" s="5"/>
      <c r="I2610" s="5"/>
      <c r="J2610" s="5"/>
      <c r="K2610" s="5"/>
      <c r="L2610" s="5"/>
      <c r="M2610" s="5"/>
      <c r="N2610" s="5"/>
      <c r="O2610" s="5"/>
      <c r="P2610" s="5"/>
      <c r="Q2610" s="5"/>
      <c r="R2610" s="5"/>
      <c r="S2610" s="5"/>
      <c r="T2610" s="5"/>
      <c r="U2610" s="5"/>
      <c r="V2610" s="5"/>
      <c r="W2610" s="5"/>
      <c r="X2610" s="5"/>
      <c r="Y2610" s="5"/>
      <c r="Z2610" s="5"/>
      <c r="AA2610" s="5"/>
      <c r="AB2610" s="5"/>
      <c r="AC2610" s="5"/>
      <c r="AD2610" s="5"/>
      <c r="AE2610" s="5"/>
      <c r="AF2610" s="5"/>
      <c r="AG2610" s="5"/>
      <c r="AH2610" s="5"/>
      <c r="AI2610" s="5"/>
      <c r="AJ2610" s="5"/>
      <c r="AK2610" s="5"/>
      <c r="AL2610" s="5"/>
      <c r="AM2610" s="5"/>
      <c r="AN2610" s="5"/>
      <c r="AO2610" s="5"/>
      <c r="AP2610" s="5"/>
      <c r="AQ2610" s="5"/>
      <c r="AR2610" s="5"/>
      <c r="AS2610" s="5"/>
      <c r="AT2610" s="5"/>
      <c r="AU2610" s="5"/>
      <c r="AV2610" s="5"/>
      <c r="AW2610" s="5"/>
      <c r="AX2610" s="5"/>
      <c r="AY2610" s="5"/>
      <c r="AZ2610" s="5"/>
      <c r="BA2610" s="5"/>
      <c r="BB2610" s="5"/>
    </row>
    <row r="2611" spans="1:54" ht="15">
      <c r="A2611" s="231" t="s">
        <v>4223</v>
      </c>
      <c r="B2611" s="231"/>
      <c r="C2611" s="231"/>
      <c r="D2611" s="44">
        <f>SUM(C2600:C2610)</f>
        <v>11</v>
      </c>
      <c r="E2611" s="159">
        <f t="shared" ref="E2611" si="186">SUM(E2600:E2610)</f>
        <v>181160</v>
      </c>
      <c r="F2611" s="4"/>
      <c r="G2611" s="5"/>
      <c r="H2611" s="5"/>
      <c r="I2611" s="5"/>
      <c r="J2611" s="5"/>
      <c r="K2611" s="5"/>
      <c r="L2611" s="5"/>
      <c r="M2611" s="5"/>
      <c r="N2611" s="5"/>
      <c r="O2611" s="5"/>
      <c r="P2611" s="5"/>
      <c r="Q2611" s="5"/>
      <c r="R2611" s="5"/>
      <c r="S2611" s="5"/>
      <c r="T2611" s="5"/>
      <c r="U2611" s="5"/>
      <c r="V2611" s="5"/>
      <c r="W2611" s="5"/>
      <c r="X2611" s="5"/>
      <c r="Y2611" s="5"/>
      <c r="Z2611" s="5"/>
      <c r="AA2611" s="5"/>
      <c r="AB2611" s="5"/>
      <c r="AC2611" s="5"/>
      <c r="AD2611" s="5"/>
      <c r="AE2611" s="5"/>
      <c r="AF2611" s="5"/>
      <c r="AG2611" s="5"/>
      <c r="AH2611" s="5"/>
      <c r="AI2611" s="5"/>
      <c r="AJ2611" s="5"/>
      <c r="AK2611" s="5"/>
      <c r="AL2611" s="5"/>
      <c r="AM2611" s="5"/>
      <c r="AN2611" s="5"/>
      <c r="AO2611" s="5"/>
      <c r="AP2611" s="5"/>
      <c r="AQ2611" s="5"/>
      <c r="AR2611" s="5"/>
      <c r="AS2611" s="5"/>
      <c r="AT2611" s="5"/>
      <c r="AU2611" s="5"/>
      <c r="AV2611" s="5"/>
      <c r="AW2611" s="5"/>
      <c r="AX2611" s="5"/>
      <c r="AY2611" s="5"/>
      <c r="AZ2611" s="5"/>
      <c r="BA2611" s="5"/>
      <c r="BB2611" s="5"/>
    </row>
    <row r="2612" spans="1:54" ht="15.75">
      <c r="A2612" s="28">
        <v>87</v>
      </c>
      <c r="B2612" s="225" t="s">
        <v>121</v>
      </c>
      <c r="C2612" s="225"/>
      <c r="D2612" s="29"/>
      <c r="E2612" s="156"/>
      <c r="F2612" s="4"/>
      <c r="G2612" s="5"/>
      <c r="H2612" s="5"/>
      <c r="I2612" s="5"/>
      <c r="J2612" s="5"/>
      <c r="K2612" s="5"/>
      <c r="L2612" s="5"/>
      <c r="M2612" s="5"/>
      <c r="N2612" s="5"/>
      <c r="O2612" s="5"/>
      <c r="P2612" s="5"/>
      <c r="Q2612" s="5"/>
      <c r="R2612" s="5"/>
      <c r="S2612" s="5"/>
      <c r="T2612" s="5"/>
      <c r="U2612" s="5"/>
      <c r="V2612" s="5"/>
      <c r="W2612" s="5"/>
      <c r="X2612" s="5"/>
      <c r="Y2612" s="5"/>
      <c r="Z2612" s="5"/>
      <c r="AA2612" s="5"/>
      <c r="AB2612" s="5"/>
      <c r="AC2612" s="5"/>
      <c r="AD2612" s="5"/>
      <c r="AE2612" s="5"/>
      <c r="AF2612" s="5"/>
      <c r="AG2612" s="5"/>
      <c r="AH2612" s="5"/>
      <c r="AI2612" s="5"/>
      <c r="AJ2612" s="5"/>
      <c r="AK2612" s="5"/>
      <c r="AL2612" s="5"/>
      <c r="AM2612" s="5"/>
      <c r="AN2612" s="5"/>
      <c r="AO2612" s="5"/>
      <c r="AP2612" s="5"/>
      <c r="AQ2612" s="5"/>
      <c r="AR2612" s="5"/>
      <c r="AS2612" s="5"/>
      <c r="AT2612" s="5"/>
      <c r="AU2612" s="5"/>
      <c r="AV2612" s="5"/>
      <c r="AW2612" s="5"/>
      <c r="AX2612" s="5"/>
      <c r="AY2612" s="5"/>
      <c r="AZ2612" s="5"/>
      <c r="BA2612" s="5"/>
      <c r="BB2612" s="5"/>
    </row>
    <row r="2613" spans="1:54">
      <c r="A2613" s="4"/>
      <c r="B2613" s="25"/>
      <c r="C2613" s="32">
        <f t="shared" ref="C2613:C2619" si="187">IF(D2613="",0,1)</f>
        <v>1</v>
      </c>
      <c r="D2613" s="49" t="s">
        <v>4225</v>
      </c>
      <c r="E2613" s="49">
        <v>3600</v>
      </c>
      <c r="F2613" s="4"/>
      <c r="G2613" s="5"/>
      <c r="H2613" s="5"/>
      <c r="I2613" s="5"/>
      <c r="J2613" s="5"/>
      <c r="K2613" s="5"/>
      <c r="L2613" s="5"/>
      <c r="M2613" s="5"/>
      <c r="N2613" s="5"/>
      <c r="O2613" s="5"/>
      <c r="P2613" s="5"/>
      <c r="Q2613" s="5"/>
      <c r="R2613" s="5"/>
      <c r="S2613" s="5"/>
      <c r="T2613" s="5"/>
      <c r="U2613" s="5"/>
      <c r="V2613" s="5"/>
      <c r="W2613" s="5"/>
      <c r="X2613" s="5"/>
      <c r="Y2613" s="5"/>
      <c r="Z2613" s="5"/>
      <c r="AA2613" s="5"/>
      <c r="AB2613" s="5"/>
      <c r="AC2613" s="5"/>
      <c r="AD2613" s="5"/>
      <c r="AE2613" s="5"/>
      <c r="AF2613" s="5"/>
      <c r="AG2613" s="5"/>
      <c r="AH2613" s="5"/>
      <c r="AI2613" s="5"/>
      <c r="AJ2613" s="5"/>
      <c r="AK2613" s="5"/>
      <c r="AL2613" s="5"/>
      <c r="AM2613" s="5"/>
      <c r="AN2613" s="5"/>
      <c r="AO2613" s="5"/>
      <c r="AP2613" s="5"/>
      <c r="AQ2613" s="5"/>
      <c r="AR2613" s="5"/>
      <c r="AS2613" s="5"/>
      <c r="AT2613" s="5"/>
      <c r="AU2613" s="5"/>
      <c r="AV2613" s="5"/>
      <c r="AW2613" s="5"/>
      <c r="AX2613" s="5"/>
      <c r="AY2613" s="5"/>
      <c r="AZ2613" s="5"/>
      <c r="BA2613" s="5"/>
      <c r="BB2613" s="5"/>
    </row>
    <row r="2614" spans="1:54">
      <c r="A2614" s="4"/>
      <c r="B2614" s="25"/>
      <c r="C2614" s="32">
        <f t="shared" si="187"/>
        <v>1</v>
      </c>
      <c r="D2614" s="49" t="s">
        <v>4227</v>
      </c>
      <c r="E2614" s="49">
        <v>9679</v>
      </c>
      <c r="F2614" s="4"/>
      <c r="G2614" s="5"/>
      <c r="H2614" s="5"/>
      <c r="I2614" s="5"/>
      <c r="J2614" s="5"/>
      <c r="K2614" s="5"/>
      <c r="L2614" s="5"/>
      <c r="M2614" s="5"/>
      <c r="N2614" s="5"/>
      <c r="O2614" s="5"/>
      <c r="P2614" s="5"/>
      <c r="Q2614" s="5"/>
      <c r="R2614" s="5"/>
      <c r="S2614" s="5"/>
      <c r="T2614" s="5"/>
      <c r="U2614" s="5"/>
      <c r="V2614" s="5"/>
      <c r="W2614" s="5"/>
      <c r="X2614" s="5"/>
      <c r="Y2614" s="5"/>
      <c r="Z2614" s="5"/>
      <c r="AA2614" s="5"/>
      <c r="AB2614" s="5"/>
      <c r="AC2614" s="5"/>
      <c r="AD2614" s="5"/>
      <c r="AE2614" s="5"/>
      <c r="AF2614" s="5"/>
      <c r="AG2614" s="5"/>
      <c r="AH2614" s="5"/>
      <c r="AI2614" s="5"/>
      <c r="AJ2614" s="5"/>
      <c r="AK2614" s="5"/>
      <c r="AL2614" s="5"/>
      <c r="AM2614" s="5"/>
      <c r="AN2614" s="5"/>
      <c r="AO2614" s="5"/>
      <c r="AP2614" s="5"/>
      <c r="AQ2614" s="5"/>
      <c r="AR2614" s="5"/>
      <c r="AS2614" s="5"/>
      <c r="AT2614" s="5"/>
      <c r="AU2614" s="5"/>
      <c r="AV2614" s="5"/>
      <c r="AW2614" s="5"/>
      <c r="AX2614" s="5"/>
      <c r="AY2614" s="5"/>
      <c r="AZ2614" s="5"/>
      <c r="BA2614" s="5"/>
      <c r="BB2614" s="5"/>
    </row>
    <row r="2615" spans="1:54">
      <c r="A2615" s="4"/>
      <c r="B2615" s="25"/>
      <c r="C2615" s="32">
        <f t="shared" si="187"/>
        <v>1</v>
      </c>
      <c r="D2615" s="49" t="s">
        <v>4230</v>
      </c>
      <c r="E2615" s="49">
        <v>8000</v>
      </c>
      <c r="F2615" s="4"/>
      <c r="G2615" s="5"/>
      <c r="H2615" s="5"/>
      <c r="I2615" s="5"/>
      <c r="J2615" s="5"/>
      <c r="K2615" s="5"/>
      <c r="L2615" s="5"/>
      <c r="M2615" s="5"/>
      <c r="N2615" s="5"/>
      <c r="O2615" s="5"/>
      <c r="P2615" s="5"/>
      <c r="Q2615" s="5"/>
      <c r="R2615" s="5"/>
      <c r="S2615" s="5"/>
      <c r="T2615" s="5"/>
      <c r="U2615" s="5"/>
      <c r="V2615" s="5"/>
      <c r="W2615" s="5"/>
      <c r="X2615" s="5"/>
      <c r="Y2615" s="5"/>
      <c r="Z2615" s="5"/>
      <c r="AA2615" s="5"/>
      <c r="AB2615" s="5"/>
      <c r="AC2615" s="5"/>
      <c r="AD2615" s="5"/>
      <c r="AE2615" s="5"/>
      <c r="AF2615" s="5"/>
      <c r="AG2615" s="5"/>
      <c r="AH2615" s="5"/>
      <c r="AI2615" s="5"/>
      <c r="AJ2615" s="5"/>
      <c r="AK2615" s="5"/>
      <c r="AL2615" s="5"/>
      <c r="AM2615" s="5"/>
      <c r="AN2615" s="5"/>
      <c r="AO2615" s="5"/>
      <c r="AP2615" s="5"/>
      <c r="AQ2615" s="5"/>
      <c r="AR2615" s="5"/>
      <c r="AS2615" s="5"/>
      <c r="AT2615" s="5"/>
      <c r="AU2615" s="5"/>
      <c r="AV2615" s="5"/>
      <c r="AW2615" s="5"/>
      <c r="AX2615" s="5"/>
      <c r="AY2615" s="5"/>
      <c r="AZ2615" s="5"/>
      <c r="BA2615" s="5"/>
      <c r="BB2615" s="5"/>
    </row>
    <row r="2616" spans="1:54">
      <c r="A2616" s="4"/>
      <c r="B2616" s="25"/>
      <c r="C2616" s="32">
        <f t="shared" si="187"/>
        <v>1</v>
      </c>
      <c r="D2616" s="49" t="s">
        <v>4231</v>
      </c>
      <c r="E2616" s="49">
        <v>133742</v>
      </c>
      <c r="F2616" s="4"/>
      <c r="G2616" s="5"/>
      <c r="H2616" s="5"/>
      <c r="I2616" s="5"/>
      <c r="J2616" s="5"/>
      <c r="K2616" s="5"/>
      <c r="L2616" s="5"/>
      <c r="M2616" s="5"/>
      <c r="N2616" s="5"/>
      <c r="O2616" s="5"/>
      <c r="P2616" s="5"/>
      <c r="Q2616" s="5"/>
      <c r="R2616" s="5"/>
      <c r="S2616" s="5"/>
      <c r="T2616" s="5"/>
      <c r="U2616" s="5"/>
      <c r="V2616" s="5"/>
      <c r="W2616" s="5"/>
      <c r="X2616" s="5"/>
      <c r="Y2616" s="5"/>
      <c r="Z2616" s="5"/>
      <c r="AA2616" s="5"/>
      <c r="AB2616" s="5"/>
      <c r="AC2616" s="5"/>
      <c r="AD2616" s="5"/>
      <c r="AE2616" s="5"/>
      <c r="AF2616" s="5"/>
      <c r="AG2616" s="5"/>
      <c r="AH2616" s="5"/>
      <c r="AI2616" s="5"/>
      <c r="AJ2616" s="5"/>
      <c r="AK2616" s="5"/>
      <c r="AL2616" s="5"/>
      <c r="AM2616" s="5"/>
      <c r="AN2616" s="5"/>
      <c r="AO2616" s="5"/>
      <c r="AP2616" s="5"/>
      <c r="AQ2616" s="5"/>
      <c r="AR2616" s="5"/>
      <c r="AS2616" s="5"/>
      <c r="AT2616" s="5"/>
      <c r="AU2616" s="5"/>
      <c r="AV2616" s="5"/>
      <c r="AW2616" s="5"/>
      <c r="AX2616" s="5"/>
      <c r="AY2616" s="5"/>
      <c r="AZ2616" s="5"/>
      <c r="BA2616" s="5"/>
      <c r="BB2616" s="5"/>
    </row>
    <row r="2617" spans="1:54">
      <c r="A2617" s="4"/>
      <c r="B2617" s="25"/>
      <c r="C2617" s="32">
        <f t="shared" si="187"/>
        <v>1</v>
      </c>
      <c r="D2617" s="49" t="s">
        <v>4233</v>
      </c>
      <c r="E2617" s="49" t="s">
        <v>4234</v>
      </c>
      <c r="F2617" s="4"/>
      <c r="G2617" s="5"/>
      <c r="H2617" s="5"/>
      <c r="I2617" s="5"/>
      <c r="J2617" s="5"/>
      <c r="K2617" s="5"/>
      <c r="L2617" s="5"/>
      <c r="M2617" s="5"/>
      <c r="N2617" s="5"/>
      <c r="O2617" s="5"/>
      <c r="P2617" s="5"/>
      <c r="Q2617" s="5"/>
      <c r="R2617" s="5"/>
      <c r="S2617" s="5"/>
      <c r="T2617" s="5"/>
      <c r="U2617" s="5"/>
      <c r="V2617" s="5"/>
      <c r="W2617" s="5"/>
      <c r="X2617" s="5"/>
      <c r="Y2617" s="5"/>
      <c r="Z2617" s="5"/>
      <c r="AA2617" s="5"/>
      <c r="AB2617" s="5"/>
      <c r="AC2617" s="5"/>
      <c r="AD2617" s="5"/>
      <c r="AE2617" s="5"/>
      <c r="AF2617" s="5"/>
      <c r="AG2617" s="5"/>
      <c r="AH2617" s="5"/>
      <c r="AI2617" s="5"/>
      <c r="AJ2617" s="5"/>
      <c r="AK2617" s="5"/>
      <c r="AL2617" s="5"/>
      <c r="AM2617" s="5"/>
      <c r="AN2617" s="5"/>
      <c r="AO2617" s="5"/>
      <c r="AP2617" s="5"/>
      <c r="AQ2617" s="5"/>
      <c r="AR2617" s="5"/>
      <c r="AS2617" s="5"/>
      <c r="AT2617" s="5"/>
      <c r="AU2617" s="5"/>
      <c r="AV2617" s="5"/>
      <c r="AW2617" s="5"/>
      <c r="AX2617" s="5"/>
      <c r="AY2617" s="5"/>
      <c r="AZ2617" s="5"/>
      <c r="BA2617" s="5"/>
      <c r="BB2617" s="5"/>
    </row>
    <row r="2618" spans="1:54">
      <c r="A2618" s="4"/>
      <c r="B2618" s="25"/>
      <c r="C2618" s="32">
        <f t="shared" si="187"/>
        <v>1</v>
      </c>
      <c r="D2618" s="55" t="s">
        <v>4237</v>
      </c>
      <c r="E2618" s="55">
        <v>4500</v>
      </c>
      <c r="F2618" s="4"/>
      <c r="G2618" s="5"/>
      <c r="H2618" s="5"/>
      <c r="I2618" s="5"/>
      <c r="J2618" s="5"/>
      <c r="K2618" s="5"/>
      <c r="L2618" s="5"/>
      <c r="M2618" s="5"/>
      <c r="N2618" s="5"/>
      <c r="O2618" s="5"/>
      <c r="P2618" s="5"/>
      <c r="Q2618" s="5"/>
      <c r="R2618" s="5"/>
      <c r="S2618" s="5"/>
      <c r="T2618" s="5"/>
      <c r="U2618" s="5"/>
      <c r="V2618" s="5"/>
      <c r="W2618" s="5"/>
      <c r="X2618" s="5"/>
      <c r="Y2618" s="5"/>
      <c r="Z2618" s="5"/>
      <c r="AA2618" s="5"/>
      <c r="AB2618" s="5"/>
      <c r="AC2618" s="5"/>
      <c r="AD2618" s="5"/>
      <c r="AE2618" s="5"/>
      <c r="AF2618" s="5"/>
      <c r="AG2618" s="5"/>
      <c r="AH2618" s="5"/>
      <c r="AI2618" s="5"/>
      <c r="AJ2618" s="5"/>
      <c r="AK2618" s="5"/>
      <c r="AL2618" s="5"/>
      <c r="AM2618" s="5"/>
      <c r="AN2618" s="5"/>
      <c r="AO2618" s="5"/>
      <c r="AP2618" s="5"/>
      <c r="AQ2618" s="5"/>
      <c r="AR2618" s="5"/>
      <c r="AS2618" s="5"/>
      <c r="AT2618" s="5"/>
      <c r="AU2618" s="5"/>
      <c r="AV2618" s="5"/>
      <c r="AW2618" s="5"/>
      <c r="AX2618" s="5"/>
      <c r="AY2618" s="5"/>
      <c r="AZ2618" s="5"/>
      <c r="BA2618" s="5"/>
      <c r="BB2618" s="5"/>
    </row>
    <row r="2619" spans="1:54">
      <c r="A2619" s="4"/>
      <c r="B2619" s="25"/>
      <c r="C2619" s="32">
        <f t="shared" si="187"/>
        <v>1</v>
      </c>
      <c r="D2619" s="49" t="s">
        <v>4936</v>
      </c>
      <c r="E2619" s="49">
        <v>7150</v>
      </c>
      <c r="F2619" s="4"/>
      <c r="G2619" s="5"/>
      <c r="H2619" s="5"/>
      <c r="I2619" s="5"/>
      <c r="J2619" s="5"/>
      <c r="K2619" s="5"/>
      <c r="L2619" s="5"/>
      <c r="M2619" s="5"/>
      <c r="N2619" s="5"/>
      <c r="O2619" s="5"/>
      <c r="P2619" s="5"/>
      <c r="Q2619" s="5"/>
      <c r="R2619" s="5"/>
      <c r="S2619" s="5"/>
      <c r="T2619" s="5"/>
      <c r="U2619" s="5"/>
      <c r="V2619" s="5"/>
      <c r="W2619" s="5"/>
      <c r="X2619" s="5"/>
      <c r="Y2619" s="5"/>
      <c r="Z2619" s="5"/>
      <c r="AA2619" s="5"/>
      <c r="AB2619" s="5"/>
      <c r="AC2619" s="5"/>
      <c r="AD2619" s="5"/>
      <c r="AE2619" s="5"/>
      <c r="AF2619" s="5"/>
      <c r="AG2619" s="5"/>
      <c r="AH2619" s="5"/>
      <c r="AI2619" s="5"/>
      <c r="AJ2619" s="5"/>
      <c r="AK2619" s="5"/>
      <c r="AL2619" s="5"/>
      <c r="AM2619" s="5"/>
      <c r="AN2619" s="5"/>
      <c r="AO2619" s="5"/>
      <c r="AP2619" s="5"/>
      <c r="AQ2619" s="5"/>
      <c r="AR2619" s="5"/>
      <c r="AS2619" s="5"/>
      <c r="AT2619" s="5"/>
      <c r="AU2619" s="5"/>
      <c r="AV2619" s="5"/>
      <c r="AW2619" s="5"/>
      <c r="AX2619" s="5"/>
      <c r="AY2619" s="5"/>
      <c r="AZ2619" s="5"/>
      <c r="BA2619" s="5"/>
      <c r="BB2619" s="5"/>
    </row>
    <row r="2620" spans="1:54" ht="15">
      <c r="A2620" s="231" t="s">
        <v>4239</v>
      </c>
      <c r="B2620" s="231"/>
      <c r="C2620" s="231"/>
      <c r="D2620" s="44">
        <f>SUM(C2613:C2619)</f>
        <v>7</v>
      </c>
      <c r="E2620" s="159">
        <f t="shared" ref="E2620" si="188">SUM(E2613:E2619)</f>
        <v>166671</v>
      </c>
      <c r="F2620" s="4"/>
      <c r="G2620" s="5"/>
      <c r="H2620" s="5"/>
      <c r="I2620" s="5"/>
      <c r="J2620" s="5"/>
      <c r="K2620" s="5"/>
      <c r="L2620" s="5"/>
      <c r="M2620" s="5"/>
      <c r="N2620" s="5"/>
      <c r="O2620" s="5"/>
      <c r="P2620" s="5"/>
      <c r="Q2620" s="5"/>
      <c r="R2620" s="5"/>
      <c r="S2620" s="5"/>
      <c r="T2620" s="5"/>
      <c r="U2620" s="5"/>
      <c r="V2620" s="5"/>
      <c r="W2620" s="5"/>
      <c r="X2620" s="5"/>
      <c r="Y2620" s="5"/>
      <c r="Z2620" s="5"/>
      <c r="AA2620" s="5"/>
      <c r="AB2620" s="5"/>
      <c r="AC2620" s="5"/>
      <c r="AD2620" s="5"/>
      <c r="AE2620" s="5"/>
      <c r="AF2620" s="5"/>
      <c r="AG2620" s="5"/>
      <c r="AH2620" s="5"/>
      <c r="AI2620" s="5"/>
      <c r="AJ2620" s="5"/>
      <c r="AK2620" s="5"/>
      <c r="AL2620" s="5"/>
      <c r="AM2620" s="5"/>
      <c r="AN2620" s="5"/>
      <c r="AO2620" s="5"/>
      <c r="AP2620" s="5"/>
      <c r="AQ2620" s="5"/>
      <c r="AR2620" s="5"/>
      <c r="AS2620" s="5"/>
      <c r="AT2620" s="5"/>
      <c r="AU2620" s="5"/>
      <c r="AV2620" s="5"/>
      <c r="AW2620" s="5"/>
      <c r="AX2620" s="5"/>
      <c r="AY2620" s="5"/>
      <c r="AZ2620" s="5"/>
      <c r="BA2620" s="5"/>
      <c r="BB2620" s="5"/>
    </row>
    <row r="2621" spans="1:54" ht="15.75">
      <c r="A2621" s="28">
        <v>88</v>
      </c>
      <c r="B2621" s="225" t="s">
        <v>122</v>
      </c>
      <c r="C2621" s="225"/>
      <c r="D2621" s="29"/>
      <c r="E2621" s="156"/>
      <c r="F2621" s="4"/>
      <c r="G2621" s="5"/>
      <c r="H2621" s="5"/>
      <c r="I2621" s="5"/>
      <c r="J2621" s="5"/>
      <c r="K2621" s="5"/>
      <c r="L2621" s="5"/>
      <c r="M2621" s="5"/>
      <c r="N2621" s="5"/>
      <c r="O2621" s="5"/>
      <c r="P2621" s="5"/>
      <c r="Q2621" s="5"/>
      <c r="R2621" s="5"/>
      <c r="S2621" s="5"/>
      <c r="T2621" s="5"/>
      <c r="U2621" s="5"/>
      <c r="V2621" s="5"/>
      <c r="W2621" s="5"/>
      <c r="X2621" s="5"/>
      <c r="Y2621" s="5"/>
      <c r="Z2621" s="5"/>
      <c r="AA2621" s="5"/>
      <c r="AB2621" s="5"/>
      <c r="AC2621" s="5"/>
      <c r="AD2621" s="5"/>
      <c r="AE2621" s="5"/>
      <c r="AF2621" s="5"/>
      <c r="AG2621" s="5"/>
      <c r="AH2621" s="5"/>
      <c r="AI2621" s="5"/>
      <c r="AJ2621" s="5"/>
      <c r="AK2621" s="5"/>
      <c r="AL2621" s="5"/>
      <c r="AM2621" s="5"/>
      <c r="AN2621" s="5"/>
      <c r="AO2621" s="5"/>
      <c r="AP2621" s="5"/>
      <c r="AQ2621" s="5"/>
      <c r="AR2621" s="5"/>
      <c r="AS2621" s="5"/>
      <c r="AT2621" s="5"/>
      <c r="AU2621" s="5"/>
      <c r="AV2621" s="5"/>
      <c r="AW2621" s="5"/>
      <c r="AX2621" s="5"/>
      <c r="AY2621" s="5"/>
      <c r="AZ2621" s="5"/>
      <c r="BA2621" s="5"/>
      <c r="BB2621" s="5"/>
    </row>
    <row r="2622" spans="1:54">
      <c r="A2622" s="4"/>
      <c r="B2622" s="25"/>
      <c r="C2622" s="32">
        <f t="shared" ref="C2622:C2639" si="189">IF(D2622="",0,1)</f>
        <v>1</v>
      </c>
      <c r="D2622" s="34" t="s">
        <v>4242</v>
      </c>
      <c r="E2622" s="34">
        <v>4745</v>
      </c>
      <c r="F2622" s="4"/>
      <c r="G2622" s="5"/>
      <c r="H2622" s="5"/>
      <c r="I2622" s="5"/>
      <c r="J2622" s="5"/>
      <c r="K2622" s="5"/>
      <c r="L2622" s="5"/>
      <c r="M2622" s="5"/>
      <c r="N2622" s="5"/>
      <c r="O2622" s="5"/>
      <c r="P2622" s="5"/>
      <c r="Q2622" s="5"/>
      <c r="R2622" s="5"/>
      <c r="S2622" s="5"/>
      <c r="T2622" s="5"/>
      <c r="U2622" s="5"/>
      <c r="V2622" s="5"/>
      <c r="W2622" s="5"/>
      <c r="X2622" s="5"/>
      <c r="Y2622" s="5"/>
      <c r="Z2622" s="5"/>
      <c r="AA2622" s="5"/>
      <c r="AB2622" s="5"/>
      <c r="AC2622" s="5"/>
      <c r="AD2622" s="5"/>
      <c r="AE2622" s="5"/>
      <c r="AF2622" s="5"/>
      <c r="AG2622" s="5"/>
      <c r="AH2622" s="5"/>
      <c r="AI2622" s="5"/>
      <c r="AJ2622" s="5"/>
      <c r="AK2622" s="5"/>
      <c r="AL2622" s="5"/>
      <c r="AM2622" s="5"/>
      <c r="AN2622" s="5"/>
      <c r="AO2622" s="5"/>
      <c r="AP2622" s="5"/>
      <c r="AQ2622" s="5"/>
      <c r="AR2622" s="5"/>
      <c r="AS2622" s="5"/>
      <c r="AT2622" s="5"/>
      <c r="AU2622" s="5"/>
      <c r="AV2622" s="5"/>
      <c r="AW2622" s="5"/>
      <c r="AX2622" s="5"/>
      <c r="AY2622" s="5"/>
      <c r="AZ2622" s="5"/>
      <c r="BA2622" s="5"/>
      <c r="BB2622" s="5"/>
    </row>
    <row r="2623" spans="1:54">
      <c r="A2623" s="4"/>
      <c r="B2623" s="25"/>
      <c r="C2623" s="32">
        <f t="shared" si="189"/>
        <v>1</v>
      </c>
      <c r="D2623" s="36" t="s">
        <v>4243</v>
      </c>
      <c r="E2623" s="36">
        <v>3414</v>
      </c>
      <c r="F2623" s="4"/>
      <c r="G2623" s="5"/>
      <c r="H2623" s="5"/>
      <c r="I2623" s="5"/>
      <c r="J2623" s="5"/>
      <c r="K2623" s="5"/>
      <c r="L2623" s="5"/>
      <c r="M2623" s="5"/>
      <c r="N2623" s="5"/>
      <c r="O2623" s="5"/>
      <c r="P2623" s="5"/>
      <c r="Q2623" s="5"/>
      <c r="R2623" s="5"/>
      <c r="S2623" s="5"/>
      <c r="T2623" s="5"/>
      <c r="U2623" s="5"/>
      <c r="V2623" s="5"/>
      <c r="W2623" s="5"/>
      <c r="X2623" s="5"/>
      <c r="Y2623" s="5"/>
      <c r="Z2623" s="5"/>
      <c r="AA2623" s="5"/>
      <c r="AB2623" s="5"/>
      <c r="AC2623" s="5"/>
      <c r="AD2623" s="5"/>
      <c r="AE2623" s="5"/>
      <c r="AF2623" s="5"/>
      <c r="AG2623" s="5"/>
      <c r="AH2623" s="5"/>
      <c r="AI2623" s="5"/>
      <c r="AJ2623" s="5"/>
      <c r="AK2623" s="5"/>
      <c r="AL2623" s="5"/>
      <c r="AM2623" s="5"/>
      <c r="AN2623" s="5"/>
      <c r="AO2623" s="5"/>
      <c r="AP2623" s="5"/>
      <c r="AQ2623" s="5"/>
      <c r="AR2623" s="5"/>
      <c r="AS2623" s="5"/>
      <c r="AT2623" s="5"/>
      <c r="AU2623" s="5"/>
      <c r="AV2623" s="5"/>
      <c r="AW2623" s="5"/>
      <c r="AX2623" s="5"/>
      <c r="AY2623" s="5"/>
      <c r="AZ2623" s="5"/>
      <c r="BA2623" s="5"/>
      <c r="BB2623" s="5"/>
    </row>
    <row r="2624" spans="1:54">
      <c r="A2624" s="4"/>
      <c r="B2624" s="25"/>
      <c r="C2624" s="32">
        <f t="shared" si="189"/>
        <v>1</v>
      </c>
      <c r="D2624" s="36" t="s">
        <v>4247</v>
      </c>
      <c r="E2624" s="36">
        <v>3182</v>
      </c>
      <c r="F2624" s="4"/>
      <c r="G2624" s="5"/>
      <c r="H2624" s="5"/>
      <c r="I2624" s="5"/>
      <c r="J2624" s="5"/>
      <c r="K2624" s="5"/>
      <c r="L2624" s="5"/>
      <c r="M2624" s="5"/>
      <c r="N2624" s="5"/>
      <c r="O2624" s="5"/>
      <c r="P2624" s="5"/>
      <c r="Q2624" s="5"/>
      <c r="R2624" s="5"/>
      <c r="S2624" s="5"/>
      <c r="T2624" s="5"/>
      <c r="U2624" s="5"/>
      <c r="V2624" s="5"/>
      <c r="W2624" s="5"/>
      <c r="X2624" s="5"/>
      <c r="Y2624" s="5"/>
      <c r="Z2624" s="5"/>
      <c r="AA2624" s="5"/>
      <c r="AB2624" s="5"/>
      <c r="AC2624" s="5"/>
      <c r="AD2624" s="5"/>
      <c r="AE2624" s="5"/>
      <c r="AF2624" s="5"/>
      <c r="AG2624" s="5"/>
      <c r="AH2624" s="5"/>
      <c r="AI2624" s="5"/>
      <c r="AJ2624" s="5"/>
      <c r="AK2624" s="5"/>
      <c r="AL2624" s="5"/>
      <c r="AM2624" s="5"/>
      <c r="AN2624" s="5"/>
      <c r="AO2624" s="5"/>
      <c r="AP2624" s="5"/>
      <c r="AQ2624" s="5"/>
      <c r="AR2624" s="5"/>
      <c r="AS2624" s="5"/>
      <c r="AT2624" s="5"/>
      <c r="AU2624" s="5"/>
      <c r="AV2624" s="5"/>
      <c r="AW2624" s="5"/>
      <c r="AX2624" s="5"/>
      <c r="AY2624" s="5"/>
      <c r="AZ2624" s="5"/>
      <c r="BA2624" s="5"/>
      <c r="BB2624" s="5"/>
    </row>
    <row r="2625" spans="1:54">
      <c r="A2625" s="4"/>
      <c r="B2625" s="25"/>
      <c r="C2625" s="32">
        <f t="shared" si="189"/>
        <v>1</v>
      </c>
      <c r="D2625" s="36" t="s">
        <v>4248</v>
      </c>
      <c r="E2625" s="36">
        <v>33706</v>
      </c>
      <c r="F2625" s="4"/>
      <c r="G2625" s="5"/>
      <c r="H2625" s="5"/>
      <c r="I2625" s="5"/>
      <c r="J2625" s="5"/>
      <c r="K2625" s="5"/>
      <c r="L2625" s="5"/>
      <c r="M2625" s="5"/>
      <c r="N2625" s="5"/>
      <c r="O2625" s="5"/>
      <c r="P2625" s="5"/>
      <c r="Q2625" s="5"/>
      <c r="R2625" s="5"/>
      <c r="S2625" s="5"/>
      <c r="T2625" s="5"/>
      <c r="U2625" s="5"/>
      <c r="V2625" s="5"/>
      <c r="W2625" s="5"/>
      <c r="X2625" s="5"/>
      <c r="Y2625" s="5"/>
      <c r="Z2625" s="5"/>
      <c r="AA2625" s="5"/>
      <c r="AB2625" s="5"/>
      <c r="AC2625" s="5"/>
      <c r="AD2625" s="5"/>
      <c r="AE2625" s="5"/>
      <c r="AF2625" s="5"/>
      <c r="AG2625" s="5"/>
      <c r="AH2625" s="5"/>
      <c r="AI2625" s="5"/>
      <c r="AJ2625" s="5"/>
      <c r="AK2625" s="5"/>
      <c r="AL2625" s="5"/>
      <c r="AM2625" s="5"/>
      <c r="AN2625" s="5"/>
      <c r="AO2625" s="5"/>
      <c r="AP2625" s="5"/>
      <c r="AQ2625" s="5"/>
      <c r="AR2625" s="5"/>
      <c r="AS2625" s="5"/>
      <c r="AT2625" s="5"/>
      <c r="AU2625" s="5"/>
      <c r="AV2625" s="5"/>
      <c r="AW2625" s="5"/>
      <c r="AX2625" s="5"/>
      <c r="AY2625" s="5"/>
      <c r="AZ2625" s="5"/>
      <c r="BA2625" s="5"/>
      <c r="BB2625" s="5"/>
    </row>
    <row r="2626" spans="1:54">
      <c r="A2626" s="4"/>
      <c r="B2626" s="25"/>
      <c r="C2626" s="32">
        <f t="shared" si="189"/>
        <v>1</v>
      </c>
      <c r="D2626" s="34" t="s">
        <v>4250</v>
      </c>
      <c r="E2626" s="34">
        <v>2887</v>
      </c>
      <c r="F2626" s="4"/>
      <c r="G2626" s="5"/>
      <c r="H2626" s="5"/>
      <c r="I2626" s="5"/>
      <c r="J2626" s="5"/>
      <c r="K2626" s="5"/>
      <c r="L2626" s="5"/>
      <c r="M2626" s="5"/>
      <c r="N2626" s="5"/>
      <c r="O2626" s="5"/>
      <c r="P2626" s="5"/>
      <c r="Q2626" s="5"/>
      <c r="R2626" s="5"/>
      <c r="S2626" s="5"/>
      <c r="T2626" s="5"/>
      <c r="U2626" s="5"/>
      <c r="V2626" s="5"/>
      <c r="W2626" s="5"/>
      <c r="X2626" s="5"/>
      <c r="Y2626" s="5"/>
      <c r="Z2626" s="5"/>
      <c r="AA2626" s="5"/>
      <c r="AB2626" s="5"/>
      <c r="AC2626" s="5"/>
      <c r="AD2626" s="5"/>
      <c r="AE2626" s="5"/>
      <c r="AF2626" s="5"/>
      <c r="AG2626" s="5"/>
      <c r="AH2626" s="5"/>
      <c r="AI2626" s="5"/>
      <c r="AJ2626" s="5"/>
      <c r="AK2626" s="5"/>
      <c r="AL2626" s="5"/>
      <c r="AM2626" s="5"/>
      <c r="AN2626" s="5"/>
      <c r="AO2626" s="5"/>
      <c r="AP2626" s="5"/>
      <c r="AQ2626" s="5"/>
      <c r="AR2626" s="5"/>
      <c r="AS2626" s="5"/>
      <c r="AT2626" s="5"/>
      <c r="AU2626" s="5"/>
      <c r="AV2626" s="5"/>
      <c r="AW2626" s="5"/>
      <c r="AX2626" s="5"/>
      <c r="AY2626" s="5"/>
      <c r="AZ2626" s="5"/>
      <c r="BA2626" s="5"/>
      <c r="BB2626" s="5"/>
    </row>
    <row r="2627" spans="1:54">
      <c r="A2627" s="4"/>
      <c r="B2627" s="25"/>
      <c r="C2627" s="32">
        <f t="shared" si="189"/>
        <v>1</v>
      </c>
      <c r="D2627" s="42" t="s">
        <v>4251</v>
      </c>
      <c r="E2627" s="40">
        <v>8431</v>
      </c>
      <c r="F2627" s="4"/>
      <c r="G2627" s="5"/>
      <c r="H2627" s="5"/>
      <c r="I2627" s="5"/>
      <c r="J2627" s="5"/>
      <c r="K2627" s="5"/>
      <c r="L2627" s="5"/>
      <c r="M2627" s="5"/>
      <c r="N2627" s="5"/>
      <c r="O2627" s="5"/>
      <c r="P2627" s="5"/>
      <c r="Q2627" s="5"/>
      <c r="R2627" s="5"/>
      <c r="S2627" s="5"/>
      <c r="T2627" s="5"/>
      <c r="U2627" s="5"/>
      <c r="V2627" s="5"/>
      <c r="W2627" s="5"/>
      <c r="X2627" s="5"/>
      <c r="Y2627" s="5"/>
      <c r="Z2627" s="5"/>
      <c r="AA2627" s="5"/>
      <c r="AB2627" s="5"/>
      <c r="AC2627" s="5"/>
      <c r="AD2627" s="5"/>
      <c r="AE2627" s="5"/>
      <c r="AF2627" s="5"/>
      <c r="AG2627" s="5"/>
      <c r="AH2627" s="5"/>
      <c r="AI2627" s="5"/>
      <c r="AJ2627" s="5"/>
      <c r="AK2627" s="5"/>
      <c r="AL2627" s="5"/>
      <c r="AM2627" s="5"/>
      <c r="AN2627" s="5"/>
      <c r="AO2627" s="5"/>
      <c r="AP2627" s="5"/>
      <c r="AQ2627" s="5"/>
      <c r="AR2627" s="5"/>
      <c r="AS2627" s="5"/>
      <c r="AT2627" s="5"/>
      <c r="AU2627" s="5"/>
      <c r="AV2627" s="5"/>
      <c r="AW2627" s="5"/>
      <c r="AX2627" s="5"/>
      <c r="AY2627" s="5"/>
      <c r="AZ2627" s="5"/>
      <c r="BA2627" s="5"/>
      <c r="BB2627" s="5"/>
    </row>
    <row r="2628" spans="1:54">
      <c r="A2628" s="4"/>
      <c r="B2628" s="25"/>
      <c r="C2628" s="32">
        <f t="shared" si="189"/>
        <v>1</v>
      </c>
      <c r="D2628" s="34" t="s">
        <v>4252</v>
      </c>
      <c r="E2628" s="34">
        <v>8921</v>
      </c>
      <c r="F2628" s="4"/>
      <c r="G2628" s="5"/>
      <c r="H2628" s="5"/>
      <c r="I2628" s="5"/>
      <c r="J2628" s="5"/>
      <c r="K2628" s="5"/>
      <c r="L2628" s="5"/>
      <c r="M2628" s="5"/>
      <c r="N2628" s="5"/>
      <c r="O2628" s="5"/>
      <c r="P2628" s="5"/>
      <c r="Q2628" s="5"/>
      <c r="R2628" s="5"/>
      <c r="S2628" s="5"/>
      <c r="T2628" s="5"/>
      <c r="U2628" s="5"/>
      <c r="V2628" s="5"/>
      <c r="W2628" s="5"/>
      <c r="X2628" s="5"/>
      <c r="Y2628" s="5"/>
      <c r="Z2628" s="5"/>
      <c r="AA2628" s="5"/>
      <c r="AB2628" s="5"/>
      <c r="AC2628" s="5"/>
      <c r="AD2628" s="5"/>
      <c r="AE2628" s="5"/>
      <c r="AF2628" s="5"/>
      <c r="AG2628" s="5"/>
      <c r="AH2628" s="5"/>
      <c r="AI2628" s="5"/>
      <c r="AJ2628" s="5"/>
      <c r="AK2628" s="5"/>
      <c r="AL2628" s="5"/>
      <c r="AM2628" s="5"/>
      <c r="AN2628" s="5"/>
      <c r="AO2628" s="5"/>
      <c r="AP2628" s="5"/>
      <c r="AQ2628" s="5"/>
      <c r="AR2628" s="5"/>
      <c r="AS2628" s="5"/>
      <c r="AT2628" s="5"/>
      <c r="AU2628" s="5"/>
      <c r="AV2628" s="5"/>
      <c r="AW2628" s="5"/>
      <c r="AX2628" s="5"/>
      <c r="AY2628" s="5"/>
      <c r="AZ2628" s="5"/>
      <c r="BA2628" s="5"/>
      <c r="BB2628" s="5"/>
    </row>
    <row r="2629" spans="1:54">
      <c r="A2629" s="4"/>
      <c r="B2629" s="25"/>
      <c r="C2629" s="32">
        <f t="shared" si="189"/>
        <v>1</v>
      </c>
      <c r="D2629" s="36" t="s">
        <v>4256</v>
      </c>
      <c r="E2629" s="36">
        <v>5436</v>
      </c>
      <c r="F2629" s="4"/>
      <c r="G2629" s="5"/>
      <c r="H2629" s="5"/>
      <c r="I2629" s="5"/>
      <c r="J2629" s="5"/>
      <c r="K2629" s="5"/>
      <c r="L2629" s="5"/>
      <c r="M2629" s="5"/>
      <c r="N2629" s="5"/>
      <c r="O2629" s="5"/>
      <c r="P2629" s="5"/>
      <c r="Q2629" s="5"/>
      <c r="R2629" s="5"/>
      <c r="S2629" s="5"/>
      <c r="T2629" s="5"/>
      <c r="U2629" s="5"/>
      <c r="V2629" s="5"/>
      <c r="W2629" s="5"/>
      <c r="X2629" s="5"/>
      <c r="Y2629" s="5"/>
      <c r="Z2629" s="5"/>
      <c r="AA2629" s="5"/>
      <c r="AB2629" s="5"/>
      <c r="AC2629" s="5"/>
      <c r="AD2629" s="5"/>
      <c r="AE2629" s="5"/>
      <c r="AF2629" s="5"/>
      <c r="AG2629" s="5"/>
      <c r="AH2629" s="5"/>
      <c r="AI2629" s="5"/>
      <c r="AJ2629" s="5"/>
      <c r="AK2629" s="5"/>
      <c r="AL2629" s="5"/>
      <c r="AM2629" s="5"/>
      <c r="AN2629" s="5"/>
      <c r="AO2629" s="5"/>
      <c r="AP2629" s="5"/>
      <c r="AQ2629" s="5"/>
      <c r="AR2629" s="5"/>
      <c r="AS2629" s="5"/>
      <c r="AT2629" s="5"/>
      <c r="AU2629" s="5"/>
      <c r="AV2629" s="5"/>
      <c r="AW2629" s="5"/>
      <c r="AX2629" s="5"/>
      <c r="AY2629" s="5"/>
      <c r="AZ2629" s="5"/>
      <c r="BA2629" s="5"/>
      <c r="BB2629" s="5"/>
    </row>
    <row r="2630" spans="1:54">
      <c r="A2630" s="4"/>
      <c r="B2630" s="25"/>
      <c r="C2630" s="32">
        <f t="shared" si="189"/>
        <v>1</v>
      </c>
      <c r="D2630" s="36" t="s">
        <v>4258</v>
      </c>
      <c r="E2630" s="36">
        <v>6920</v>
      </c>
      <c r="F2630" s="4"/>
      <c r="G2630" s="5"/>
      <c r="H2630" s="5"/>
      <c r="I2630" s="5"/>
      <c r="J2630" s="5"/>
      <c r="K2630" s="5"/>
      <c r="L2630" s="5"/>
      <c r="M2630" s="5"/>
      <c r="N2630" s="5"/>
      <c r="O2630" s="5"/>
      <c r="P2630" s="5"/>
      <c r="Q2630" s="5"/>
      <c r="R2630" s="5"/>
      <c r="S2630" s="5"/>
      <c r="T2630" s="5"/>
      <c r="U2630" s="5"/>
      <c r="V2630" s="5"/>
      <c r="W2630" s="5"/>
      <c r="X2630" s="5"/>
      <c r="Y2630" s="5"/>
      <c r="Z2630" s="5"/>
      <c r="AA2630" s="5"/>
      <c r="AB2630" s="5"/>
      <c r="AC2630" s="5"/>
      <c r="AD2630" s="5"/>
      <c r="AE2630" s="5"/>
      <c r="AF2630" s="5"/>
      <c r="AG2630" s="5"/>
      <c r="AH2630" s="5"/>
      <c r="AI2630" s="5"/>
      <c r="AJ2630" s="5"/>
      <c r="AK2630" s="5"/>
      <c r="AL2630" s="5"/>
      <c r="AM2630" s="5"/>
      <c r="AN2630" s="5"/>
      <c r="AO2630" s="5"/>
      <c r="AP2630" s="5"/>
      <c r="AQ2630" s="5"/>
      <c r="AR2630" s="5"/>
      <c r="AS2630" s="5"/>
      <c r="AT2630" s="5"/>
      <c r="AU2630" s="5"/>
      <c r="AV2630" s="5"/>
      <c r="AW2630" s="5"/>
      <c r="AX2630" s="5"/>
      <c r="AY2630" s="5"/>
      <c r="AZ2630" s="5"/>
      <c r="BA2630" s="5"/>
      <c r="BB2630" s="5"/>
    </row>
    <row r="2631" spans="1:54">
      <c r="A2631" s="4"/>
      <c r="B2631" s="25"/>
      <c r="C2631" s="32">
        <f t="shared" si="189"/>
        <v>1</v>
      </c>
      <c r="D2631" s="36" t="s">
        <v>4260</v>
      </c>
      <c r="E2631" s="36">
        <v>1667</v>
      </c>
      <c r="F2631" s="4"/>
      <c r="G2631" s="5"/>
      <c r="H2631" s="5"/>
      <c r="I2631" s="5"/>
      <c r="J2631" s="5"/>
      <c r="K2631" s="5"/>
      <c r="L2631" s="5"/>
      <c r="M2631" s="5"/>
      <c r="N2631" s="5"/>
      <c r="O2631" s="5"/>
      <c r="P2631" s="5"/>
      <c r="Q2631" s="5"/>
      <c r="R2631" s="5"/>
      <c r="S2631" s="5"/>
      <c r="T2631" s="5"/>
      <c r="U2631" s="5"/>
      <c r="V2631" s="5"/>
      <c r="W2631" s="5"/>
      <c r="X2631" s="5"/>
      <c r="Y2631" s="5"/>
      <c r="Z2631" s="5"/>
      <c r="AA2631" s="5"/>
      <c r="AB2631" s="5"/>
      <c r="AC2631" s="5"/>
      <c r="AD2631" s="5"/>
      <c r="AE2631" s="5"/>
      <c r="AF2631" s="5"/>
      <c r="AG2631" s="5"/>
      <c r="AH2631" s="5"/>
      <c r="AI2631" s="5"/>
      <c r="AJ2631" s="5"/>
      <c r="AK2631" s="5"/>
      <c r="AL2631" s="5"/>
      <c r="AM2631" s="5"/>
      <c r="AN2631" s="5"/>
      <c r="AO2631" s="5"/>
      <c r="AP2631" s="5"/>
      <c r="AQ2631" s="5"/>
      <c r="AR2631" s="5"/>
      <c r="AS2631" s="5"/>
      <c r="AT2631" s="5"/>
      <c r="AU2631" s="5"/>
      <c r="AV2631" s="5"/>
      <c r="AW2631" s="5"/>
      <c r="AX2631" s="5"/>
      <c r="AY2631" s="5"/>
      <c r="AZ2631" s="5"/>
      <c r="BA2631" s="5"/>
      <c r="BB2631" s="5"/>
    </row>
    <row r="2632" spans="1:54">
      <c r="A2632" s="4"/>
      <c r="B2632" s="25"/>
      <c r="C2632" s="32">
        <f t="shared" si="189"/>
        <v>1</v>
      </c>
      <c r="D2632" s="36" t="s">
        <v>4263</v>
      </c>
      <c r="E2632" s="36">
        <v>5231</v>
      </c>
      <c r="F2632" s="4"/>
      <c r="G2632" s="5"/>
      <c r="H2632" s="5"/>
      <c r="I2632" s="5"/>
      <c r="J2632" s="5"/>
      <c r="K2632" s="5"/>
      <c r="L2632" s="5"/>
      <c r="M2632" s="5"/>
      <c r="N2632" s="5"/>
      <c r="O2632" s="5"/>
      <c r="P2632" s="5"/>
      <c r="Q2632" s="5"/>
      <c r="R2632" s="5"/>
      <c r="S2632" s="5"/>
      <c r="T2632" s="5"/>
      <c r="U2632" s="5"/>
      <c r="V2632" s="5"/>
      <c r="W2632" s="5"/>
      <c r="X2632" s="5"/>
      <c r="Y2632" s="5"/>
      <c r="Z2632" s="5"/>
      <c r="AA2632" s="5"/>
      <c r="AB2632" s="5"/>
      <c r="AC2632" s="5"/>
      <c r="AD2632" s="5"/>
      <c r="AE2632" s="5"/>
      <c r="AF2632" s="5"/>
      <c r="AG2632" s="5"/>
      <c r="AH2632" s="5"/>
      <c r="AI2632" s="5"/>
      <c r="AJ2632" s="5"/>
      <c r="AK2632" s="5"/>
      <c r="AL2632" s="5"/>
      <c r="AM2632" s="5"/>
      <c r="AN2632" s="5"/>
      <c r="AO2632" s="5"/>
      <c r="AP2632" s="5"/>
      <c r="AQ2632" s="5"/>
      <c r="AR2632" s="5"/>
      <c r="AS2632" s="5"/>
      <c r="AT2632" s="5"/>
      <c r="AU2632" s="5"/>
      <c r="AV2632" s="5"/>
      <c r="AW2632" s="5"/>
      <c r="AX2632" s="5"/>
      <c r="AY2632" s="5"/>
      <c r="AZ2632" s="5"/>
      <c r="BA2632" s="5"/>
      <c r="BB2632" s="5"/>
    </row>
    <row r="2633" spans="1:54">
      <c r="A2633" s="4"/>
      <c r="B2633" s="25"/>
      <c r="C2633" s="32">
        <f t="shared" si="189"/>
        <v>1</v>
      </c>
      <c r="D2633" s="36" t="s">
        <v>4264</v>
      </c>
      <c r="E2633" s="36">
        <v>6346</v>
      </c>
      <c r="F2633" s="4"/>
      <c r="G2633" s="5"/>
      <c r="H2633" s="5"/>
      <c r="I2633" s="5"/>
      <c r="J2633" s="5"/>
      <c r="K2633" s="5"/>
      <c r="L2633" s="5"/>
      <c r="M2633" s="5"/>
      <c r="N2633" s="5"/>
      <c r="O2633" s="5"/>
      <c r="P2633" s="5"/>
      <c r="Q2633" s="5"/>
      <c r="R2633" s="5"/>
      <c r="S2633" s="5"/>
      <c r="T2633" s="5"/>
      <c r="U2633" s="5"/>
      <c r="V2633" s="5"/>
      <c r="W2633" s="5"/>
      <c r="X2633" s="5"/>
      <c r="Y2633" s="5"/>
      <c r="Z2633" s="5"/>
      <c r="AA2633" s="5"/>
      <c r="AB2633" s="5"/>
      <c r="AC2633" s="5"/>
      <c r="AD2633" s="5"/>
      <c r="AE2633" s="5"/>
      <c r="AF2633" s="5"/>
      <c r="AG2633" s="5"/>
      <c r="AH2633" s="5"/>
      <c r="AI2633" s="5"/>
      <c r="AJ2633" s="5"/>
      <c r="AK2633" s="5"/>
      <c r="AL2633" s="5"/>
      <c r="AM2633" s="5"/>
      <c r="AN2633" s="5"/>
      <c r="AO2633" s="5"/>
      <c r="AP2633" s="5"/>
      <c r="AQ2633" s="5"/>
      <c r="AR2633" s="5"/>
      <c r="AS2633" s="5"/>
      <c r="AT2633" s="5"/>
      <c r="AU2633" s="5"/>
      <c r="AV2633" s="5"/>
      <c r="AW2633" s="5"/>
      <c r="AX2633" s="5"/>
      <c r="AY2633" s="5"/>
      <c r="AZ2633" s="5"/>
      <c r="BA2633" s="5"/>
      <c r="BB2633" s="5"/>
    </row>
    <row r="2634" spans="1:54">
      <c r="A2634" s="4"/>
      <c r="B2634" s="25"/>
      <c r="C2634" s="32">
        <f t="shared" si="189"/>
        <v>1</v>
      </c>
      <c r="D2634" s="36" t="s">
        <v>4265</v>
      </c>
      <c r="E2634" s="36">
        <v>7992</v>
      </c>
      <c r="F2634" s="4"/>
      <c r="G2634" s="5"/>
      <c r="H2634" s="5"/>
      <c r="I2634" s="5"/>
      <c r="J2634" s="5"/>
      <c r="K2634" s="5"/>
      <c r="L2634" s="5"/>
      <c r="M2634" s="5"/>
      <c r="N2634" s="5"/>
      <c r="O2634" s="5"/>
      <c r="P2634" s="5"/>
      <c r="Q2634" s="5"/>
      <c r="R2634" s="5"/>
      <c r="S2634" s="5"/>
      <c r="T2634" s="5"/>
      <c r="U2634" s="5"/>
      <c r="V2634" s="5"/>
      <c r="W2634" s="5"/>
      <c r="X2634" s="5"/>
      <c r="Y2634" s="5"/>
      <c r="Z2634" s="5"/>
      <c r="AA2634" s="5"/>
      <c r="AB2634" s="5"/>
      <c r="AC2634" s="5"/>
      <c r="AD2634" s="5"/>
      <c r="AE2634" s="5"/>
      <c r="AF2634" s="5"/>
      <c r="AG2634" s="5"/>
      <c r="AH2634" s="5"/>
      <c r="AI2634" s="5"/>
      <c r="AJ2634" s="5"/>
      <c r="AK2634" s="5"/>
      <c r="AL2634" s="5"/>
      <c r="AM2634" s="5"/>
      <c r="AN2634" s="5"/>
      <c r="AO2634" s="5"/>
      <c r="AP2634" s="5"/>
      <c r="AQ2634" s="5"/>
      <c r="AR2634" s="5"/>
      <c r="AS2634" s="5"/>
      <c r="AT2634" s="5"/>
      <c r="AU2634" s="5"/>
      <c r="AV2634" s="5"/>
      <c r="AW2634" s="5"/>
      <c r="AX2634" s="5"/>
      <c r="AY2634" s="5"/>
      <c r="AZ2634" s="5"/>
      <c r="BA2634" s="5"/>
      <c r="BB2634" s="5"/>
    </row>
    <row r="2635" spans="1:54">
      <c r="A2635" s="4"/>
      <c r="B2635" s="25"/>
      <c r="C2635" s="32">
        <f t="shared" si="189"/>
        <v>1</v>
      </c>
      <c r="D2635" s="36" t="s">
        <v>4266</v>
      </c>
      <c r="E2635" s="36">
        <v>20060</v>
      </c>
      <c r="F2635" s="4"/>
      <c r="G2635" s="5"/>
      <c r="H2635" s="5"/>
      <c r="I2635" s="5"/>
      <c r="J2635" s="5"/>
      <c r="K2635" s="5"/>
      <c r="L2635" s="5"/>
      <c r="M2635" s="5"/>
      <c r="N2635" s="5"/>
      <c r="O2635" s="5"/>
      <c r="P2635" s="5"/>
      <c r="Q2635" s="5"/>
      <c r="R2635" s="5"/>
      <c r="S2635" s="5"/>
      <c r="T2635" s="5"/>
      <c r="U2635" s="5"/>
      <c r="V2635" s="5"/>
      <c r="W2635" s="5"/>
      <c r="X2635" s="5"/>
      <c r="Y2635" s="5"/>
      <c r="Z2635" s="5"/>
      <c r="AA2635" s="5"/>
      <c r="AB2635" s="5"/>
      <c r="AC2635" s="5"/>
      <c r="AD2635" s="5"/>
      <c r="AE2635" s="5"/>
      <c r="AF2635" s="5"/>
      <c r="AG2635" s="5"/>
      <c r="AH2635" s="5"/>
      <c r="AI2635" s="5"/>
      <c r="AJ2635" s="5"/>
      <c r="AK2635" s="5"/>
      <c r="AL2635" s="5"/>
      <c r="AM2635" s="5"/>
      <c r="AN2635" s="5"/>
      <c r="AO2635" s="5"/>
      <c r="AP2635" s="5"/>
      <c r="AQ2635" s="5"/>
      <c r="AR2635" s="5"/>
      <c r="AS2635" s="5"/>
      <c r="AT2635" s="5"/>
      <c r="AU2635" s="5"/>
      <c r="AV2635" s="5"/>
      <c r="AW2635" s="5"/>
      <c r="AX2635" s="5"/>
      <c r="AY2635" s="5"/>
      <c r="AZ2635" s="5"/>
      <c r="BA2635" s="5"/>
      <c r="BB2635" s="5"/>
    </row>
    <row r="2636" spans="1:54">
      <c r="A2636" s="4"/>
      <c r="B2636" s="25"/>
      <c r="C2636" s="32">
        <f t="shared" si="189"/>
        <v>1</v>
      </c>
      <c r="D2636" s="42" t="s">
        <v>4269</v>
      </c>
      <c r="E2636" s="42">
        <v>1892</v>
      </c>
      <c r="F2636" s="4"/>
      <c r="G2636" s="5"/>
      <c r="H2636" s="5"/>
      <c r="I2636" s="5"/>
      <c r="J2636" s="5"/>
      <c r="K2636" s="5"/>
      <c r="L2636" s="5"/>
      <c r="M2636" s="5"/>
      <c r="N2636" s="5"/>
      <c r="O2636" s="5"/>
      <c r="P2636" s="5"/>
      <c r="Q2636" s="5"/>
      <c r="R2636" s="5"/>
      <c r="S2636" s="5"/>
      <c r="T2636" s="5"/>
      <c r="U2636" s="5"/>
      <c r="V2636" s="5"/>
      <c r="W2636" s="5"/>
      <c r="X2636" s="5"/>
      <c r="Y2636" s="5"/>
      <c r="Z2636" s="5"/>
      <c r="AA2636" s="5"/>
      <c r="AB2636" s="5"/>
      <c r="AC2636" s="5"/>
      <c r="AD2636" s="5"/>
      <c r="AE2636" s="5"/>
      <c r="AF2636" s="5"/>
      <c r="AG2636" s="5"/>
      <c r="AH2636" s="5"/>
      <c r="AI2636" s="5"/>
      <c r="AJ2636" s="5"/>
      <c r="AK2636" s="5"/>
      <c r="AL2636" s="5"/>
      <c r="AM2636" s="5"/>
      <c r="AN2636" s="5"/>
      <c r="AO2636" s="5"/>
      <c r="AP2636" s="5"/>
      <c r="AQ2636" s="5"/>
      <c r="AR2636" s="5"/>
      <c r="AS2636" s="5"/>
      <c r="AT2636" s="5"/>
      <c r="AU2636" s="5"/>
      <c r="AV2636" s="5"/>
      <c r="AW2636" s="5"/>
      <c r="AX2636" s="5"/>
      <c r="AY2636" s="5"/>
      <c r="AZ2636" s="5"/>
      <c r="BA2636" s="5"/>
      <c r="BB2636" s="5"/>
    </row>
    <row r="2637" spans="1:54">
      <c r="A2637" s="4"/>
      <c r="B2637" s="25"/>
      <c r="C2637" s="32">
        <f t="shared" si="189"/>
        <v>1</v>
      </c>
      <c r="D2637" s="36" t="s">
        <v>4270</v>
      </c>
      <c r="E2637" s="36">
        <v>4251</v>
      </c>
      <c r="F2637" s="4"/>
      <c r="G2637" s="5"/>
      <c r="H2637" s="5"/>
      <c r="I2637" s="5"/>
      <c r="J2637" s="5"/>
      <c r="K2637" s="5"/>
      <c r="L2637" s="5"/>
      <c r="M2637" s="5"/>
      <c r="N2637" s="5"/>
      <c r="O2637" s="5"/>
      <c r="P2637" s="5"/>
      <c r="Q2637" s="5"/>
      <c r="R2637" s="5"/>
      <c r="S2637" s="5"/>
      <c r="T2637" s="5"/>
      <c r="U2637" s="5"/>
      <c r="V2637" s="5"/>
      <c r="W2637" s="5"/>
      <c r="X2637" s="5"/>
      <c r="Y2637" s="5"/>
      <c r="Z2637" s="5"/>
      <c r="AA2637" s="5"/>
      <c r="AB2637" s="5"/>
      <c r="AC2637" s="5"/>
      <c r="AD2637" s="5"/>
      <c r="AE2637" s="5"/>
      <c r="AF2637" s="5"/>
      <c r="AG2637" s="5"/>
      <c r="AH2637" s="5"/>
      <c r="AI2637" s="5"/>
      <c r="AJ2637" s="5"/>
      <c r="AK2637" s="5"/>
      <c r="AL2637" s="5"/>
      <c r="AM2637" s="5"/>
      <c r="AN2637" s="5"/>
      <c r="AO2637" s="5"/>
      <c r="AP2637" s="5"/>
      <c r="AQ2637" s="5"/>
      <c r="AR2637" s="5"/>
      <c r="AS2637" s="5"/>
      <c r="AT2637" s="5"/>
      <c r="AU2637" s="5"/>
      <c r="AV2637" s="5"/>
      <c r="AW2637" s="5"/>
      <c r="AX2637" s="5"/>
      <c r="AY2637" s="5"/>
      <c r="AZ2637" s="5"/>
      <c r="BA2637" s="5"/>
      <c r="BB2637" s="5"/>
    </row>
    <row r="2638" spans="1:54">
      <c r="A2638" s="4"/>
      <c r="B2638" s="25"/>
      <c r="C2638" s="32">
        <f t="shared" si="189"/>
        <v>1</v>
      </c>
      <c r="D2638" s="36" t="s">
        <v>4272</v>
      </c>
      <c r="E2638" s="36">
        <v>8848</v>
      </c>
      <c r="F2638" s="4"/>
      <c r="G2638" s="5"/>
      <c r="H2638" s="5"/>
      <c r="I2638" s="5"/>
      <c r="J2638" s="5"/>
      <c r="K2638" s="5"/>
      <c r="L2638" s="5"/>
      <c r="M2638" s="5"/>
      <c r="N2638" s="5"/>
      <c r="O2638" s="5"/>
      <c r="P2638" s="5"/>
      <c r="Q2638" s="5"/>
      <c r="R2638" s="5"/>
      <c r="S2638" s="5"/>
      <c r="T2638" s="5"/>
      <c r="U2638" s="5"/>
      <c r="V2638" s="5"/>
      <c r="W2638" s="5"/>
      <c r="X2638" s="5"/>
      <c r="Y2638" s="5"/>
      <c r="Z2638" s="5"/>
      <c r="AA2638" s="5"/>
      <c r="AB2638" s="5"/>
      <c r="AC2638" s="5"/>
      <c r="AD2638" s="5"/>
      <c r="AE2638" s="5"/>
      <c r="AF2638" s="5"/>
      <c r="AG2638" s="5"/>
      <c r="AH2638" s="5"/>
      <c r="AI2638" s="5"/>
      <c r="AJ2638" s="5"/>
      <c r="AK2638" s="5"/>
      <c r="AL2638" s="5"/>
      <c r="AM2638" s="5"/>
      <c r="AN2638" s="5"/>
      <c r="AO2638" s="5"/>
      <c r="AP2638" s="5"/>
      <c r="AQ2638" s="5"/>
      <c r="AR2638" s="5"/>
      <c r="AS2638" s="5"/>
      <c r="AT2638" s="5"/>
      <c r="AU2638" s="5"/>
      <c r="AV2638" s="5"/>
      <c r="AW2638" s="5"/>
      <c r="AX2638" s="5"/>
      <c r="AY2638" s="5"/>
      <c r="AZ2638" s="5"/>
      <c r="BA2638" s="5"/>
      <c r="BB2638" s="5"/>
    </row>
    <row r="2639" spans="1:54">
      <c r="A2639" s="4"/>
      <c r="B2639" s="25"/>
      <c r="C2639" s="32">
        <f t="shared" si="189"/>
        <v>1</v>
      </c>
      <c r="D2639" s="36" t="s">
        <v>4274</v>
      </c>
      <c r="E2639" s="36">
        <v>4970</v>
      </c>
      <c r="F2639" s="4"/>
      <c r="G2639" s="5"/>
      <c r="H2639" s="5"/>
      <c r="I2639" s="5"/>
      <c r="J2639" s="5"/>
      <c r="K2639" s="5"/>
      <c r="L2639" s="5"/>
      <c r="M2639" s="5"/>
      <c r="N2639" s="5"/>
      <c r="O2639" s="5"/>
      <c r="P2639" s="5"/>
      <c r="Q2639" s="5"/>
      <c r="R2639" s="5"/>
      <c r="S2639" s="5"/>
      <c r="T2639" s="5"/>
      <c r="U2639" s="5"/>
      <c r="V2639" s="5"/>
      <c r="W2639" s="5"/>
      <c r="X2639" s="5"/>
      <c r="Y2639" s="5"/>
      <c r="Z2639" s="5"/>
      <c r="AA2639" s="5"/>
      <c r="AB2639" s="5"/>
      <c r="AC2639" s="5"/>
      <c r="AD2639" s="5"/>
      <c r="AE2639" s="5"/>
      <c r="AF2639" s="5"/>
      <c r="AG2639" s="5"/>
      <c r="AH2639" s="5"/>
      <c r="AI2639" s="5"/>
      <c r="AJ2639" s="5"/>
      <c r="AK2639" s="5"/>
      <c r="AL2639" s="5"/>
      <c r="AM2639" s="5"/>
      <c r="AN2639" s="5"/>
      <c r="AO2639" s="5"/>
      <c r="AP2639" s="5"/>
      <c r="AQ2639" s="5"/>
      <c r="AR2639" s="5"/>
      <c r="AS2639" s="5"/>
      <c r="AT2639" s="5"/>
      <c r="AU2639" s="5"/>
      <c r="AV2639" s="5"/>
      <c r="AW2639" s="5"/>
      <c r="AX2639" s="5"/>
      <c r="AY2639" s="5"/>
      <c r="AZ2639" s="5"/>
      <c r="BA2639" s="5"/>
      <c r="BB2639" s="5"/>
    </row>
    <row r="2640" spans="1:54" ht="15">
      <c r="A2640" s="231" t="s">
        <v>4279</v>
      </c>
      <c r="B2640" s="231"/>
      <c r="C2640" s="231"/>
      <c r="D2640" s="44">
        <f>SUM(C2622:C2639)</f>
        <v>18</v>
      </c>
      <c r="E2640" s="159">
        <f t="shared" ref="E2640" si="190">SUM(E2622:E2639)</f>
        <v>138899</v>
      </c>
      <c r="F2640" s="4"/>
      <c r="G2640" s="5"/>
      <c r="H2640" s="5"/>
      <c r="I2640" s="5"/>
      <c r="J2640" s="5"/>
      <c r="K2640" s="5"/>
      <c r="L2640" s="5"/>
      <c r="M2640" s="5"/>
      <c r="N2640" s="5"/>
      <c r="O2640" s="5"/>
      <c r="P2640" s="5"/>
      <c r="Q2640" s="5"/>
      <c r="R2640" s="5"/>
      <c r="S2640" s="5"/>
      <c r="T2640" s="5"/>
      <c r="U2640" s="5"/>
      <c r="V2640" s="5"/>
      <c r="W2640" s="5"/>
      <c r="X2640" s="5"/>
      <c r="Y2640" s="5"/>
      <c r="Z2640" s="5"/>
      <c r="AA2640" s="5"/>
      <c r="AB2640" s="5"/>
      <c r="AC2640" s="5"/>
      <c r="AD2640" s="5"/>
      <c r="AE2640" s="5"/>
      <c r="AF2640" s="5"/>
      <c r="AG2640" s="5"/>
      <c r="AH2640" s="5"/>
      <c r="AI2640" s="5"/>
      <c r="AJ2640" s="5"/>
      <c r="AK2640" s="5"/>
      <c r="AL2640" s="5"/>
      <c r="AM2640" s="5"/>
      <c r="AN2640" s="5"/>
      <c r="AO2640" s="5"/>
      <c r="AP2640" s="5"/>
      <c r="AQ2640" s="5"/>
      <c r="AR2640" s="5"/>
      <c r="AS2640" s="5"/>
      <c r="AT2640" s="5"/>
      <c r="AU2640" s="5"/>
      <c r="AV2640" s="5"/>
      <c r="AW2640" s="5"/>
      <c r="AX2640" s="5"/>
      <c r="AY2640" s="5"/>
      <c r="AZ2640" s="5"/>
      <c r="BA2640" s="5"/>
      <c r="BB2640" s="5"/>
    </row>
    <row r="2641" spans="1:54" ht="15.75">
      <c r="A2641" s="28">
        <v>89</v>
      </c>
      <c r="B2641" s="225" t="s">
        <v>123</v>
      </c>
      <c r="C2641" s="225"/>
      <c r="D2641" s="29"/>
      <c r="E2641" s="156"/>
      <c r="F2641" s="4"/>
      <c r="G2641" s="5"/>
      <c r="H2641" s="5"/>
      <c r="I2641" s="5"/>
      <c r="J2641" s="5"/>
      <c r="K2641" s="5"/>
      <c r="L2641" s="5"/>
      <c r="M2641" s="5"/>
      <c r="N2641" s="5"/>
      <c r="O2641" s="5"/>
      <c r="P2641" s="5"/>
      <c r="Q2641" s="5"/>
      <c r="R2641" s="5"/>
      <c r="S2641" s="5"/>
      <c r="T2641" s="5"/>
      <c r="U2641" s="5"/>
      <c r="V2641" s="5"/>
      <c r="W2641" s="5"/>
      <c r="X2641" s="5"/>
      <c r="Y2641" s="5"/>
      <c r="Z2641" s="5"/>
      <c r="AA2641" s="5"/>
      <c r="AB2641" s="5"/>
      <c r="AC2641" s="5"/>
      <c r="AD2641" s="5"/>
      <c r="AE2641" s="5"/>
      <c r="AF2641" s="5"/>
      <c r="AG2641" s="5"/>
      <c r="AH2641" s="5"/>
      <c r="AI2641" s="5"/>
      <c r="AJ2641" s="5"/>
      <c r="AK2641" s="5"/>
      <c r="AL2641" s="5"/>
      <c r="AM2641" s="5"/>
      <c r="AN2641" s="5"/>
      <c r="AO2641" s="5"/>
      <c r="AP2641" s="5"/>
      <c r="AQ2641" s="5"/>
      <c r="AR2641" s="5"/>
      <c r="AS2641" s="5"/>
      <c r="AT2641" s="5"/>
      <c r="AU2641" s="5"/>
      <c r="AV2641" s="5"/>
      <c r="AW2641" s="5"/>
      <c r="AX2641" s="5"/>
      <c r="AY2641" s="5"/>
      <c r="AZ2641" s="5"/>
      <c r="BA2641" s="5"/>
      <c r="BB2641" s="5"/>
    </row>
    <row r="2642" spans="1:54">
      <c r="A2642" s="4"/>
      <c r="B2642" s="25"/>
      <c r="C2642" s="32">
        <f t="shared" ref="C2642:C2657" si="191">IF(D2642="",0,1)</f>
        <v>1</v>
      </c>
      <c r="D2642" s="34" t="s">
        <v>4281</v>
      </c>
      <c r="E2642" s="34">
        <v>35554</v>
      </c>
      <c r="F2642" s="4"/>
      <c r="G2642" s="5"/>
      <c r="H2642" s="5"/>
      <c r="I2642" s="5"/>
      <c r="J2642" s="5"/>
      <c r="K2642" s="5"/>
      <c r="L2642" s="5"/>
      <c r="M2642" s="5"/>
      <c r="N2642" s="5"/>
      <c r="O2642" s="5"/>
      <c r="P2642" s="5"/>
      <c r="Q2642" s="5"/>
      <c r="R2642" s="5"/>
      <c r="S2642" s="5"/>
      <c r="T2642" s="5"/>
      <c r="U2642" s="5"/>
      <c r="V2642" s="5"/>
      <c r="W2642" s="5"/>
      <c r="X2642" s="5"/>
      <c r="Y2642" s="5"/>
      <c r="Z2642" s="5"/>
      <c r="AA2642" s="5"/>
      <c r="AB2642" s="5"/>
      <c r="AC2642" s="5"/>
      <c r="AD2642" s="5"/>
      <c r="AE2642" s="5"/>
      <c r="AF2642" s="5"/>
      <c r="AG2642" s="5"/>
      <c r="AH2642" s="5"/>
      <c r="AI2642" s="5"/>
      <c r="AJ2642" s="5"/>
      <c r="AK2642" s="5"/>
      <c r="AL2642" s="5"/>
      <c r="AM2642" s="5"/>
      <c r="AN2642" s="5"/>
      <c r="AO2642" s="5"/>
      <c r="AP2642" s="5"/>
      <c r="AQ2642" s="5"/>
      <c r="AR2642" s="5"/>
      <c r="AS2642" s="5"/>
      <c r="AT2642" s="5"/>
      <c r="AU2642" s="5"/>
      <c r="AV2642" s="5"/>
      <c r="AW2642" s="5"/>
      <c r="AX2642" s="5"/>
      <c r="AY2642" s="5"/>
      <c r="AZ2642" s="5"/>
      <c r="BA2642" s="5"/>
      <c r="BB2642" s="5"/>
    </row>
    <row r="2643" spans="1:54">
      <c r="A2643" s="4"/>
      <c r="B2643" s="25"/>
      <c r="C2643" s="32">
        <f t="shared" si="191"/>
        <v>1</v>
      </c>
      <c r="D2643" s="34" t="s">
        <v>4282</v>
      </c>
      <c r="E2643" s="34">
        <v>6682</v>
      </c>
      <c r="F2643" s="4"/>
      <c r="G2643" s="5"/>
      <c r="H2643" s="5"/>
      <c r="I2643" s="5"/>
      <c r="J2643" s="5"/>
      <c r="K2643" s="5"/>
      <c r="L2643" s="5"/>
      <c r="M2643" s="5"/>
      <c r="N2643" s="5"/>
      <c r="O2643" s="5"/>
      <c r="P2643" s="5"/>
      <c r="Q2643" s="5"/>
      <c r="R2643" s="5"/>
      <c r="S2643" s="5"/>
      <c r="T2643" s="5"/>
      <c r="U2643" s="5"/>
      <c r="V2643" s="5"/>
      <c r="W2643" s="5"/>
      <c r="X2643" s="5"/>
      <c r="Y2643" s="5"/>
      <c r="Z2643" s="5"/>
      <c r="AA2643" s="5"/>
      <c r="AB2643" s="5"/>
      <c r="AC2643" s="5"/>
      <c r="AD2643" s="5"/>
      <c r="AE2643" s="5"/>
      <c r="AF2643" s="5"/>
      <c r="AG2643" s="5"/>
      <c r="AH2643" s="5"/>
      <c r="AI2643" s="5"/>
      <c r="AJ2643" s="5"/>
      <c r="AK2643" s="5"/>
      <c r="AL2643" s="5"/>
      <c r="AM2643" s="5"/>
      <c r="AN2643" s="5"/>
      <c r="AO2643" s="5"/>
      <c r="AP2643" s="5"/>
      <c r="AQ2643" s="5"/>
      <c r="AR2643" s="5"/>
      <c r="AS2643" s="5"/>
      <c r="AT2643" s="5"/>
      <c r="AU2643" s="5"/>
      <c r="AV2643" s="5"/>
      <c r="AW2643" s="5"/>
      <c r="AX2643" s="5"/>
      <c r="AY2643" s="5"/>
      <c r="AZ2643" s="5"/>
      <c r="BA2643" s="5"/>
      <c r="BB2643" s="5"/>
    </row>
    <row r="2644" spans="1:54">
      <c r="A2644" s="4"/>
      <c r="B2644" s="25"/>
      <c r="C2644" s="32">
        <f t="shared" si="191"/>
        <v>1</v>
      </c>
      <c r="D2644" s="34" t="s">
        <v>4284</v>
      </c>
      <c r="E2644" s="34">
        <v>2244</v>
      </c>
      <c r="F2644" s="4"/>
      <c r="G2644" s="5"/>
      <c r="H2644" s="5"/>
      <c r="I2644" s="5"/>
      <c r="J2644" s="5"/>
      <c r="K2644" s="5"/>
      <c r="L2644" s="5"/>
      <c r="M2644" s="5"/>
      <c r="N2644" s="5"/>
      <c r="O2644" s="5"/>
      <c r="P2644" s="5"/>
      <c r="Q2644" s="5"/>
      <c r="R2644" s="5"/>
      <c r="S2644" s="5"/>
      <c r="T2644" s="5"/>
      <c r="U2644" s="5"/>
      <c r="V2644" s="5"/>
      <c r="W2644" s="5"/>
      <c r="X2644" s="5"/>
      <c r="Y2644" s="5"/>
      <c r="Z2644" s="5"/>
      <c r="AA2644" s="5"/>
      <c r="AB2644" s="5"/>
      <c r="AC2644" s="5"/>
      <c r="AD2644" s="5"/>
      <c r="AE2644" s="5"/>
      <c r="AF2644" s="5"/>
      <c r="AG2644" s="5"/>
      <c r="AH2644" s="5"/>
      <c r="AI2644" s="5"/>
      <c r="AJ2644" s="5"/>
      <c r="AK2644" s="5"/>
      <c r="AL2644" s="5"/>
      <c r="AM2644" s="5"/>
      <c r="AN2644" s="5"/>
      <c r="AO2644" s="5"/>
      <c r="AP2644" s="5"/>
      <c r="AQ2644" s="5"/>
      <c r="AR2644" s="5"/>
      <c r="AS2644" s="5"/>
      <c r="AT2644" s="5"/>
      <c r="AU2644" s="5"/>
      <c r="AV2644" s="5"/>
      <c r="AW2644" s="5"/>
      <c r="AX2644" s="5"/>
      <c r="AY2644" s="5"/>
      <c r="AZ2644" s="5"/>
      <c r="BA2644" s="5"/>
      <c r="BB2644" s="5"/>
    </row>
    <row r="2645" spans="1:54">
      <c r="A2645" s="4"/>
      <c r="B2645" s="25"/>
      <c r="C2645" s="32">
        <f t="shared" si="191"/>
        <v>1</v>
      </c>
      <c r="D2645" s="34" t="s">
        <v>4287</v>
      </c>
      <c r="E2645" s="34">
        <v>9879</v>
      </c>
      <c r="F2645" s="4"/>
      <c r="G2645" s="5"/>
      <c r="H2645" s="5"/>
      <c r="I2645" s="5"/>
      <c r="J2645" s="5"/>
      <c r="K2645" s="5"/>
      <c r="L2645" s="5"/>
      <c r="M2645" s="5"/>
      <c r="N2645" s="5"/>
      <c r="O2645" s="5"/>
      <c r="P2645" s="5"/>
      <c r="Q2645" s="5"/>
      <c r="R2645" s="5"/>
      <c r="S2645" s="5"/>
      <c r="T2645" s="5"/>
      <c r="U2645" s="5"/>
      <c r="V2645" s="5"/>
      <c r="W2645" s="5"/>
      <c r="X2645" s="5"/>
      <c r="Y2645" s="5"/>
      <c r="Z2645" s="5"/>
      <c r="AA2645" s="5"/>
      <c r="AB2645" s="5"/>
      <c r="AC2645" s="5"/>
      <c r="AD2645" s="5"/>
      <c r="AE2645" s="5"/>
      <c r="AF2645" s="5"/>
      <c r="AG2645" s="5"/>
      <c r="AH2645" s="5"/>
      <c r="AI2645" s="5"/>
      <c r="AJ2645" s="5"/>
      <c r="AK2645" s="5"/>
      <c r="AL2645" s="5"/>
      <c r="AM2645" s="5"/>
      <c r="AN2645" s="5"/>
      <c r="AO2645" s="5"/>
      <c r="AP2645" s="5"/>
      <c r="AQ2645" s="5"/>
      <c r="AR2645" s="5"/>
      <c r="AS2645" s="5"/>
      <c r="AT2645" s="5"/>
      <c r="AU2645" s="5"/>
      <c r="AV2645" s="5"/>
      <c r="AW2645" s="5"/>
      <c r="AX2645" s="5"/>
      <c r="AY2645" s="5"/>
      <c r="AZ2645" s="5"/>
      <c r="BA2645" s="5"/>
      <c r="BB2645" s="5"/>
    </row>
    <row r="2646" spans="1:54">
      <c r="A2646" s="4"/>
      <c r="B2646" s="25"/>
      <c r="C2646" s="32">
        <f t="shared" si="191"/>
        <v>1</v>
      </c>
      <c r="D2646" s="34" t="s">
        <v>4288</v>
      </c>
      <c r="E2646" s="34">
        <v>7370</v>
      </c>
      <c r="F2646" s="4"/>
      <c r="G2646" s="5"/>
      <c r="H2646" s="5"/>
      <c r="I2646" s="5"/>
      <c r="J2646" s="5"/>
      <c r="K2646" s="5"/>
      <c r="L2646" s="5"/>
      <c r="M2646" s="5"/>
      <c r="N2646" s="5"/>
      <c r="O2646" s="5"/>
      <c r="P2646" s="5"/>
      <c r="Q2646" s="5"/>
      <c r="R2646" s="5"/>
      <c r="S2646" s="5"/>
      <c r="T2646" s="5"/>
      <c r="U2646" s="5"/>
      <c r="V2646" s="5"/>
      <c r="W2646" s="5"/>
      <c r="X2646" s="5"/>
      <c r="Y2646" s="5"/>
      <c r="Z2646" s="5"/>
      <c r="AA2646" s="5"/>
      <c r="AB2646" s="5"/>
      <c r="AC2646" s="5"/>
      <c r="AD2646" s="5"/>
      <c r="AE2646" s="5"/>
      <c r="AF2646" s="5"/>
      <c r="AG2646" s="5"/>
      <c r="AH2646" s="5"/>
      <c r="AI2646" s="5"/>
      <c r="AJ2646" s="5"/>
      <c r="AK2646" s="5"/>
      <c r="AL2646" s="5"/>
      <c r="AM2646" s="5"/>
      <c r="AN2646" s="5"/>
      <c r="AO2646" s="5"/>
      <c r="AP2646" s="5"/>
      <c r="AQ2646" s="5"/>
      <c r="AR2646" s="5"/>
      <c r="AS2646" s="5"/>
      <c r="AT2646" s="5"/>
      <c r="AU2646" s="5"/>
      <c r="AV2646" s="5"/>
      <c r="AW2646" s="5"/>
      <c r="AX2646" s="5"/>
      <c r="AY2646" s="5"/>
      <c r="AZ2646" s="5"/>
      <c r="BA2646" s="5"/>
      <c r="BB2646" s="5"/>
    </row>
    <row r="2647" spans="1:54">
      <c r="A2647" s="4"/>
      <c r="B2647" s="25"/>
      <c r="C2647" s="32">
        <f t="shared" si="191"/>
        <v>1</v>
      </c>
      <c r="D2647" s="36" t="s">
        <v>4289</v>
      </c>
      <c r="E2647" s="36">
        <v>4204</v>
      </c>
      <c r="F2647" s="4"/>
      <c r="G2647" s="5"/>
      <c r="H2647" s="5"/>
      <c r="I2647" s="5"/>
      <c r="J2647" s="5"/>
      <c r="K2647" s="5"/>
      <c r="L2647" s="5"/>
      <c r="M2647" s="5"/>
      <c r="N2647" s="5"/>
      <c r="O2647" s="5"/>
      <c r="P2647" s="5"/>
      <c r="Q2647" s="5"/>
      <c r="R2647" s="5"/>
      <c r="S2647" s="5"/>
      <c r="T2647" s="5"/>
      <c r="U2647" s="5"/>
      <c r="V2647" s="5"/>
      <c r="W2647" s="5"/>
      <c r="X2647" s="5"/>
      <c r="Y2647" s="5"/>
      <c r="Z2647" s="5"/>
      <c r="AA2647" s="5"/>
      <c r="AB2647" s="5"/>
      <c r="AC2647" s="5"/>
      <c r="AD2647" s="5"/>
      <c r="AE2647" s="5"/>
      <c r="AF2647" s="5"/>
      <c r="AG2647" s="5"/>
      <c r="AH2647" s="5"/>
      <c r="AI2647" s="5"/>
      <c r="AJ2647" s="5"/>
      <c r="AK2647" s="5"/>
      <c r="AL2647" s="5"/>
      <c r="AM2647" s="5"/>
      <c r="AN2647" s="5"/>
      <c r="AO2647" s="5"/>
      <c r="AP2647" s="5"/>
      <c r="AQ2647" s="5"/>
      <c r="AR2647" s="5"/>
      <c r="AS2647" s="5"/>
      <c r="AT2647" s="5"/>
      <c r="AU2647" s="5"/>
      <c r="AV2647" s="5"/>
      <c r="AW2647" s="5"/>
      <c r="AX2647" s="5"/>
      <c r="AY2647" s="5"/>
      <c r="AZ2647" s="5"/>
      <c r="BA2647" s="5"/>
      <c r="BB2647" s="5"/>
    </row>
    <row r="2648" spans="1:54">
      <c r="A2648" s="4"/>
      <c r="B2648" s="25"/>
      <c r="C2648" s="32">
        <f t="shared" si="191"/>
        <v>1</v>
      </c>
      <c r="D2648" s="36" t="s">
        <v>4290</v>
      </c>
      <c r="E2648" s="36">
        <v>4946</v>
      </c>
      <c r="F2648" s="4"/>
      <c r="G2648" s="5"/>
      <c r="H2648" s="5"/>
      <c r="I2648" s="5"/>
      <c r="J2648" s="5"/>
      <c r="K2648" s="5"/>
      <c r="L2648" s="5"/>
      <c r="M2648" s="5"/>
      <c r="N2648" s="5"/>
      <c r="O2648" s="5"/>
      <c r="P2648" s="5"/>
      <c r="Q2648" s="5"/>
      <c r="R2648" s="5"/>
      <c r="S2648" s="5"/>
      <c r="T2648" s="5"/>
      <c r="U2648" s="5"/>
      <c r="V2648" s="5"/>
      <c r="W2648" s="5"/>
      <c r="X2648" s="5"/>
      <c r="Y2648" s="5"/>
      <c r="Z2648" s="5"/>
      <c r="AA2648" s="5"/>
      <c r="AB2648" s="5"/>
      <c r="AC2648" s="5"/>
      <c r="AD2648" s="5"/>
      <c r="AE2648" s="5"/>
      <c r="AF2648" s="5"/>
      <c r="AG2648" s="5"/>
      <c r="AH2648" s="5"/>
      <c r="AI2648" s="5"/>
      <c r="AJ2648" s="5"/>
      <c r="AK2648" s="5"/>
      <c r="AL2648" s="5"/>
      <c r="AM2648" s="5"/>
      <c r="AN2648" s="5"/>
      <c r="AO2648" s="5"/>
      <c r="AP2648" s="5"/>
      <c r="AQ2648" s="5"/>
      <c r="AR2648" s="5"/>
      <c r="AS2648" s="5"/>
      <c r="AT2648" s="5"/>
      <c r="AU2648" s="5"/>
      <c r="AV2648" s="5"/>
      <c r="AW2648" s="5"/>
      <c r="AX2648" s="5"/>
      <c r="AY2648" s="5"/>
      <c r="AZ2648" s="5"/>
      <c r="BA2648" s="5"/>
      <c r="BB2648" s="5"/>
    </row>
    <row r="2649" spans="1:54">
      <c r="A2649" s="4"/>
      <c r="B2649" s="25"/>
      <c r="C2649" s="32">
        <f t="shared" si="191"/>
        <v>1</v>
      </c>
      <c r="D2649" s="36" t="s">
        <v>4291</v>
      </c>
      <c r="E2649" s="36">
        <v>3376</v>
      </c>
      <c r="F2649" s="4"/>
      <c r="G2649" s="5"/>
      <c r="H2649" s="5"/>
      <c r="I2649" s="5"/>
      <c r="J2649" s="5"/>
      <c r="K2649" s="5"/>
      <c r="L2649" s="5"/>
      <c r="M2649" s="5"/>
      <c r="N2649" s="5"/>
      <c r="O2649" s="5"/>
      <c r="P2649" s="5"/>
      <c r="Q2649" s="5"/>
      <c r="R2649" s="5"/>
      <c r="S2649" s="5"/>
      <c r="T2649" s="5"/>
      <c r="U2649" s="5"/>
      <c r="V2649" s="5"/>
      <c r="W2649" s="5"/>
      <c r="X2649" s="5"/>
      <c r="Y2649" s="5"/>
      <c r="Z2649" s="5"/>
      <c r="AA2649" s="5"/>
      <c r="AB2649" s="5"/>
      <c r="AC2649" s="5"/>
      <c r="AD2649" s="5"/>
      <c r="AE2649" s="5"/>
      <c r="AF2649" s="5"/>
      <c r="AG2649" s="5"/>
      <c r="AH2649" s="5"/>
      <c r="AI2649" s="5"/>
      <c r="AJ2649" s="5"/>
      <c r="AK2649" s="5"/>
      <c r="AL2649" s="5"/>
      <c r="AM2649" s="5"/>
      <c r="AN2649" s="5"/>
      <c r="AO2649" s="5"/>
      <c r="AP2649" s="5"/>
      <c r="AQ2649" s="5"/>
      <c r="AR2649" s="5"/>
      <c r="AS2649" s="5"/>
      <c r="AT2649" s="5"/>
      <c r="AU2649" s="5"/>
      <c r="AV2649" s="5"/>
      <c r="AW2649" s="5"/>
      <c r="AX2649" s="5"/>
      <c r="AY2649" s="5"/>
      <c r="AZ2649" s="5"/>
      <c r="BA2649" s="5"/>
      <c r="BB2649" s="5"/>
    </row>
    <row r="2650" spans="1:54">
      <c r="A2650" s="4"/>
      <c r="B2650" s="25"/>
      <c r="C2650" s="32">
        <f t="shared" si="191"/>
        <v>1</v>
      </c>
      <c r="D2650" s="36" t="s">
        <v>4292</v>
      </c>
      <c r="E2650" s="36">
        <v>2817</v>
      </c>
      <c r="F2650" s="4"/>
      <c r="G2650" s="5"/>
      <c r="H2650" s="5"/>
      <c r="I2650" s="5"/>
      <c r="J2650" s="5"/>
      <c r="K2650" s="5"/>
      <c r="L2650" s="5"/>
      <c r="M2650" s="5"/>
      <c r="N2650" s="5"/>
      <c r="O2650" s="5"/>
      <c r="P2650" s="5"/>
      <c r="Q2650" s="5"/>
      <c r="R2650" s="5"/>
      <c r="S2650" s="5"/>
      <c r="T2650" s="5"/>
      <c r="U2650" s="5"/>
      <c r="V2650" s="5"/>
      <c r="W2650" s="5"/>
      <c r="X2650" s="5"/>
      <c r="Y2650" s="5"/>
      <c r="Z2650" s="5"/>
      <c r="AA2650" s="5"/>
      <c r="AB2650" s="5"/>
      <c r="AC2650" s="5"/>
      <c r="AD2650" s="5"/>
      <c r="AE2650" s="5"/>
      <c r="AF2650" s="5"/>
      <c r="AG2650" s="5"/>
      <c r="AH2650" s="5"/>
      <c r="AI2650" s="5"/>
      <c r="AJ2650" s="5"/>
      <c r="AK2650" s="5"/>
      <c r="AL2650" s="5"/>
      <c r="AM2650" s="5"/>
      <c r="AN2650" s="5"/>
      <c r="AO2650" s="5"/>
      <c r="AP2650" s="5"/>
      <c r="AQ2650" s="5"/>
      <c r="AR2650" s="5"/>
      <c r="AS2650" s="5"/>
      <c r="AT2650" s="5"/>
      <c r="AU2650" s="5"/>
      <c r="AV2650" s="5"/>
      <c r="AW2650" s="5"/>
      <c r="AX2650" s="5"/>
      <c r="AY2650" s="5"/>
      <c r="AZ2650" s="5"/>
      <c r="BA2650" s="5"/>
      <c r="BB2650" s="5"/>
    </row>
    <row r="2651" spans="1:54">
      <c r="A2651" s="4"/>
      <c r="B2651" s="25"/>
      <c r="C2651" s="32">
        <f t="shared" si="191"/>
        <v>1</v>
      </c>
      <c r="D2651" s="36" t="s">
        <v>4293</v>
      </c>
      <c r="E2651" s="36">
        <v>4302</v>
      </c>
      <c r="F2651" s="4"/>
      <c r="G2651" s="5"/>
      <c r="H2651" s="5"/>
      <c r="I2651" s="5"/>
      <c r="J2651" s="5"/>
      <c r="K2651" s="5"/>
      <c r="L2651" s="5"/>
      <c r="M2651" s="5"/>
      <c r="N2651" s="5"/>
      <c r="O2651" s="5"/>
      <c r="P2651" s="5"/>
      <c r="Q2651" s="5"/>
      <c r="R2651" s="5"/>
      <c r="S2651" s="5"/>
      <c r="T2651" s="5"/>
      <c r="U2651" s="5"/>
      <c r="V2651" s="5"/>
      <c r="W2651" s="5"/>
      <c r="X2651" s="5"/>
      <c r="Y2651" s="5"/>
      <c r="Z2651" s="5"/>
      <c r="AA2651" s="5"/>
      <c r="AB2651" s="5"/>
      <c r="AC2651" s="5"/>
      <c r="AD2651" s="5"/>
      <c r="AE2651" s="5"/>
      <c r="AF2651" s="5"/>
      <c r="AG2651" s="5"/>
      <c r="AH2651" s="5"/>
      <c r="AI2651" s="5"/>
      <c r="AJ2651" s="5"/>
      <c r="AK2651" s="5"/>
      <c r="AL2651" s="5"/>
      <c r="AM2651" s="5"/>
      <c r="AN2651" s="5"/>
      <c r="AO2651" s="5"/>
      <c r="AP2651" s="5"/>
      <c r="AQ2651" s="5"/>
      <c r="AR2651" s="5"/>
      <c r="AS2651" s="5"/>
      <c r="AT2651" s="5"/>
      <c r="AU2651" s="5"/>
      <c r="AV2651" s="5"/>
      <c r="AW2651" s="5"/>
      <c r="AX2651" s="5"/>
      <c r="AY2651" s="5"/>
      <c r="AZ2651" s="5"/>
      <c r="BA2651" s="5"/>
      <c r="BB2651" s="5"/>
    </row>
    <row r="2652" spans="1:54">
      <c r="A2652" s="4"/>
      <c r="B2652" s="25"/>
      <c r="C2652" s="32">
        <f t="shared" si="191"/>
        <v>1</v>
      </c>
      <c r="D2652" s="36" t="s">
        <v>4295</v>
      </c>
      <c r="E2652" s="36">
        <v>27203</v>
      </c>
      <c r="F2652" s="4"/>
      <c r="G2652" s="5"/>
      <c r="H2652" s="5"/>
      <c r="I2652" s="5"/>
      <c r="J2652" s="5"/>
      <c r="K2652" s="5"/>
      <c r="L2652" s="5"/>
      <c r="M2652" s="5"/>
      <c r="N2652" s="5"/>
      <c r="O2652" s="5"/>
      <c r="P2652" s="5"/>
      <c r="Q2652" s="5"/>
      <c r="R2652" s="5"/>
      <c r="S2652" s="5"/>
      <c r="T2652" s="5"/>
      <c r="U2652" s="5"/>
      <c r="V2652" s="5"/>
      <c r="W2652" s="5"/>
      <c r="X2652" s="5"/>
      <c r="Y2652" s="5"/>
      <c r="Z2652" s="5"/>
      <c r="AA2652" s="5"/>
      <c r="AB2652" s="5"/>
      <c r="AC2652" s="5"/>
      <c r="AD2652" s="5"/>
      <c r="AE2652" s="5"/>
      <c r="AF2652" s="5"/>
      <c r="AG2652" s="5"/>
      <c r="AH2652" s="5"/>
      <c r="AI2652" s="5"/>
      <c r="AJ2652" s="5"/>
      <c r="AK2652" s="5"/>
      <c r="AL2652" s="5"/>
      <c r="AM2652" s="5"/>
      <c r="AN2652" s="5"/>
      <c r="AO2652" s="5"/>
      <c r="AP2652" s="5"/>
      <c r="AQ2652" s="5"/>
      <c r="AR2652" s="5"/>
      <c r="AS2652" s="5"/>
      <c r="AT2652" s="5"/>
      <c r="AU2652" s="5"/>
      <c r="AV2652" s="5"/>
      <c r="AW2652" s="5"/>
      <c r="AX2652" s="5"/>
      <c r="AY2652" s="5"/>
      <c r="AZ2652" s="5"/>
      <c r="BA2652" s="5"/>
      <c r="BB2652" s="5"/>
    </row>
    <row r="2653" spans="1:54">
      <c r="A2653" s="4"/>
      <c r="B2653" s="25"/>
      <c r="C2653" s="32">
        <f t="shared" si="191"/>
        <v>1</v>
      </c>
      <c r="D2653" s="36" t="s">
        <v>4296</v>
      </c>
      <c r="E2653" s="36">
        <v>4546</v>
      </c>
      <c r="F2653" s="4"/>
      <c r="G2653" s="5"/>
      <c r="H2653" s="5"/>
      <c r="I2653" s="5"/>
      <c r="J2653" s="5"/>
      <c r="K2653" s="5"/>
      <c r="L2653" s="5"/>
      <c r="M2653" s="5"/>
      <c r="N2653" s="5"/>
      <c r="O2653" s="5"/>
      <c r="P2653" s="5"/>
      <c r="Q2653" s="5"/>
      <c r="R2653" s="5"/>
      <c r="S2653" s="5"/>
      <c r="T2653" s="5"/>
      <c r="U2653" s="5"/>
      <c r="V2653" s="5"/>
      <c r="W2653" s="5"/>
      <c r="X2653" s="5"/>
      <c r="Y2653" s="5"/>
      <c r="Z2653" s="5"/>
      <c r="AA2653" s="5"/>
      <c r="AB2653" s="5"/>
      <c r="AC2653" s="5"/>
      <c r="AD2653" s="5"/>
      <c r="AE2653" s="5"/>
      <c r="AF2653" s="5"/>
      <c r="AG2653" s="5"/>
      <c r="AH2653" s="5"/>
      <c r="AI2653" s="5"/>
      <c r="AJ2653" s="5"/>
      <c r="AK2653" s="5"/>
      <c r="AL2653" s="5"/>
      <c r="AM2653" s="5"/>
      <c r="AN2653" s="5"/>
      <c r="AO2653" s="5"/>
      <c r="AP2653" s="5"/>
      <c r="AQ2653" s="5"/>
      <c r="AR2653" s="5"/>
      <c r="AS2653" s="5"/>
      <c r="AT2653" s="5"/>
      <c r="AU2653" s="5"/>
      <c r="AV2653" s="5"/>
      <c r="AW2653" s="5"/>
      <c r="AX2653" s="5"/>
      <c r="AY2653" s="5"/>
      <c r="AZ2653" s="5"/>
      <c r="BA2653" s="5"/>
      <c r="BB2653" s="5"/>
    </row>
    <row r="2654" spans="1:54">
      <c r="A2654" s="4"/>
      <c r="B2654" s="25"/>
      <c r="C2654" s="32">
        <f t="shared" si="191"/>
        <v>1</v>
      </c>
      <c r="D2654" s="36" t="s">
        <v>4297</v>
      </c>
      <c r="E2654" s="36">
        <v>3561</v>
      </c>
      <c r="F2654" s="4"/>
      <c r="G2654" s="5"/>
      <c r="H2654" s="5"/>
      <c r="I2654" s="5"/>
      <c r="J2654" s="5"/>
      <c r="K2654" s="5"/>
      <c r="L2654" s="5"/>
      <c r="M2654" s="5"/>
      <c r="N2654" s="5"/>
      <c r="O2654" s="5"/>
      <c r="P2654" s="5"/>
      <c r="Q2654" s="5"/>
      <c r="R2654" s="5"/>
      <c r="S2654" s="5"/>
      <c r="T2654" s="5"/>
      <c r="U2654" s="5"/>
      <c r="V2654" s="5"/>
      <c r="W2654" s="5"/>
      <c r="X2654" s="5"/>
      <c r="Y2654" s="5"/>
      <c r="Z2654" s="5"/>
      <c r="AA2654" s="5"/>
      <c r="AB2654" s="5"/>
      <c r="AC2654" s="5"/>
      <c r="AD2654" s="5"/>
      <c r="AE2654" s="5"/>
      <c r="AF2654" s="5"/>
      <c r="AG2654" s="5"/>
      <c r="AH2654" s="5"/>
      <c r="AI2654" s="5"/>
      <c r="AJ2654" s="5"/>
      <c r="AK2654" s="5"/>
      <c r="AL2654" s="5"/>
      <c r="AM2654" s="5"/>
      <c r="AN2654" s="5"/>
      <c r="AO2654" s="5"/>
      <c r="AP2654" s="5"/>
      <c r="AQ2654" s="5"/>
      <c r="AR2654" s="5"/>
      <c r="AS2654" s="5"/>
      <c r="AT2654" s="5"/>
      <c r="AU2654" s="5"/>
      <c r="AV2654" s="5"/>
      <c r="AW2654" s="5"/>
      <c r="AX2654" s="5"/>
      <c r="AY2654" s="5"/>
      <c r="AZ2654" s="5"/>
      <c r="BA2654" s="5"/>
      <c r="BB2654" s="5"/>
    </row>
    <row r="2655" spans="1:54">
      <c r="A2655" s="4"/>
      <c r="B2655" s="25"/>
      <c r="C2655" s="32">
        <f t="shared" si="191"/>
        <v>1</v>
      </c>
      <c r="D2655" s="36" t="s">
        <v>4298</v>
      </c>
      <c r="E2655" s="36">
        <v>5250</v>
      </c>
      <c r="F2655" s="4"/>
      <c r="G2655" s="5"/>
      <c r="H2655" s="5"/>
      <c r="I2655" s="5"/>
      <c r="J2655" s="5"/>
      <c r="K2655" s="5"/>
      <c r="L2655" s="5"/>
      <c r="M2655" s="5"/>
      <c r="N2655" s="5"/>
      <c r="O2655" s="5"/>
      <c r="P2655" s="5"/>
      <c r="Q2655" s="5"/>
      <c r="R2655" s="5"/>
      <c r="S2655" s="5"/>
      <c r="T2655" s="5"/>
      <c r="U2655" s="5"/>
      <c r="V2655" s="5"/>
      <c r="W2655" s="5"/>
      <c r="X2655" s="5"/>
      <c r="Y2655" s="5"/>
      <c r="Z2655" s="5"/>
      <c r="AA2655" s="5"/>
      <c r="AB2655" s="5"/>
      <c r="AC2655" s="5"/>
      <c r="AD2655" s="5"/>
      <c r="AE2655" s="5"/>
      <c r="AF2655" s="5"/>
      <c r="AG2655" s="5"/>
      <c r="AH2655" s="5"/>
      <c r="AI2655" s="5"/>
      <c r="AJ2655" s="5"/>
      <c r="AK2655" s="5"/>
      <c r="AL2655" s="5"/>
      <c r="AM2655" s="5"/>
      <c r="AN2655" s="5"/>
      <c r="AO2655" s="5"/>
      <c r="AP2655" s="5"/>
      <c r="AQ2655" s="5"/>
      <c r="AR2655" s="5"/>
      <c r="AS2655" s="5"/>
      <c r="AT2655" s="5"/>
      <c r="AU2655" s="5"/>
      <c r="AV2655" s="5"/>
      <c r="AW2655" s="5"/>
      <c r="AX2655" s="5"/>
      <c r="AY2655" s="5"/>
      <c r="AZ2655" s="5"/>
      <c r="BA2655" s="5"/>
      <c r="BB2655" s="5"/>
    </row>
    <row r="2656" spans="1:54">
      <c r="A2656" s="4"/>
      <c r="B2656" s="25"/>
      <c r="C2656" s="32">
        <f t="shared" si="191"/>
        <v>1</v>
      </c>
      <c r="D2656" s="36" t="s">
        <v>4299</v>
      </c>
      <c r="E2656" s="36">
        <v>1692</v>
      </c>
      <c r="F2656" s="4"/>
      <c r="G2656" s="5"/>
      <c r="H2656" s="5"/>
      <c r="I2656" s="5"/>
      <c r="J2656" s="5"/>
      <c r="K2656" s="5"/>
      <c r="L2656" s="5"/>
      <c r="M2656" s="5"/>
      <c r="N2656" s="5"/>
      <c r="O2656" s="5"/>
      <c r="P2656" s="5"/>
      <c r="Q2656" s="5"/>
      <c r="R2656" s="5"/>
      <c r="S2656" s="5"/>
      <c r="T2656" s="5"/>
      <c r="U2656" s="5"/>
      <c r="V2656" s="5"/>
      <c r="W2656" s="5"/>
      <c r="X2656" s="5"/>
      <c r="Y2656" s="5"/>
      <c r="Z2656" s="5"/>
      <c r="AA2656" s="5"/>
      <c r="AB2656" s="5"/>
      <c r="AC2656" s="5"/>
      <c r="AD2656" s="5"/>
      <c r="AE2656" s="5"/>
      <c r="AF2656" s="5"/>
      <c r="AG2656" s="5"/>
      <c r="AH2656" s="5"/>
      <c r="AI2656" s="5"/>
      <c r="AJ2656" s="5"/>
      <c r="AK2656" s="5"/>
      <c r="AL2656" s="5"/>
      <c r="AM2656" s="5"/>
      <c r="AN2656" s="5"/>
      <c r="AO2656" s="5"/>
      <c r="AP2656" s="5"/>
      <c r="AQ2656" s="5"/>
      <c r="AR2656" s="5"/>
      <c r="AS2656" s="5"/>
      <c r="AT2656" s="5"/>
      <c r="AU2656" s="5"/>
      <c r="AV2656" s="5"/>
      <c r="AW2656" s="5"/>
      <c r="AX2656" s="5"/>
      <c r="AY2656" s="5"/>
      <c r="AZ2656" s="5"/>
      <c r="BA2656" s="5"/>
      <c r="BB2656" s="5"/>
    </row>
    <row r="2657" spans="1:54">
      <c r="A2657" s="4"/>
      <c r="B2657" s="25"/>
      <c r="C2657" s="32">
        <f t="shared" si="191"/>
        <v>1</v>
      </c>
      <c r="D2657" s="36" t="s">
        <v>4300</v>
      </c>
      <c r="E2657" s="36">
        <v>2916</v>
      </c>
      <c r="F2657" s="4"/>
      <c r="G2657" s="5"/>
      <c r="H2657" s="5"/>
      <c r="I2657" s="5"/>
      <c r="J2657" s="5"/>
      <c r="K2657" s="5"/>
      <c r="L2657" s="5"/>
      <c r="M2657" s="5"/>
      <c r="N2657" s="5"/>
      <c r="O2657" s="5"/>
      <c r="P2657" s="5"/>
      <c r="Q2657" s="5"/>
      <c r="R2657" s="5"/>
      <c r="S2657" s="5"/>
      <c r="T2657" s="5"/>
      <c r="U2657" s="5"/>
      <c r="V2657" s="5"/>
      <c r="W2657" s="5"/>
      <c r="X2657" s="5"/>
      <c r="Y2657" s="5"/>
      <c r="Z2657" s="5"/>
      <c r="AA2657" s="5"/>
      <c r="AB2657" s="5"/>
      <c r="AC2657" s="5"/>
      <c r="AD2657" s="5"/>
      <c r="AE2657" s="5"/>
      <c r="AF2657" s="5"/>
      <c r="AG2657" s="5"/>
      <c r="AH2657" s="5"/>
      <c r="AI2657" s="5"/>
      <c r="AJ2657" s="5"/>
      <c r="AK2657" s="5"/>
      <c r="AL2657" s="5"/>
      <c r="AM2657" s="5"/>
      <c r="AN2657" s="5"/>
      <c r="AO2657" s="5"/>
      <c r="AP2657" s="5"/>
      <c r="AQ2657" s="5"/>
      <c r="AR2657" s="5"/>
      <c r="AS2657" s="5"/>
      <c r="AT2657" s="5"/>
      <c r="AU2657" s="5"/>
      <c r="AV2657" s="5"/>
      <c r="AW2657" s="5"/>
      <c r="AX2657" s="5"/>
      <c r="AY2657" s="5"/>
      <c r="AZ2657" s="5"/>
      <c r="BA2657" s="5"/>
      <c r="BB2657" s="5"/>
    </row>
    <row r="2658" spans="1:54" ht="15">
      <c r="A2658" s="231" t="s">
        <v>4937</v>
      </c>
      <c r="B2658" s="231"/>
      <c r="C2658" s="231"/>
      <c r="D2658" s="44">
        <f>SUM(C2642:C2657)</f>
        <v>16</v>
      </c>
      <c r="E2658" s="159">
        <f t="shared" ref="E2658" si="192">SUM(E2642:E2657)</f>
        <v>126542</v>
      </c>
      <c r="F2658" s="4"/>
      <c r="G2658" s="5"/>
      <c r="H2658" s="5"/>
      <c r="I2658" s="5"/>
      <c r="J2658" s="5"/>
      <c r="K2658" s="5"/>
      <c r="L2658" s="5"/>
      <c r="M2658" s="5"/>
      <c r="N2658" s="5"/>
      <c r="O2658" s="5"/>
      <c r="P2658" s="5"/>
      <c r="Q2658" s="5"/>
      <c r="R2658" s="5"/>
      <c r="S2658" s="5"/>
      <c r="T2658" s="5"/>
      <c r="U2658" s="5"/>
      <c r="V2658" s="5"/>
      <c r="W2658" s="5"/>
      <c r="X2658" s="5"/>
      <c r="Y2658" s="5"/>
      <c r="Z2658" s="5"/>
      <c r="AA2658" s="5"/>
      <c r="AB2658" s="5"/>
      <c r="AC2658" s="5"/>
      <c r="AD2658" s="5"/>
      <c r="AE2658" s="5"/>
      <c r="AF2658" s="5"/>
      <c r="AG2658" s="5"/>
      <c r="AH2658" s="5"/>
      <c r="AI2658" s="5"/>
      <c r="AJ2658" s="5"/>
      <c r="AK2658" s="5"/>
      <c r="AL2658" s="5"/>
      <c r="AM2658" s="5"/>
      <c r="AN2658" s="5"/>
      <c r="AO2658" s="5"/>
      <c r="AP2658" s="5"/>
      <c r="AQ2658" s="5"/>
      <c r="AR2658" s="5"/>
      <c r="AS2658" s="5"/>
      <c r="AT2658" s="5"/>
      <c r="AU2658" s="5"/>
      <c r="AV2658" s="5"/>
      <c r="AW2658" s="5"/>
      <c r="AX2658" s="5"/>
      <c r="AY2658" s="5"/>
      <c r="AZ2658" s="5"/>
      <c r="BA2658" s="5"/>
      <c r="BB2658" s="5"/>
    </row>
    <row r="2659" spans="1:54" ht="15.75">
      <c r="A2659" s="28">
        <v>90</v>
      </c>
      <c r="B2659" s="225" t="s">
        <v>124</v>
      </c>
      <c r="C2659" s="225"/>
      <c r="D2659" s="29"/>
      <c r="E2659" s="156"/>
      <c r="F2659" s="4"/>
      <c r="G2659" s="5"/>
      <c r="H2659" s="5"/>
      <c r="I2659" s="5"/>
      <c r="J2659" s="5"/>
      <c r="K2659" s="5"/>
      <c r="L2659" s="5"/>
      <c r="M2659" s="5"/>
      <c r="N2659" s="5"/>
      <c r="O2659" s="5"/>
      <c r="P2659" s="5"/>
      <c r="Q2659" s="5"/>
      <c r="R2659" s="5"/>
      <c r="S2659" s="5"/>
      <c r="T2659" s="5"/>
      <c r="U2659" s="5"/>
      <c r="V2659" s="5"/>
      <c r="W2659" s="5"/>
      <c r="X2659" s="5"/>
      <c r="Y2659" s="5"/>
      <c r="Z2659" s="5"/>
      <c r="AA2659" s="5"/>
      <c r="AB2659" s="5"/>
      <c r="AC2659" s="5"/>
      <c r="AD2659" s="5"/>
      <c r="AE2659" s="5"/>
      <c r="AF2659" s="5"/>
      <c r="AG2659" s="5"/>
      <c r="AH2659" s="5"/>
      <c r="AI2659" s="5"/>
      <c r="AJ2659" s="5"/>
      <c r="AK2659" s="5"/>
      <c r="AL2659" s="5"/>
      <c r="AM2659" s="5"/>
      <c r="AN2659" s="5"/>
      <c r="AO2659" s="5"/>
      <c r="AP2659" s="5"/>
      <c r="AQ2659" s="5"/>
      <c r="AR2659" s="5"/>
      <c r="AS2659" s="5"/>
      <c r="AT2659" s="5"/>
      <c r="AU2659" s="5"/>
      <c r="AV2659" s="5"/>
      <c r="AW2659" s="5"/>
      <c r="AX2659" s="5"/>
      <c r="AY2659" s="5"/>
      <c r="AZ2659" s="5"/>
      <c r="BA2659" s="5"/>
      <c r="BB2659" s="5"/>
    </row>
    <row r="2660" spans="1:54">
      <c r="A2660" s="4"/>
      <c r="B2660" s="25"/>
      <c r="C2660" s="32">
        <f>IF(D2660="",0,1)</f>
        <v>1</v>
      </c>
      <c r="D2660" s="49" t="s">
        <v>4303</v>
      </c>
      <c r="E2660" s="49">
        <v>49000</v>
      </c>
      <c r="F2660" s="4"/>
      <c r="G2660" s="5"/>
      <c r="H2660" s="5"/>
      <c r="I2660" s="5"/>
      <c r="J2660" s="5"/>
      <c r="K2660" s="5"/>
      <c r="L2660" s="5"/>
      <c r="M2660" s="5"/>
      <c r="N2660" s="5"/>
      <c r="O2660" s="5"/>
      <c r="P2660" s="5"/>
      <c r="Q2660" s="5"/>
      <c r="R2660" s="5"/>
      <c r="S2660" s="5"/>
      <c r="T2660" s="5"/>
      <c r="U2660" s="5"/>
      <c r="V2660" s="5"/>
      <c r="W2660" s="5"/>
      <c r="X2660" s="5"/>
      <c r="Y2660" s="5"/>
      <c r="Z2660" s="5"/>
      <c r="AA2660" s="5"/>
      <c r="AB2660" s="5"/>
      <c r="AC2660" s="5"/>
      <c r="AD2660" s="5"/>
      <c r="AE2660" s="5"/>
      <c r="AF2660" s="5"/>
      <c r="AG2660" s="5"/>
      <c r="AH2660" s="5"/>
      <c r="AI2660" s="5"/>
      <c r="AJ2660" s="5"/>
      <c r="AK2660" s="5"/>
      <c r="AL2660" s="5"/>
      <c r="AM2660" s="5"/>
      <c r="AN2660" s="5"/>
      <c r="AO2660" s="5"/>
      <c r="AP2660" s="5"/>
      <c r="AQ2660" s="5"/>
      <c r="AR2660" s="5"/>
      <c r="AS2660" s="5"/>
      <c r="AT2660" s="5"/>
      <c r="AU2660" s="5"/>
      <c r="AV2660" s="5"/>
      <c r="AW2660" s="5"/>
      <c r="AX2660" s="5"/>
      <c r="AY2660" s="5"/>
      <c r="AZ2660" s="5"/>
      <c r="BA2660" s="5"/>
      <c r="BB2660" s="5"/>
    </row>
    <row r="2661" spans="1:54">
      <c r="A2661" s="4"/>
      <c r="B2661" s="25"/>
      <c r="C2661" s="32">
        <f>IF(D2661="",0,1)</f>
        <v>1</v>
      </c>
      <c r="D2661" s="36" t="s">
        <v>4304</v>
      </c>
      <c r="E2661" s="36">
        <v>494</v>
      </c>
      <c r="F2661" s="4"/>
      <c r="G2661" s="5"/>
      <c r="H2661" s="5"/>
      <c r="I2661" s="5"/>
      <c r="J2661" s="5"/>
      <c r="K2661" s="5"/>
      <c r="L2661" s="5"/>
      <c r="M2661" s="5"/>
      <c r="N2661" s="5"/>
      <c r="O2661" s="5"/>
      <c r="P2661" s="5"/>
      <c r="Q2661" s="5"/>
      <c r="R2661" s="5"/>
      <c r="S2661" s="5"/>
      <c r="T2661" s="5"/>
      <c r="U2661" s="5"/>
      <c r="V2661" s="5"/>
      <c r="W2661" s="5"/>
      <c r="X2661" s="5"/>
      <c r="Y2661" s="5"/>
      <c r="Z2661" s="5"/>
      <c r="AA2661" s="5"/>
      <c r="AB2661" s="5"/>
      <c r="AC2661" s="5"/>
      <c r="AD2661" s="5"/>
      <c r="AE2661" s="5"/>
      <c r="AF2661" s="5"/>
      <c r="AG2661" s="5"/>
      <c r="AH2661" s="5"/>
      <c r="AI2661" s="5"/>
      <c r="AJ2661" s="5"/>
      <c r="AK2661" s="5"/>
      <c r="AL2661" s="5"/>
      <c r="AM2661" s="5"/>
      <c r="AN2661" s="5"/>
      <c r="AO2661" s="5"/>
      <c r="AP2661" s="5"/>
      <c r="AQ2661" s="5"/>
      <c r="AR2661" s="5"/>
      <c r="AS2661" s="5"/>
      <c r="AT2661" s="5"/>
      <c r="AU2661" s="5"/>
      <c r="AV2661" s="5"/>
      <c r="AW2661" s="5"/>
      <c r="AX2661" s="5"/>
      <c r="AY2661" s="5"/>
      <c r="AZ2661" s="5"/>
      <c r="BA2661" s="5"/>
      <c r="BB2661" s="5"/>
    </row>
    <row r="2662" spans="1:54">
      <c r="A2662" s="4"/>
      <c r="B2662" s="25"/>
      <c r="C2662" s="32">
        <f>IF(D2662="",0,1)</f>
        <v>1</v>
      </c>
      <c r="D2662" s="36" t="s">
        <v>4305</v>
      </c>
      <c r="E2662" s="36">
        <v>5300</v>
      </c>
      <c r="F2662" s="4"/>
      <c r="G2662" s="5"/>
      <c r="H2662" s="5"/>
      <c r="I2662" s="5"/>
      <c r="J2662" s="5"/>
      <c r="K2662" s="5"/>
      <c r="L2662" s="5"/>
      <c r="M2662" s="5"/>
      <c r="N2662" s="5"/>
      <c r="O2662" s="5"/>
      <c r="P2662" s="5"/>
      <c r="Q2662" s="5"/>
      <c r="R2662" s="5"/>
      <c r="S2662" s="5"/>
      <c r="T2662" s="5"/>
      <c r="U2662" s="5"/>
      <c r="V2662" s="5"/>
      <c r="W2662" s="5"/>
      <c r="X2662" s="5"/>
      <c r="Y2662" s="5"/>
      <c r="Z2662" s="5"/>
      <c r="AA2662" s="5"/>
      <c r="AB2662" s="5"/>
      <c r="AC2662" s="5"/>
      <c r="AD2662" s="5"/>
      <c r="AE2662" s="5"/>
      <c r="AF2662" s="5"/>
      <c r="AG2662" s="5"/>
      <c r="AH2662" s="5"/>
      <c r="AI2662" s="5"/>
      <c r="AJ2662" s="5"/>
      <c r="AK2662" s="5"/>
      <c r="AL2662" s="5"/>
      <c r="AM2662" s="5"/>
      <c r="AN2662" s="5"/>
      <c r="AO2662" s="5"/>
      <c r="AP2662" s="5"/>
      <c r="AQ2662" s="5"/>
      <c r="AR2662" s="5"/>
      <c r="AS2662" s="5"/>
      <c r="AT2662" s="5"/>
      <c r="AU2662" s="5"/>
      <c r="AV2662" s="5"/>
      <c r="AW2662" s="5"/>
      <c r="AX2662" s="5"/>
      <c r="AY2662" s="5"/>
      <c r="AZ2662" s="5"/>
      <c r="BA2662" s="5"/>
      <c r="BB2662" s="5"/>
    </row>
    <row r="2663" spans="1:54" ht="15">
      <c r="A2663" s="231" t="s">
        <v>4306</v>
      </c>
      <c r="B2663" s="231"/>
      <c r="C2663" s="231"/>
      <c r="D2663" s="44">
        <f>SUM(C2660:C2662)</f>
        <v>3</v>
      </c>
      <c r="E2663" s="159">
        <f t="shared" ref="E2663" si="193">SUM(E2660:E2662)</f>
        <v>54794</v>
      </c>
      <c r="F2663" s="4"/>
      <c r="G2663" s="5"/>
      <c r="H2663" s="5"/>
      <c r="I2663" s="5"/>
      <c r="J2663" s="5"/>
      <c r="K2663" s="5"/>
      <c r="L2663" s="5"/>
      <c r="M2663" s="5"/>
      <c r="N2663" s="5"/>
      <c r="O2663" s="5"/>
      <c r="P2663" s="5"/>
      <c r="Q2663" s="5"/>
      <c r="R2663" s="5"/>
      <c r="S2663" s="5"/>
      <c r="T2663" s="5"/>
      <c r="U2663" s="5"/>
      <c r="V2663" s="5"/>
      <c r="W2663" s="5"/>
      <c r="X2663" s="5"/>
      <c r="Y2663" s="5"/>
      <c r="Z2663" s="5"/>
      <c r="AA2663" s="5"/>
      <c r="AB2663" s="5"/>
      <c r="AC2663" s="5"/>
      <c r="AD2663" s="5"/>
      <c r="AE2663" s="5"/>
      <c r="AF2663" s="5"/>
      <c r="AG2663" s="5"/>
      <c r="AH2663" s="5"/>
      <c r="AI2663" s="5"/>
      <c r="AJ2663" s="5"/>
      <c r="AK2663" s="5"/>
      <c r="AL2663" s="5"/>
      <c r="AM2663" s="5"/>
      <c r="AN2663" s="5"/>
      <c r="AO2663" s="5"/>
      <c r="AP2663" s="5"/>
      <c r="AQ2663" s="5"/>
      <c r="AR2663" s="5"/>
      <c r="AS2663" s="5"/>
      <c r="AT2663" s="5"/>
      <c r="AU2663" s="5"/>
      <c r="AV2663" s="5"/>
      <c r="AW2663" s="5"/>
      <c r="AX2663" s="5"/>
      <c r="AY2663" s="5"/>
      <c r="AZ2663" s="5"/>
      <c r="BA2663" s="5"/>
      <c r="BB2663" s="5"/>
    </row>
    <row r="2664" spans="1:54" ht="15.75">
      <c r="A2664" s="28">
        <v>91</v>
      </c>
      <c r="B2664" s="225" t="s">
        <v>125</v>
      </c>
      <c r="C2664" s="225"/>
      <c r="D2664" s="29"/>
      <c r="E2664" s="156"/>
      <c r="F2664" s="4"/>
      <c r="G2664" s="5"/>
      <c r="H2664" s="5"/>
      <c r="I2664" s="5"/>
      <c r="J2664" s="5"/>
      <c r="K2664" s="5"/>
      <c r="L2664" s="5"/>
      <c r="M2664" s="5"/>
      <c r="N2664" s="5"/>
      <c r="O2664" s="5"/>
      <c r="P2664" s="5"/>
      <c r="Q2664" s="5"/>
      <c r="R2664" s="5"/>
      <c r="S2664" s="5"/>
      <c r="T2664" s="5"/>
      <c r="U2664" s="5"/>
      <c r="V2664" s="5"/>
      <c r="W2664" s="5"/>
      <c r="X2664" s="5"/>
      <c r="Y2664" s="5"/>
      <c r="Z2664" s="5"/>
      <c r="AA2664" s="5"/>
      <c r="AB2664" s="5"/>
      <c r="AC2664" s="5"/>
      <c r="AD2664" s="5"/>
      <c r="AE2664" s="5"/>
      <c r="AF2664" s="5"/>
      <c r="AG2664" s="5"/>
      <c r="AH2664" s="5"/>
      <c r="AI2664" s="5"/>
      <c r="AJ2664" s="5"/>
      <c r="AK2664" s="5"/>
      <c r="AL2664" s="5"/>
      <c r="AM2664" s="5"/>
      <c r="AN2664" s="5"/>
      <c r="AO2664" s="5"/>
      <c r="AP2664" s="5"/>
      <c r="AQ2664" s="5"/>
      <c r="AR2664" s="5"/>
      <c r="AS2664" s="5"/>
      <c r="AT2664" s="5"/>
      <c r="AU2664" s="5"/>
      <c r="AV2664" s="5"/>
      <c r="AW2664" s="5"/>
      <c r="AX2664" s="5"/>
      <c r="AY2664" s="5"/>
      <c r="AZ2664" s="5"/>
      <c r="BA2664" s="5"/>
      <c r="BB2664" s="5"/>
    </row>
    <row r="2665" spans="1:54">
      <c r="A2665" s="4"/>
      <c r="B2665" s="25"/>
      <c r="C2665" s="32">
        <f t="shared" ref="C2665:C2696" si="194">IF(D2665="",0,1)</f>
        <v>1</v>
      </c>
      <c r="D2665" s="106" t="s">
        <v>4307</v>
      </c>
      <c r="E2665" s="106">
        <v>4300</v>
      </c>
      <c r="F2665" s="4"/>
      <c r="G2665" s="5"/>
      <c r="H2665" s="5"/>
      <c r="I2665" s="5"/>
      <c r="J2665" s="5"/>
      <c r="K2665" s="5"/>
      <c r="L2665" s="5"/>
      <c r="M2665" s="5"/>
      <c r="N2665" s="5"/>
      <c r="O2665" s="5"/>
      <c r="P2665" s="5"/>
      <c r="Q2665" s="5"/>
      <c r="R2665" s="5"/>
      <c r="S2665" s="5"/>
      <c r="T2665" s="5"/>
      <c r="U2665" s="5"/>
      <c r="V2665" s="5"/>
      <c r="W2665" s="5"/>
      <c r="X2665" s="5"/>
      <c r="Y2665" s="5"/>
      <c r="Z2665" s="5"/>
      <c r="AA2665" s="5"/>
      <c r="AB2665" s="5"/>
      <c r="AC2665" s="5"/>
      <c r="AD2665" s="5"/>
      <c r="AE2665" s="5"/>
      <c r="AF2665" s="5"/>
      <c r="AG2665" s="5"/>
      <c r="AH2665" s="5"/>
      <c r="AI2665" s="5"/>
      <c r="AJ2665" s="5"/>
      <c r="AK2665" s="5"/>
      <c r="AL2665" s="5"/>
      <c r="AM2665" s="5"/>
      <c r="AN2665" s="5"/>
      <c r="AO2665" s="5"/>
      <c r="AP2665" s="5"/>
      <c r="AQ2665" s="5"/>
      <c r="AR2665" s="5"/>
      <c r="AS2665" s="5"/>
      <c r="AT2665" s="5"/>
      <c r="AU2665" s="5"/>
      <c r="AV2665" s="5"/>
      <c r="AW2665" s="5"/>
      <c r="AX2665" s="5"/>
      <c r="AY2665" s="5"/>
      <c r="AZ2665" s="5"/>
      <c r="BA2665" s="5"/>
      <c r="BB2665" s="5"/>
    </row>
    <row r="2666" spans="1:54">
      <c r="A2666" s="4"/>
      <c r="B2666" s="25"/>
      <c r="C2666" s="32">
        <f t="shared" si="194"/>
        <v>1</v>
      </c>
      <c r="D2666" s="106" t="s">
        <v>4308</v>
      </c>
      <c r="E2666" s="106">
        <v>10482</v>
      </c>
      <c r="F2666" s="4"/>
      <c r="G2666" s="5"/>
      <c r="H2666" s="5"/>
      <c r="I2666" s="5"/>
      <c r="J2666" s="5"/>
      <c r="K2666" s="5"/>
      <c r="L2666" s="5"/>
      <c r="M2666" s="5"/>
      <c r="N2666" s="5"/>
      <c r="O2666" s="5"/>
      <c r="P2666" s="5"/>
      <c r="Q2666" s="5"/>
      <c r="R2666" s="5"/>
      <c r="S2666" s="5"/>
      <c r="T2666" s="5"/>
      <c r="U2666" s="5"/>
      <c r="V2666" s="5"/>
      <c r="W2666" s="5"/>
      <c r="X2666" s="5"/>
      <c r="Y2666" s="5"/>
      <c r="Z2666" s="5"/>
      <c r="AA2666" s="5"/>
      <c r="AB2666" s="5"/>
      <c r="AC2666" s="5"/>
      <c r="AD2666" s="5"/>
      <c r="AE2666" s="5"/>
      <c r="AF2666" s="5"/>
      <c r="AG2666" s="5"/>
      <c r="AH2666" s="5"/>
      <c r="AI2666" s="5"/>
      <c r="AJ2666" s="5"/>
      <c r="AK2666" s="5"/>
      <c r="AL2666" s="5"/>
      <c r="AM2666" s="5"/>
      <c r="AN2666" s="5"/>
      <c r="AO2666" s="5"/>
      <c r="AP2666" s="5"/>
      <c r="AQ2666" s="5"/>
      <c r="AR2666" s="5"/>
      <c r="AS2666" s="5"/>
      <c r="AT2666" s="5"/>
      <c r="AU2666" s="5"/>
      <c r="AV2666" s="5"/>
      <c r="AW2666" s="5"/>
      <c r="AX2666" s="5"/>
      <c r="AY2666" s="5"/>
      <c r="AZ2666" s="5"/>
      <c r="BA2666" s="5"/>
      <c r="BB2666" s="5"/>
    </row>
    <row r="2667" spans="1:54">
      <c r="A2667" s="4"/>
      <c r="B2667" s="25"/>
      <c r="C2667" s="32">
        <f t="shared" si="194"/>
        <v>1</v>
      </c>
      <c r="D2667" s="106" t="s">
        <v>4309</v>
      </c>
      <c r="E2667" s="106">
        <v>36000</v>
      </c>
      <c r="F2667" s="4"/>
      <c r="G2667" s="5"/>
      <c r="H2667" s="5"/>
      <c r="I2667" s="5"/>
      <c r="J2667" s="5"/>
      <c r="K2667" s="5"/>
      <c r="L2667" s="5"/>
      <c r="M2667" s="5"/>
      <c r="N2667" s="5"/>
      <c r="O2667" s="5"/>
      <c r="P2667" s="5"/>
      <c r="Q2667" s="5"/>
      <c r="R2667" s="5"/>
      <c r="S2667" s="5"/>
      <c r="T2667" s="5"/>
      <c r="U2667" s="5"/>
      <c r="V2667" s="5"/>
      <c r="W2667" s="5"/>
      <c r="X2667" s="5"/>
      <c r="Y2667" s="5"/>
      <c r="Z2667" s="5"/>
      <c r="AA2667" s="5"/>
      <c r="AB2667" s="5"/>
      <c r="AC2667" s="5"/>
      <c r="AD2667" s="5"/>
      <c r="AE2667" s="5"/>
      <c r="AF2667" s="5"/>
      <c r="AG2667" s="5"/>
      <c r="AH2667" s="5"/>
      <c r="AI2667" s="5"/>
      <c r="AJ2667" s="5"/>
      <c r="AK2667" s="5"/>
      <c r="AL2667" s="5"/>
      <c r="AM2667" s="5"/>
      <c r="AN2667" s="5"/>
      <c r="AO2667" s="5"/>
      <c r="AP2667" s="5"/>
      <c r="AQ2667" s="5"/>
      <c r="AR2667" s="5"/>
      <c r="AS2667" s="5"/>
      <c r="AT2667" s="5"/>
      <c r="AU2667" s="5"/>
      <c r="AV2667" s="5"/>
      <c r="AW2667" s="5"/>
      <c r="AX2667" s="5"/>
      <c r="AY2667" s="5"/>
      <c r="AZ2667" s="5"/>
      <c r="BA2667" s="5"/>
      <c r="BB2667" s="5"/>
    </row>
    <row r="2668" spans="1:54">
      <c r="A2668" s="4"/>
      <c r="B2668" s="25"/>
      <c r="C2668" s="32">
        <f t="shared" si="194"/>
        <v>1</v>
      </c>
      <c r="D2668" s="106" t="s">
        <v>4310</v>
      </c>
      <c r="E2668" s="106">
        <v>4800</v>
      </c>
      <c r="F2668" s="4"/>
      <c r="G2668" s="5"/>
      <c r="H2668" s="5"/>
      <c r="I2668" s="5"/>
      <c r="J2668" s="5"/>
      <c r="K2668" s="5"/>
      <c r="L2668" s="5"/>
      <c r="M2668" s="5"/>
      <c r="N2668" s="5"/>
      <c r="O2668" s="5"/>
      <c r="P2668" s="5"/>
      <c r="Q2668" s="5"/>
      <c r="R2668" s="5"/>
      <c r="S2668" s="5"/>
      <c r="T2668" s="5"/>
      <c r="U2668" s="5"/>
      <c r="V2668" s="5"/>
      <c r="W2668" s="5"/>
      <c r="X2668" s="5"/>
      <c r="Y2668" s="5"/>
      <c r="Z2668" s="5"/>
      <c r="AA2668" s="5"/>
      <c r="AB2668" s="5"/>
      <c r="AC2668" s="5"/>
      <c r="AD2668" s="5"/>
      <c r="AE2668" s="5"/>
      <c r="AF2668" s="5"/>
      <c r="AG2668" s="5"/>
      <c r="AH2668" s="5"/>
      <c r="AI2668" s="5"/>
      <c r="AJ2668" s="5"/>
      <c r="AK2668" s="5"/>
      <c r="AL2668" s="5"/>
      <c r="AM2668" s="5"/>
      <c r="AN2668" s="5"/>
      <c r="AO2668" s="5"/>
      <c r="AP2668" s="5"/>
      <c r="AQ2668" s="5"/>
      <c r="AR2668" s="5"/>
      <c r="AS2668" s="5"/>
      <c r="AT2668" s="5"/>
      <c r="AU2668" s="5"/>
      <c r="AV2668" s="5"/>
      <c r="AW2668" s="5"/>
      <c r="AX2668" s="5"/>
      <c r="AY2668" s="5"/>
      <c r="AZ2668" s="5"/>
      <c r="BA2668" s="5"/>
      <c r="BB2668" s="5"/>
    </row>
    <row r="2669" spans="1:54">
      <c r="A2669" s="4"/>
      <c r="B2669" s="25"/>
      <c r="C2669" s="32">
        <f t="shared" si="194"/>
        <v>1</v>
      </c>
      <c r="D2669" s="106" t="s">
        <v>4312</v>
      </c>
      <c r="E2669" s="106">
        <v>4744</v>
      </c>
      <c r="F2669" s="4"/>
      <c r="G2669" s="5"/>
      <c r="H2669" s="5"/>
      <c r="I2669" s="5"/>
      <c r="J2669" s="5"/>
      <c r="K2669" s="5"/>
      <c r="L2669" s="5"/>
      <c r="M2669" s="5"/>
      <c r="N2669" s="5"/>
      <c r="O2669" s="5"/>
      <c r="P2669" s="5"/>
      <c r="Q2669" s="5"/>
      <c r="R2669" s="5"/>
      <c r="S2669" s="5"/>
      <c r="T2669" s="5"/>
      <c r="U2669" s="5"/>
      <c r="V2669" s="5"/>
      <c r="W2669" s="5"/>
      <c r="X2669" s="5"/>
      <c r="Y2669" s="5"/>
      <c r="Z2669" s="5"/>
      <c r="AA2669" s="5"/>
      <c r="AB2669" s="5"/>
      <c r="AC2669" s="5"/>
      <c r="AD2669" s="5"/>
      <c r="AE2669" s="5"/>
      <c r="AF2669" s="5"/>
      <c r="AG2669" s="5"/>
      <c r="AH2669" s="5"/>
      <c r="AI2669" s="5"/>
      <c r="AJ2669" s="5"/>
      <c r="AK2669" s="5"/>
      <c r="AL2669" s="5"/>
      <c r="AM2669" s="5"/>
      <c r="AN2669" s="5"/>
      <c r="AO2669" s="5"/>
      <c r="AP2669" s="5"/>
      <c r="AQ2669" s="5"/>
      <c r="AR2669" s="5"/>
      <c r="AS2669" s="5"/>
      <c r="AT2669" s="5"/>
      <c r="AU2669" s="5"/>
      <c r="AV2669" s="5"/>
      <c r="AW2669" s="5"/>
      <c r="AX2669" s="5"/>
      <c r="AY2669" s="5"/>
      <c r="AZ2669" s="5"/>
      <c r="BA2669" s="5"/>
      <c r="BB2669" s="5"/>
    </row>
    <row r="2670" spans="1:54">
      <c r="A2670" s="4"/>
      <c r="B2670" s="25"/>
      <c r="C2670" s="32">
        <f t="shared" si="194"/>
        <v>1</v>
      </c>
      <c r="D2670" s="106" t="s">
        <v>4314</v>
      </c>
      <c r="E2670" s="106">
        <v>8058</v>
      </c>
      <c r="F2670" s="4"/>
      <c r="G2670" s="5"/>
      <c r="H2670" s="5"/>
      <c r="I2670" s="5"/>
      <c r="J2670" s="5"/>
      <c r="K2670" s="5"/>
      <c r="L2670" s="5"/>
      <c r="M2670" s="5"/>
      <c r="N2670" s="5"/>
      <c r="O2670" s="5"/>
      <c r="P2670" s="5"/>
      <c r="Q2670" s="5"/>
      <c r="R2670" s="5"/>
      <c r="S2670" s="5"/>
      <c r="T2670" s="5"/>
      <c r="U2670" s="5"/>
      <c r="V2670" s="5"/>
      <c r="W2670" s="5"/>
      <c r="X2670" s="5"/>
      <c r="Y2670" s="5"/>
      <c r="Z2670" s="5"/>
      <c r="AA2670" s="5"/>
      <c r="AB2670" s="5"/>
      <c r="AC2670" s="5"/>
      <c r="AD2670" s="5"/>
      <c r="AE2670" s="5"/>
      <c r="AF2670" s="5"/>
      <c r="AG2670" s="5"/>
      <c r="AH2670" s="5"/>
      <c r="AI2670" s="5"/>
      <c r="AJ2670" s="5"/>
      <c r="AK2670" s="5"/>
      <c r="AL2670" s="5"/>
      <c r="AM2670" s="5"/>
      <c r="AN2670" s="5"/>
      <c r="AO2670" s="5"/>
      <c r="AP2670" s="5"/>
      <c r="AQ2670" s="5"/>
      <c r="AR2670" s="5"/>
      <c r="AS2670" s="5"/>
      <c r="AT2670" s="5"/>
      <c r="AU2670" s="5"/>
      <c r="AV2670" s="5"/>
      <c r="AW2670" s="5"/>
      <c r="AX2670" s="5"/>
      <c r="AY2670" s="5"/>
      <c r="AZ2670" s="5"/>
      <c r="BA2670" s="5"/>
      <c r="BB2670" s="5"/>
    </row>
    <row r="2671" spans="1:54">
      <c r="A2671" s="4"/>
      <c r="B2671" s="25"/>
      <c r="C2671" s="32">
        <f t="shared" si="194"/>
        <v>1</v>
      </c>
      <c r="D2671" s="124" t="s">
        <v>4315</v>
      </c>
      <c r="E2671" s="124">
        <v>26878</v>
      </c>
      <c r="F2671" s="4"/>
      <c r="G2671" s="5"/>
      <c r="H2671" s="5"/>
      <c r="I2671" s="5"/>
      <c r="J2671" s="5"/>
      <c r="K2671" s="5"/>
      <c r="L2671" s="5"/>
      <c r="M2671" s="5"/>
      <c r="N2671" s="5"/>
      <c r="O2671" s="5"/>
      <c r="P2671" s="5"/>
      <c r="Q2671" s="5"/>
      <c r="R2671" s="5"/>
      <c r="S2671" s="5"/>
      <c r="T2671" s="5"/>
      <c r="U2671" s="5"/>
      <c r="V2671" s="5"/>
      <c r="W2671" s="5"/>
      <c r="X2671" s="5"/>
      <c r="Y2671" s="5"/>
      <c r="Z2671" s="5"/>
      <c r="AA2671" s="5"/>
      <c r="AB2671" s="5"/>
      <c r="AC2671" s="5"/>
      <c r="AD2671" s="5"/>
      <c r="AE2671" s="5"/>
      <c r="AF2671" s="5"/>
      <c r="AG2671" s="5"/>
      <c r="AH2671" s="5"/>
      <c r="AI2671" s="5"/>
      <c r="AJ2671" s="5"/>
      <c r="AK2671" s="5"/>
      <c r="AL2671" s="5"/>
      <c r="AM2671" s="5"/>
      <c r="AN2671" s="5"/>
      <c r="AO2671" s="5"/>
      <c r="AP2671" s="5"/>
      <c r="AQ2671" s="5"/>
      <c r="AR2671" s="5"/>
      <c r="AS2671" s="5"/>
      <c r="AT2671" s="5"/>
      <c r="AU2671" s="5"/>
      <c r="AV2671" s="5"/>
      <c r="AW2671" s="5"/>
      <c r="AX2671" s="5"/>
      <c r="AY2671" s="5"/>
      <c r="AZ2671" s="5"/>
      <c r="BA2671" s="5"/>
      <c r="BB2671" s="5"/>
    </row>
    <row r="2672" spans="1:54">
      <c r="A2672" s="4"/>
      <c r="B2672" s="25"/>
      <c r="C2672" s="32">
        <f t="shared" si="194"/>
        <v>1</v>
      </c>
      <c r="D2672" s="124" t="s">
        <v>784</v>
      </c>
      <c r="E2672" s="124">
        <v>8347</v>
      </c>
      <c r="F2672" s="4"/>
      <c r="G2672" s="5"/>
      <c r="H2672" s="5"/>
      <c r="I2672" s="5"/>
      <c r="J2672" s="5"/>
      <c r="K2672" s="5"/>
      <c r="L2672" s="5"/>
      <c r="M2672" s="5"/>
      <c r="N2672" s="5"/>
      <c r="O2672" s="5"/>
      <c r="P2672" s="5"/>
      <c r="Q2672" s="5"/>
      <c r="R2672" s="5"/>
      <c r="S2672" s="5"/>
      <c r="T2672" s="5"/>
      <c r="U2672" s="5"/>
      <c r="V2672" s="5"/>
      <c r="W2672" s="5"/>
      <c r="X2672" s="5"/>
      <c r="Y2672" s="5"/>
      <c r="Z2672" s="5"/>
      <c r="AA2672" s="5"/>
      <c r="AB2672" s="5"/>
      <c r="AC2672" s="5"/>
      <c r="AD2672" s="5"/>
      <c r="AE2672" s="5"/>
      <c r="AF2672" s="5"/>
      <c r="AG2672" s="5"/>
      <c r="AH2672" s="5"/>
      <c r="AI2672" s="5"/>
      <c r="AJ2672" s="5"/>
      <c r="AK2672" s="5"/>
      <c r="AL2672" s="5"/>
      <c r="AM2672" s="5"/>
      <c r="AN2672" s="5"/>
      <c r="AO2672" s="5"/>
      <c r="AP2672" s="5"/>
      <c r="AQ2672" s="5"/>
      <c r="AR2672" s="5"/>
      <c r="AS2672" s="5"/>
      <c r="AT2672" s="5"/>
      <c r="AU2672" s="5"/>
      <c r="AV2672" s="5"/>
      <c r="AW2672" s="5"/>
      <c r="AX2672" s="5"/>
      <c r="AY2672" s="5"/>
      <c r="AZ2672" s="5"/>
      <c r="BA2672" s="5"/>
      <c r="BB2672" s="5"/>
    </row>
    <row r="2673" spans="1:54">
      <c r="A2673" s="4"/>
      <c r="B2673" s="25"/>
      <c r="C2673" s="32">
        <f t="shared" si="194"/>
        <v>1</v>
      </c>
      <c r="D2673" s="106" t="s">
        <v>4316</v>
      </c>
      <c r="E2673" s="106">
        <v>26448</v>
      </c>
      <c r="F2673" s="4"/>
      <c r="G2673" s="5"/>
      <c r="H2673" s="5"/>
      <c r="I2673" s="5"/>
      <c r="J2673" s="5"/>
      <c r="K2673" s="5"/>
      <c r="L2673" s="5"/>
      <c r="M2673" s="5"/>
      <c r="N2673" s="5"/>
      <c r="O2673" s="5"/>
      <c r="P2673" s="5"/>
      <c r="Q2673" s="5"/>
      <c r="R2673" s="5"/>
      <c r="S2673" s="5"/>
      <c r="T2673" s="5"/>
      <c r="U2673" s="5"/>
      <c r="V2673" s="5"/>
      <c r="W2673" s="5"/>
      <c r="X2673" s="5"/>
      <c r="Y2673" s="5"/>
      <c r="Z2673" s="5"/>
      <c r="AA2673" s="5"/>
      <c r="AB2673" s="5"/>
      <c r="AC2673" s="5"/>
      <c r="AD2673" s="5"/>
      <c r="AE2673" s="5"/>
      <c r="AF2673" s="5"/>
      <c r="AG2673" s="5"/>
      <c r="AH2673" s="5"/>
      <c r="AI2673" s="5"/>
      <c r="AJ2673" s="5"/>
      <c r="AK2673" s="5"/>
      <c r="AL2673" s="5"/>
      <c r="AM2673" s="5"/>
      <c r="AN2673" s="5"/>
      <c r="AO2673" s="5"/>
      <c r="AP2673" s="5"/>
      <c r="AQ2673" s="5"/>
      <c r="AR2673" s="5"/>
      <c r="AS2673" s="5"/>
      <c r="AT2673" s="5"/>
      <c r="AU2673" s="5"/>
      <c r="AV2673" s="5"/>
      <c r="AW2673" s="5"/>
      <c r="AX2673" s="5"/>
      <c r="AY2673" s="5"/>
      <c r="AZ2673" s="5"/>
      <c r="BA2673" s="5"/>
      <c r="BB2673" s="5"/>
    </row>
    <row r="2674" spans="1:54">
      <c r="A2674" s="4"/>
      <c r="B2674" s="25"/>
      <c r="C2674" s="32">
        <f t="shared" si="194"/>
        <v>1</v>
      </c>
      <c r="D2674" s="106" t="s">
        <v>4317</v>
      </c>
      <c r="E2674" s="106">
        <v>9690</v>
      </c>
      <c r="F2674" s="4"/>
      <c r="G2674" s="5"/>
      <c r="H2674" s="5"/>
      <c r="I2674" s="5"/>
      <c r="J2674" s="5"/>
      <c r="K2674" s="5"/>
      <c r="L2674" s="5"/>
      <c r="M2674" s="5"/>
      <c r="N2674" s="5"/>
      <c r="O2674" s="5"/>
      <c r="P2674" s="5"/>
      <c r="Q2674" s="5"/>
      <c r="R2674" s="5"/>
      <c r="S2674" s="5"/>
      <c r="T2674" s="5"/>
      <c r="U2674" s="5"/>
      <c r="V2674" s="5"/>
      <c r="W2674" s="5"/>
      <c r="X2674" s="5"/>
      <c r="Y2674" s="5"/>
      <c r="Z2674" s="5"/>
      <c r="AA2674" s="5"/>
      <c r="AB2674" s="5"/>
      <c r="AC2674" s="5"/>
      <c r="AD2674" s="5"/>
      <c r="AE2674" s="5"/>
      <c r="AF2674" s="5"/>
      <c r="AG2674" s="5"/>
      <c r="AH2674" s="5"/>
      <c r="AI2674" s="5"/>
      <c r="AJ2674" s="5"/>
      <c r="AK2674" s="5"/>
      <c r="AL2674" s="5"/>
      <c r="AM2674" s="5"/>
      <c r="AN2674" s="5"/>
      <c r="AO2674" s="5"/>
      <c r="AP2674" s="5"/>
      <c r="AQ2674" s="5"/>
      <c r="AR2674" s="5"/>
      <c r="AS2674" s="5"/>
      <c r="AT2674" s="5"/>
      <c r="AU2674" s="5"/>
      <c r="AV2674" s="5"/>
      <c r="AW2674" s="5"/>
      <c r="AX2674" s="5"/>
      <c r="AY2674" s="5"/>
      <c r="AZ2674" s="5"/>
      <c r="BA2674" s="5"/>
      <c r="BB2674" s="5"/>
    </row>
    <row r="2675" spans="1:54">
      <c r="A2675" s="4"/>
      <c r="B2675" s="25"/>
      <c r="C2675" s="32">
        <f t="shared" si="194"/>
        <v>1</v>
      </c>
      <c r="D2675" s="125" t="s">
        <v>4319</v>
      </c>
      <c r="E2675" s="36">
        <v>2887</v>
      </c>
      <c r="F2675" s="4"/>
      <c r="G2675" s="5"/>
      <c r="H2675" s="5"/>
      <c r="I2675" s="5"/>
      <c r="J2675" s="5"/>
      <c r="K2675" s="5"/>
      <c r="L2675" s="5"/>
      <c r="M2675" s="5"/>
      <c r="N2675" s="5"/>
      <c r="O2675" s="5"/>
      <c r="P2675" s="5"/>
      <c r="Q2675" s="5"/>
      <c r="R2675" s="5"/>
      <c r="S2675" s="5"/>
      <c r="T2675" s="5"/>
      <c r="U2675" s="5"/>
      <c r="V2675" s="5"/>
      <c r="W2675" s="5"/>
      <c r="X2675" s="5"/>
      <c r="Y2675" s="5"/>
      <c r="Z2675" s="5"/>
      <c r="AA2675" s="5"/>
      <c r="AB2675" s="5"/>
      <c r="AC2675" s="5"/>
      <c r="AD2675" s="5"/>
      <c r="AE2675" s="5"/>
      <c r="AF2675" s="5"/>
      <c r="AG2675" s="5"/>
      <c r="AH2675" s="5"/>
      <c r="AI2675" s="5"/>
      <c r="AJ2675" s="5"/>
      <c r="AK2675" s="5"/>
      <c r="AL2675" s="5"/>
      <c r="AM2675" s="5"/>
      <c r="AN2675" s="5"/>
      <c r="AO2675" s="5"/>
      <c r="AP2675" s="5"/>
      <c r="AQ2675" s="5"/>
      <c r="AR2675" s="5"/>
      <c r="AS2675" s="5"/>
      <c r="AT2675" s="5"/>
      <c r="AU2675" s="5"/>
      <c r="AV2675" s="5"/>
      <c r="AW2675" s="5"/>
      <c r="AX2675" s="5"/>
      <c r="AY2675" s="5"/>
      <c r="AZ2675" s="5"/>
      <c r="BA2675" s="5"/>
      <c r="BB2675" s="5"/>
    </row>
    <row r="2676" spans="1:54">
      <c r="A2676" s="4"/>
      <c r="B2676" s="25"/>
      <c r="C2676" s="32">
        <f t="shared" si="194"/>
        <v>1</v>
      </c>
      <c r="D2676" s="77" t="s">
        <v>4320</v>
      </c>
      <c r="E2676" s="77">
        <v>22000</v>
      </c>
      <c r="F2676" s="4"/>
      <c r="G2676" s="5"/>
      <c r="H2676" s="5"/>
      <c r="I2676" s="5"/>
      <c r="J2676" s="5"/>
      <c r="K2676" s="5"/>
      <c r="L2676" s="5"/>
      <c r="M2676" s="5"/>
      <c r="N2676" s="5"/>
      <c r="O2676" s="5"/>
      <c r="P2676" s="5"/>
      <c r="Q2676" s="5"/>
      <c r="R2676" s="5"/>
      <c r="S2676" s="5"/>
      <c r="T2676" s="5"/>
      <c r="U2676" s="5"/>
      <c r="V2676" s="5"/>
      <c r="W2676" s="5"/>
      <c r="X2676" s="5"/>
      <c r="Y2676" s="5"/>
      <c r="Z2676" s="5"/>
      <c r="AA2676" s="5"/>
      <c r="AB2676" s="5"/>
      <c r="AC2676" s="5"/>
      <c r="AD2676" s="5"/>
      <c r="AE2676" s="5"/>
      <c r="AF2676" s="5"/>
      <c r="AG2676" s="5"/>
      <c r="AH2676" s="5"/>
      <c r="AI2676" s="5"/>
      <c r="AJ2676" s="5"/>
      <c r="AK2676" s="5"/>
      <c r="AL2676" s="5"/>
      <c r="AM2676" s="5"/>
      <c r="AN2676" s="5"/>
      <c r="AO2676" s="5"/>
      <c r="AP2676" s="5"/>
      <c r="AQ2676" s="5"/>
      <c r="AR2676" s="5"/>
      <c r="AS2676" s="5"/>
      <c r="AT2676" s="5"/>
      <c r="AU2676" s="5"/>
      <c r="AV2676" s="5"/>
      <c r="AW2676" s="5"/>
      <c r="AX2676" s="5"/>
      <c r="AY2676" s="5"/>
      <c r="AZ2676" s="5"/>
      <c r="BA2676" s="5"/>
      <c r="BB2676" s="5"/>
    </row>
    <row r="2677" spans="1:54">
      <c r="A2677" s="4"/>
      <c r="B2677" s="25"/>
      <c r="C2677" s="32">
        <f t="shared" si="194"/>
        <v>1</v>
      </c>
      <c r="D2677" s="106" t="s">
        <v>4321</v>
      </c>
      <c r="E2677" s="106">
        <v>27500</v>
      </c>
      <c r="F2677" s="4"/>
      <c r="G2677" s="5"/>
      <c r="H2677" s="5"/>
      <c r="I2677" s="5"/>
      <c r="J2677" s="5"/>
      <c r="K2677" s="5"/>
      <c r="L2677" s="5"/>
      <c r="M2677" s="5"/>
      <c r="N2677" s="5"/>
      <c r="O2677" s="5"/>
      <c r="P2677" s="5"/>
      <c r="Q2677" s="5"/>
      <c r="R2677" s="5"/>
      <c r="S2677" s="5"/>
      <c r="T2677" s="5"/>
      <c r="U2677" s="5"/>
      <c r="V2677" s="5"/>
      <c r="W2677" s="5"/>
      <c r="X2677" s="5"/>
      <c r="Y2677" s="5"/>
      <c r="Z2677" s="5"/>
      <c r="AA2677" s="5"/>
      <c r="AB2677" s="5"/>
      <c r="AC2677" s="5"/>
      <c r="AD2677" s="5"/>
      <c r="AE2677" s="5"/>
      <c r="AF2677" s="5"/>
      <c r="AG2677" s="5"/>
      <c r="AH2677" s="5"/>
      <c r="AI2677" s="5"/>
      <c r="AJ2677" s="5"/>
      <c r="AK2677" s="5"/>
      <c r="AL2677" s="5"/>
      <c r="AM2677" s="5"/>
      <c r="AN2677" s="5"/>
      <c r="AO2677" s="5"/>
      <c r="AP2677" s="5"/>
      <c r="AQ2677" s="5"/>
      <c r="AR2677" s="5"/>
      <c r="AS2677" s="5"/>
      <c r="AT2677" s="5"/>
      <c r="AU2677" s="5"/>
      <c r="AV2677" s="5"/>
      <c r="AW2677" s="5"/>
      <c r="AX2677" s="5"/>
      <c r="AY2677" s="5"/>
      <c r="AZ2677" s="5"/>
      <c r="BA2677" s="5"/>
      <c r="BB2677" s="5"/>
    </row>
    <row r="2678" spans="1:54">
      <c r="A2678" s="4"/>
      <c r="B2678" s="25"/>
      <c r="C2678" s="32">
        <f t="shared" si="194"/>
        <v>1</v>
      </c>
      <c r="D2678" s="181" t="s">
        <v>4322</v>
      </c>
      <c r="E2678" s="106">
        <v>51528</v>
      </c>
      <c r="F2678" s="4"/>
      <c r="G2678" s="5"/>
      <c r="H2678" s="5"/>
      <c r="I2678" s="5"/>
      <c r="J2678" s="5"/>
      <c r="K2678" s="5"/>
      <c r="L2678" s="5"/>
      <c r="M2678" s="5"/>
      <c r="N2678" s="5"/>
      <c r="O2678" s="5"/>
      <c r="P2678" s="5"/>
      <c r="Q2678" s="5"/>
      <c r="R2678" s="5"/>
      <c r="S2678" s="5"/>
      <c r="T2678" s="5"/>
      <c r="U2678" s="5"/>
      <c r="V2678" s="5"/>
      <c r="W2678" s="5"/>
      <c r="X2678" s="5"/>
      <c r="Y2678" s="5"/>
      <c r="Z2678" s="5"/>
      <c r="AA2678" s="5"/>
      <c r="AB2678" s="5"/>
      <c r="AC2678" s="5"/>
      <c r="AD2678" s="5"/>
      <c r="AE2678" s="5"/>
      <c r="AF2678" s="5"/>
      <c r="AG2678" s="5"/>
      <c r="AH2678" s="5"/>
      <c r="AI2678" s="5"/>
      <c r="AJ2678" s="5"/>
      <c r="AK2678" s="5"/>
      <c r="AL2678" s="5"/>
      <c r="AM2678" s="5"/>
      <c r="AN2678" s="5"/>
      <c r="AO2678" s="5"/>
      <c r="AP2678" s="5"/>
      <c r="AQ2678" s="5"/>
      <c r="AR2678" s="5"/>
      <c r="AS2678" s="5"/>
      <c r="AT2678" s="5"/>
      <c r="AU2678" s="5"/>
      <c r="AV2678" s="5"/>
      <c r="AW2678" s="5"/>
      <c r="AX2678" s="5"/>
      <c r="AY2678" s="5"/>
      <c r="AZ2678" s="5"/>
      <c r="BA2678" s="5"/>
      <c r="BB2678" s="5"/>
    </row>
    <row r="2679" spans="1:54">
      <c r="A2679" s="4"/>
      <c r="B2679" s="25"/>
      <c r="C2679" s="32">
        <f t="shared" si="194"/>
        <v>1</v>
      </c>
      <c r="D2679" s="106" t="s">
        <v>4323</v>
      </c>
      <c r="E2679" s="106">
        <v>9342</v>
      </c>
      <c r="F2679" s="4"/>
      <c r="G2679" s="5"/>
      <c r="H2679" s="5"/>
      <c r="I2679" s="5"/>
      <c r="J2679" s="5"/>
      <c r="K2679" s="5"/>
      <c r="L2679" s="5"/>
      <c r="M2679" s="5"/>
      <c r="N2679" s="5"/>
      <c r="O2679" s="5"/>
      <c r="P2679" s="5"/>
      <c r="Q2679" s="5"/>
      <c r="R2679" s="5"/>
      <c r="S2679" s="5"/>
      <c r="T2679" s="5"/>
      <c r="U2679" s="5"/>
      <c r="V2679" s="5"/>
      <c r="W2679" s="5"/>
      <c r="X2679" s="5"/>
      <c r="Y2679" s="5"/>
      <c r="Z2679" s="5"/>
      <c r="AA2679" s="5"/>
      <c r="AB2679" s="5"/>
      <c r="AC2679" s="5"/>
      <c r="AD2679" s="5"/>
      <c r="AE2679" s="5"/>
      <c r="AF2679" s="5"/>
      <c r="AG2679" s="5"/>
      <c r="AH2679" s="5"/>
      <c r="AI2679" s="5"/>
      <c r="AJ2679" s="5"/>
      <c r="AK2679" s="5"/>
      <c r="AL2679" s="5"/>
      <c r="AM2679" s="5"/>
      <c r="AN2679" s="5"/>
      <c r="AO2679" s="5"/>
      <c r="AP2679" s="5"/>
      <c r="AQ2679" s="5"/>
      <c r="AR2679" s="5"/>
      <c r="AS2679" s="5"/>
      <c r="AT2679" s="5"/>
      <c r="AU2679" s="5"/>
      <c r="AV2679" s="5"/>
      <c r="AW2679" s="5"/>
      <c r="AX2679" s="5"/>
      <c r="AY2679" s="5"/>
      <c r="AZ2679" s="5"/>
      <c r="BA2679" s="5"/>
      <c r="BB2679" s="5"/>
    </row>
    <row r="2680" spans="1:54">
      <c r="A2680" s="4"/>
      <c r="B2680" s="25"/>
      <c r="C2680" s="32">
        <f t="shared" si="194"/>
        <v>1</v>
      </c>
      <c r="D2680" s="124" t="s">
        <v>4325</v>
      </c>
      <c r="E2680" s="124">
        <v>29500</v>
      </c>
      <c r="F2680" s="4"/>
      <c r="G2680" s="5"/>
      <c r="H2680" s="5"/>
      <c r="I2680" s="5"/>
      <c r="J2680" s="5"/>
      <c r="K2680" s="5"/>
      <c r="L2680" s="5"/>
      <c r="M2680" s="5"/>
      <c r="N2680" s="5"/>
      <c r="O2680" s="5"/>
      <c r="P2680" s="5"/>
      <c r="Q2680" s="5"/>
      <c r="R2680" s="5"/>
      <c r="S2680" s="5"/>
      <c r="T2680" s="5"/>
      <c r="U2680" s="5"/>
      <c r="V2680" s="5"/>
      <c r="W2680" s="5"/>
      <c r="X2680" s="5"/>
      <c r="Y2680" s="5"/>
      <c r="Z2680" s="5"/>
      <c r="AA2680" s="5"/>
      <c r="AB2680" s="5"/>
      <c r="AC2680" s="5"/>
      <c r="AD2680" s="5"/>
      <c r="AE2680" s="5"/>
      <c r="AF2680" s="5"/>
      <c r="AG2680" s="5"/>
      <c r="AH2680" s="5"/>
      <c r="AI2680" s="5"/>
      <c r="AJ2680" s="5"/>
      <c r="AK2680" s="5"/>
      <c r="AL2680" s="5"/>
      <c r="AM2680" s="5"/>
      <c r="AN2680" s="5"/>
      <c r="AO2680" s="5"/>
      <c r="AP2680" s="5"/>
      <c r="AQ2680" s="5"/>
      <c r="AR2680" s="5"/>
      <c r="AS2680" s="5"/>
      <c r="AT2680" s="5"/>
      <c r="AU2680" s="5"/>
      <c r="AV2680" s="5"/>
      <c r="AW2680" s="5"/>
      <c r="AX2680" s="5"/>
      <c r="AY2680" s="5"/>
      <c r="AZ2680" s="5"/>
      <c r="BA2680" s="5"/>
      <c r="BB2680" s="5"/>
    </row>
    <row r="2681" spans="1:54">
      <c r="A2681" s="4"/>
      <c r="B2681" s="25"/>
      <c r="C2681" s="32">
        <f t="shared" si="194"/>
        <v>1</v>
      </c>
      <c r="D2681" s="124" t="s">
        <v>4326</v>
      </c>
      <c r="E2681" s="124">
        <v>12951</v>
      </c>
      <c r="F2681" s="4"/>
      <c r="G2681" s="5"/>
      <c r="H2681" s="5"/>
      <c r="I2681" s="5"/>
      <c r="J2681" s="5"/>
      <c r="K2681" s="5"/>
      <c r="L2681" s="5"/>
      <c r="M2681" s="5"/>
      <c r="N2681" s="5"/>
      <c r="O2681" s="5"/>
      <c r="P2681" s="5"/>
      <c r="Q2681" s="5"/>
      <c r="R2681" s="5"/>
      <c r="S2681" s="5"/>
      <c r="T2681" s="5"/>
      <c r="U2681" s="5"/>
      <c r="V2681" s="5"/>
      <c r="W2681" s="5"/>
      <c r="X2681" s="5"/>
      <c r="Y2681" s="5"/>
      <c r="Z2681" s="5"/>
      <c r="AA2681" s="5"/>
      <c r="AB2681" s="5"/>
      <c r="AC2681" s="5"/>
      <c r="AD2681" s="5"/>
      <c r="AE2681" s="5"/>
      <c r="AF2681" s="5"/>
      <c r="AG2681" s="5"/>
      <c r="AH2681" s="5"/>
      <c r="AI2681" s="5"/>
      <c r="AJ2681" s="5"/>
      <c r="AK2681" s="5"/>
      <c r="AL2681" s="5"/>
      <c r="AM2681" s="5"/>
      <c r="AN2681" s="5"/>
      <c r="AO2681" s="5"/>
      <c r="AP2681" s="5"/>
      <c r="AQ2681" s="5"/>
      <c r="AR2681" s="5"/>
      <c r="AS2681" s="5"/>
      <c r="AT2681" s="5"/>
      <c r="AU2681" s="5"/>
      <c r="AV2681" s="5"/>
      <c r="AW2681" s="5"/>
      <c r="AX2681" s="5"/>
      <c r="AY2681" s="5"/>
      <c r="AZ2681" s="5"/>
      <c r="BA2681" s="5"/>
      <c r="BB2681" s="5"/>
    </row>
    <row r="2682" spans="1:54">
      <c r="A2682" s="4"/>
      <c r="B2682" s="25"/>
      <c r="C2682" s="32">
        <f t="shared" si="194"/>
        <v>1</v>
      </c>
      <c r="D2682" s="106" t="s">
        <v>4327</v>
      </c>
      <c r="E2682" s="106">
        <v>10992</v>
      </c>
      <c r="F2682" s="4"/>
      <c r="G2682" s="5"/>
      <c r="H2682" s="5"/>
      <c r="I2682" s="5"/>
      <c r="J2682" s="5"/>
      <c r="K2682" s="5"/>
      <c r="L2682" s="5"/>
      <c r="M2682" s="5"/>
      <c r="N2682" s="5"/>
      <c r="O2682" s="5"/>
      <c r="P2682" s="5"/>
      <c r="Q2682" s="5"/>
      <c r="R2682" s="5"/>
      <c r="S2682" s="5"/>
      <c r="T2682" s="5"/>
      <c r="U2682" s="5"/>
      <c r="V2682" s="5"/>
      <c r="W2682" s="5"/>
      <c r="X2682" s="5"/>
      <c r="Y2682" s="5"/>
      <c r="Z2682" s="5"/>
      <c r="AA2682" s="5"/>
      <c r="AB2682" s="5"/>
      <c r="AC2682" s="5"/>
      <c r="AD2682" s="5"/>
      <c r="AE2682" s="5"/>
      <c r="AF2682" s="5"/>
      <c r="AG2682" s="5"/>
      <c r="AH2682" s="5"/>
      <c r="AI2682" s="5"/>
      <c r="AJ2682" s="5"/>
      <c r="AK2682" s="5"/>
      <c r="AL2682" s="5"/>
      <c r="AM2682" s="5"/>
      <c r="AN2682" s="5"/>
      <c r="AO2682" s="5"/>
      <c r="AP2682" s="5"/>
      <c r="AQ2682" s="5"/>
      <c r="AR2682" s="5"/>
      <c r="AS2682" s="5"/>
      <c r="AT2682" s="5"/>
      <c r="AU2682" s="5"/>
      <c r="AV2682" s="5"/>
      <c r="AW2682" s="5"/>
      <c r="AX2682" s="5"/>
      <c r="AY2682" s="5"/>
      <c r="AZ2682" s="5"/>
      <c r="BA2682" s="5"/>
      <c r="BB2682" s="5"/>
    </row>
    <row r="2683" spans="1:54">
      <c r="A2683" s="4"/>
      <c r="B2683" s="25"/>
      <c r="C2683" s="32">
        <f t="shared" si="194"/>
        <v>1</v>
      </c>
      <c r="D2683" s="106" t="s">
        <v>4328</v>
      </c>
      <c r="E2683" s="106">
        <v>25000</v>
      </c>
      <c r="F2683" s="4"/>
      <c r="G2683" s="5"/>
      <c r="H2683" s="5"/>
      <c r="I2683" s="5"/>
      <c r="J2683" s="5"/>
      <c r="K2683" s="5"/>
      <c r="L2683" s="5"/>
      <c r="M2683" s="5"/>
      <c r="N2683" s="5"/>
      <c r="O2683" s="5"/>
      <c r="P2683" s="5"/>
      <c r="Q2683" s="5"/>
      <c r="R2683" s="5"/>
      <c r="S2683" s="5"/>
      <c r="T2683" s="5"/>
      <c r="U2683" s="5"/>
      <c r="V2683" s="5"/>
      <c r="W2683" s="5"/>
      <c r="X2683" s="5"/>
      <c r="Y2683" s="5"/>
      <c r="Z2683" s="5"/>
      <c r="AA2683" s="5"/>
      <c r="AB2683" s="5"/>
      <c r="AC2683" s="5"/>
      <c r="AD2683" s="5"/>
      <c r="AE2683" s="5"/>
      <c r="AF2683" s="5"/>
      <c r="AG2683" s="5"/>
      <c r="AH2683" s="5"/>
      <c r="AI2683" s="5"/>
      <c r="AJ2683" s="5"/>
      <c r="AK2683" s="5"/>
      <c r="AL2683" s="5"/>
      <c r="AM2683" s="5"/>
      <c r="AN2683" s="5"/>
      <c r="AO2683" s="5"/>
      <c r="AP2683" s="5"/>
      <c r="AQ2683" s="5"/>
      <c r="AR2683" s="5"/>
      <c r="AS2683" s="5"/>
      <c r="AT2683" s="5"/>
      <c r="AU2683" s="5"/>
      <c r="AV2683" s="5"/>
      <c r="AW2683" s="5"/>
      <c r="AX2683" s="5"/>
      <c r="AY2683" s="5"/>
      <c r="AZ2683" s="5"/>
      <c r="BA2683" s="5"/>
      <c r="BB2683" s="5"/>
    </row>
    <row r="2684" spans="1:54">
      <c r="A2684" s="4"/>
      <c r="B2684" s="25"/>
      <c r="C2684" s="32">
        <f t="shared" si="194"/>
        <v>1</v>
      </c>
      <c r="D2684" s="124" t="s">
        <v>4329</v>
      </c>
      <c r="E2684" s="124">
        <v>3200</v>
      </c>
      <c r="F2684" s="4"/>
      <c r="G2684" s="5"/>
      <c r="H2684" s="5"/>
      <c r="I2684" s="5"/>
      <c r="J2684" s="5"/>
      <c r="K2684" s="5"/>
      <c r="L2684" s="5"/>
      <c r="M2684" s="5"/>
      <c r="N2684" s="5"/>
      <c r="O2684" s="5"/>
      <c r="P2684" s="5"/>
      <c r="Q2684" s="5"/>
      <c r="R2684" s="5"/>
      <c r="S2684" s="5"/>
      <c r="T2684" s="5"/>
      <c r="U2684" s="5"/>
      <c r="V2684" s="5"/>
      <c r="W2684" s="5"/>
      <c r="X2684" s="5"/>
      <c r="Y2684" s="5"/>
      <c r="Z2684" s="5"/>
      <c r="AA2684" s="5"/>
      <c r="AB2684" s="5"/>
      <c r="AC2684" s="5"/>
      <c r="AD2684" s="5"/>
      <c r="AE2684" s="5"/>
      <c r="AF2684" s="5"/>
      <c r="AG2684" s="5"/>
      <c r="AH2684" s="5"/>
      <c r="AI2684" s="5"/>
      <c r="AJ2684" s="5"/>
      <c r="AK2684" s="5"/>
      <c r="AL2684" s="5"/>
      <c r="AM2684" s="5"/>
      <c r="AN2684" s="5"/>
      <c r="AO2684" s="5"/>
      <c r="AP2684" s="5"/>
      <c r="AQ2684" s="5"/>
      <c r="AR2684" s="5"/>
      <c r="AS2684" s="5"/>
      <c r="AT2684" s="5"/>
      <c r="AU2684" s="5"/>
      <c r="AV2684" s="5"/>
      <c r="AW2684" s="5"/>
      <c r="AX2684" s="5"/>
      <c r="AY2684" s="5"/>
      <c r="AZ2684" s="5"/>
      <c r="BA2684" s="5"/>
      <c r="BB2684" s="5"/>
    </row>
    <row r="2685" spans="1:54">
      <c r="A2685" s="4"/>
      <c r="B2685" s="25"/>
      <c r="C2685" s="32">
        <f t="shared" si="194"/>
        <v>1</v>
      </c>
      <c r="D2685" s="124" t="s">
        <v>4330</v>
      </c>
      <c r="E2685" s="126">
        <v>69890</v>
      </c>
      <c r="F2685" s="4"/>
      <c r="G2685" s="5"/>
      <c r="H2685" s="5"/>
      <c r="I2685" s="5"/>
      <c r="J2685" s="5"/>
      <c r="K2685" s="5"/>
      <c r="L2685" s="5"/>
      <c r="M2685" s="5"/>
      <c r="N2685" s="5"/>
      <c r="O2685" s="5"/>
      <c r="P2685" s="5"/>
      <c r="Q2685" s="5"/>
      <c r="R2685" s="5"/>
      <c r="S2685" s="5"/>
      <c r="T2685" s="5"/>
      <c r="U2685" s="5"/>
      <c r="V2685" s="5"/>
      <c r="W2685" s="5"/>
      <c r="X2685" s="5"/>
      <c r="Y2685" s="5"/>
      <c r="Z2685" s="5"/>
      <c r="AA2685" s="5"/>
      <c r="AB2685" s="5"/>
      <c r="AC2685" s="5"/>
      <c r="AD2685" s="5"/>
      <c r="AE2685" s="5"/>
      <c r="AF2685" s="5"/>
      <c r="AG2685" s="5"/>
      <c r="AH2685" s="5"/>
      <c r="AI2685" s="5"/>
      <c r="AJ2685" s="5"/>
      <c r="AK2685" s="5"/>
      <c r="AL2685" s="5"/>
      <c r="AM2685" s="5"/>
      <c r="AN2685" s="5"/>
      <c r="AO2685" s="5"/>
      <c r="AP2685" s="5"/>
      <c r="AQ2685" s="5"/>
      <c r="AR2685" s="5"/>
      <c r="AS2685" s="5"/>
      <c r="AT2685" s="5"/>
      <c r="AU2685" s="5"/>
      <c r="AV2685" s="5"/>
      <c r="AW2685" s="5"/>
      <c r="AX2685" s="5"/>
      <c r="AY2685" s="5"/>
      <c r="AZ2685" s="5"/>
      <c r="BA2685" s="5"/>
      <c r="BB2685" s="5"/>
    </row>
    <row r="2686" spans="1:54">
      <c r="A2686" s="4"/>
      <c r="B2686" s="25"/>
      <c r="C2686" s="32">
        <f t="shared" si="194"/>
        <v>1</v>
      </c>
      <c r="D2686" s="106" t="s">
        <v>4331</v>
      </c>
      <c r="E2686" s="106">
        <v>3923</v>
      </c>
      <c r="F2686" s="4"/>
      <c r="G2686" s="5"/>
      <c r="H2686" s="5"/>
      <c r="I2686" s="5"/>
      <c r="J2686" s="5"/>
      <c r="K2686" s="5"/>
      <c r="L2686" s="5"/>
      <c r="M2686" s="5"/>
      <c r="N2686" s="5"/>
      <c r="O2686" s="5"/>
      <c r="P2686" s="5"/>
      <c r="Q2686" s="5"/>
      <c r="R2686" s="5"/>
      <c r="S2686" s="5"/>
      <c r="T2686" s="5"/>
      <c r="U2686" s="5"/>
      <c r="V2686" s="5"/>
      <c r="W2686" s="5"/>
      <c r="X2686" s="5"/>
      <c r="Y2686" s="5"/>
      <c r="Z2686" s="5"/>
      <c r="AA2686" s="5"/>
      <c r="AB2686" s="5"/>
      <c r="AC2686" s="5"/>
      <c r="AD2686" s="5"/>
      <c r="AE2686" s="5"/>
      <c r="AF2686" s="5"/>
      <c r="AG2686" s="5"/>
      <c r="AH2686" s="5"/>
      <c r="AI2686" s="5"/>
      <c r="AJ2686" s="5"/>
      <c r="AK2686" s="5"/>
      <c r="AL2686" s="5"/>
      <c r="AM2686" s="5"/>
      <c r="AN2686" s="5"/>
      <c r="AO2686" s="5"/>
      <c r="AP2686" s="5"/>
      <c r="AQ2686" s="5"/>
      <c r="AR2686" s="5"/>
      <c r="AS2686" s="5"/>
      <c r="AT2686" s="5"/>
      <c r="AU2686" s="5"/>
      <c r="AV2686" s="5"/>
      <c r="AW2686" s="5"/>
      <c r="AX2686" s="5"/>
      <c r="AY2686" s="5"/>
      <c r="AZ2686" s="5"/>
      <c r="BA2686" s="5"/>
      <c r="BB2686" s="5"/>
    </row>
    <row r="2687" spans="1:54">
      <c r="A2687" s="4"/>
      <c r="B2687" s="25"/>
      <c r="C2687" s="32">
        <f t="shared" si="194"/>
        <v>1</v>
      </c>
      <c r="D2687" s="106" t="s">
        <v>4332</v>
      </c>
      <c r="E2687" s="106">
        <v>22000</v>
      </c>
      <c r="F2687" s="4"/>
      <c r="G2687" s="5"/>
      <c r="H2687" s="5"/>
      <c r="I2687" s="5"/>
      <c r="J2687" s="5"/>
      <c r="K2687" s="5"/>
      <c r="L2687" s="5"/>
      <c r="M2687" s="5"/>
      <c r="N2687" s="5"/>
      <c r="O2687" s="5"/>
      <c r="P2687" s="5"/>
      <c r="Q2687" s="5"/>
      <c r="R2687" s="5"/>
      <c r="S2687" s="5"/>
      <c r="T2687" s="5"/>
      <c r="U2687" s="5"/>
      <c r="V2687" s="5"/>
      <c r="W2687" s="5"/>
      <c r="X2687" s="5"/>
      <c r="Y2687" s="5"/>
      <c r="Z2687" s="5"/>
      <c r="AA2687" s="5"/>
      <c r="AB2687" s="5"/>
      <c r="AC2687" s="5"/>
      <c r="AD2687" s="5"/>
      <c r="AE2687" s="5"/>
      <c r="AF2687" s="5"/>
      <c r="AG2687" s="5"/>
      <c r="AH2687" s="5"/>
      <c r="AI2687" s="5"/>
      <c r="AJ2687" s="5"/>
      <c r="AK2687" s="5"/>
      <c r="AL2687" s="5"/>
      <c r="AM2687" s="5"/>
      <c r="AN2687" s="5"/>
      <c r="AO2687" s="5"/>
      <c r="AP2687" s="5"/>
      <c r="AQ2687" s="5"/>
      <c r="AR2687" s="5"/>
      <c r="AS2687" s="5"/>
      <c r="AT2687" s="5"/>
      <c r="AU2687" s="5"/>
      <c r="AV2687" s="5"/>
      <c r="AW2687" s="5"/>
      <c r="AX2687" s="5"/>
      <c r="AY2687" s="5"/>
      <c r="AZ2687" s="5"/>
      <c r="BA2687" s="5"/>
      <c r="BB2687" s="5"/>
    </row>
    <row r="2688" spans="1:54">
      <c r="A2688" s="4"/>
      <c r="B2688" s="25"/>
      <c r="C2688" s="32">
        <f t="shared" si="194"/>
        <v>1</v>
      </c>
      <c r="D2688" s="124" t="s">
        <v>4333</v>
      </c>
      <c r="E2688" s="124">
        <v>28201</v>
      </c>
      <c r="F2688" s="4"/>
      <c r="G2688" s="5"/>
      <c r="H2688" s="5"/>
      <c r="I2688" s="5"/>
      <c r="J2688" s="5"/>
      <c r="K2688" s="5"/>
      <c r="L2688" s="5"/>
      <c r="M2688" s="5"/>
      <c r="N2688" s="5"/>
      <c r="O2688" s="5"/>
      <c r="P2688" s="5"/>
      <c r="Q2688" s="5"/>
      <c r="R2688" s="5"/>
      <c r="S2688" s="5"/>
      <c r="T2688" s="5"/>
      <c r="U2688" s="5"/>
      <c r="V2688" s="5"/>
      <c r="W2688" s="5"/>
      <c r="X2688" s="5"/>
      <c r="Y2688" s="5"/>
      <c r="Z2688" s="5"/>
      <c r="AA2688" s="5"/>
      <c r="AB2688" s="5"/>
      <c r="AC2688" s="5"/>
      <c r="AD2688" s="5"/>
      <c r="AE2688" s="5"/>
      <c r="AF2688" s="5"/>
      <c r="AG2688" s="5"/>
      <c r="AH2688" s="5"/>
      <c r="AI2688" s="5"/>
      <c r="AJ2688" s="5"/>
      <c r="AK2688" s="5"/>
      <c r="AL2688" s="5"/>
      <c r="AM2688" s="5"/>
      <c r="AN2688" s="5"/>
      <c r="AO2688" s="5"/>
      <c r="AP2688" s="5"/>
      <c r="AQ2688" s="5"/>
      <c r="AR2688" s="5"/>
      <c r="AS2688" s="5"/>
      <c r="AT2688" s="5"/>
      <c r="AU2688" s="5"/>
      <c r="AV2688" s="5"/>
      <c r="AW2688" s="5"/>
      <c r="AX2688" s="5"/>
      <c r="AY2688" s="5"/>
      <c r="AZ2688" s="5"/>
      <c r="BA2688" s="5"/>
      <c r="BB2688" s="5"/>
    </row>
    <row r="2689" spans="1:54">
      <c r="A2689" s="4"/>
      <c r="B2689" s="25"/>
      <c r="C2689" s="32">
        <f t="shared" si="194"/>
        <v>1</v>
      </c>
      <c r="D2689" s="124" t="s">
        <v>4335</v>
      </c>
      <c r="E2689" s="124">
        <v>6500</v>
      </c>
      <c r="F2689" s="4"/>
      <c r="G2689" s="5"/>
      <c r="H2689" s="5"/>
      <c r="I2689" s="5"/>
      <c r="J2689" s="5"/>
      <c r="K2689" s="5"/>
      <c r="L2689" s="5"/>
      <c r="M2689" s="5"/>
      <c r="N2689" s="5"/>
      <c r="O2689" s="5"/>
      <c r="P2689" s="5"/>
      <c r="Q2689" s="5"/>
      <c r="R2689" s="5"/>
      <c r="S2689" s="5"/>
      <c r="T2689" s="5"/>
      <c r="U2689" s="5"/>
      <c r="V2689" s="5"/>
      <c r="W2689" s="5"/>
      <c r="X2689" s="5"/>
      <c r="Y2689" s="5"/>
      <c r="Z2689" s="5"/>
      <c r="AA2689" s="5"/>
      <c r="AB2689" s="5"/>
      <c r="AC2689" s="5"/>
      <c r="AD2689" s="5"/>
      <c r="AE2689" s="5"/>
      <c r="AF2689" s="5"/>
      <c r="AG2689" s="5"/>
      <c r="AH2689" s="5"/>
      <c r="AI2689" s="5"/>
      <c r="AJ2689" s="5"/>
      <c r="AK2689" s="5"/>
      <c r="AL2689" s="5"/>
      <c r="AM2689" s="5"/>
      <c r="AN2689" s="5"/>
      <c r="AO2689" s="5"/>
      <c r="AP2689" s="5"/>
      <c r="AQ2689" s="5"/>
      <c r="AR2689" s="5"/>
      <c r="AS2689" s="5"/>
      <c r="AT2689" s="5"/>
      <c r="AU2689" s="5"/>
      <c r="AV2689" s="5"/>
      <c r="AW2689" s="5"/>
      <c r="AX2689" s="5"/>
      <c r="AY2689" s="5"/>
      <c r="AZ2689" s="5"/>
      <c r="BA2689" s="5"/>
      <c r="BB2689" s="5"/>
    </row>
    <row r="2690" spans="1:54">
      <c r="A2690" s="4"/>
      <c r="B2690" s="25"/>
      <c r="C2690" s="32">
        <f t="shared" si="194"/>
        <v>1</v>
      </c>
      <c r="D2690" s="181" t="s">
        <v>4336</v>
      </c>
      <c r="E2690" s="106">
        <v>17000</v>
      </c>
      <c r="F2690" s="4"/>
      <c r="G2690" s="5"/>
      <c r="H2690" s="5"/>
      <c r="I2690" s="5"/>
      <c r="J2690" s="5"/>
      <c r="K2690" s="5"/>
      <c r="L2690" s="5"/>
      <c r="M2690" s="5"/>
      <c r="N2690" s="5"/>
      <c r="O2690" s="5"/>
      <c r="P2690" s="5"/>
      <c r="Q2690" s="5"/>
      <c r="R2690" s="5"/>
      <c r="S2690" s="5"/>
      <c r="T2690" s="5"/>
      <c r="U2690" s="5"/>
      <c r="V2690" s="5"/>
      <c r="W2690" s="5"/>
      <c r="X2690" s="5"/>
      <c r="Y2690" s="5"/>
      <c r="Z2690" s="5"/>
      <c r="AA2690" s="5"/>
      <c r="AB2690" s="5"/>
      <c r="AC2690" s="5"/>
      <c r="AD2690" s="5"/>
      <c r="AE2690" s="5"/>
      <c r="AF2690" s="5"/>
      <c r="AG2690" s="5"/>
      <c r="AH2690" s="5"/>
      <c r="AI2690" s="5"/>
      <c r="AJ2690" s="5"/>
      <c r="AK2690" s="5"/>
      <c r="AL2690" s="5"/>
      <c r="AM2690" s="5"/>
      <c r="AN2690" s="5"/>
      <c r="AO2690" s="5"/>
      <c r="AP2690" s="5"/>
      <c r="AQ2690" s="5"/>
      <c r="AR2690" s="5"/>
      <c r="AS2690" s="5"/>
      <c r="AT2690" s="5"/>
      <c r="AU2690" s="5"/>
      <c r="AV2690" s="5"/>
      <c r="AW2690" s="5"/>
      <c r="AX2690" s="5"/>
      <c r="AY2690" s="5"/>
      <c r="AZ2690" s="5"/>
      <c r="BA2690" s="5"/>
      <c r="BB2690" s="5"/>
    </row>
    <row r="2691" spans="1:54">
      <c r="A2691" s="4"/>
      <c r="B2691" s="25"/>
      <c r="C2691" s="32">
        <f t="shared" si="194"/>
        <v>1</v>
      </c>
      <c r="D2691" s="106" t="s">
        <v>4337</v>
      </c>
      <c r="E2691" s="106">
        <v>3857</v>
      </c>
      <c r="F2691" s="4"/>
      <c r="G2691" s="5"/>
      <c r="H2691" s="5"/>
      <c r="I2691" s="5"/>
      <c r="J2691" s="5"/>
      <c r="K2691" s="5"/>
      <c r="L2691" s="5"/>
      <c r="M2691" s="5"/>
      <c r="N2691" s="5"/>
      <c r="O2691" s="5"/>
      <c r="P2691" s="5"/>
      <c r="Q2691" s="5"/>
      <c r="R2691" s="5"/>
      <c r="S2691" s="5"/>
      <c r="T2691" s="5"/>
      <c r="U2691" s="5"/>
      <c r="V2691" s="5"/>
      <c r="W2691" s="5"/>
      <c r="X2691" s="5"/>
      <c r="Y2691" s="5"/>
      <c r="Z2691" s="5"/>
      <c r="AA2691" s="5"/>
      <c r="AB2691" s="5"/>
      <c r="AC2691" s="5"/>
      <c r="AD2691" s="5"/>
      <c r="AE2691" s="5"/>
      <c r="AF2691" s="5"/>
      <c r="AG2691" s="5"/>
      <c r="AH2691" s="5"/>
      <c r="AI2691" s="5"/>
      <c r="AJ2691" s="5"/>
      <c r="AK2691" s="5"/>
      <c r="AL2691" s="5"/>
      <c r="AM2691" s="5"/>
      <c r="AN2691" s="5"/>
      <c r="AO2691" s="5"/>
      <c r="AP2691" s="5"/>
      <c r="AQ2691" s="5"/>
      <c r="AR2691" s="5"/>
      <c r="AS2691" s="5"/>
      <c r="AT2691" s="5"/>
      <c r="AU2691" s="5"/>
      <c r="AV2691" s="5"/>
      <c r="AW2691" s="5"/>
      <c r="AX2691" s="5"/>
      <c r="AY2691" s="5"/>
      <c r="AZ2691" s="5"/>
      <c r="BA2691" s="5"/>
      <c r="BB2691" s="5"/>
    </row>
    <row r="2692" spans="1:54">
      <c r="A2692" s="4"/>
      <c r="B2692" s="25"/>
      <c r="C2692" s="32">
        <f t="shared" si="194"/>
        <v>1</v>
      </c>
      <c r="D2692" s="106" t="s">
        <v>4338</v>
      </c>
      <c r="E2692" s="106">
        <v>7750</v>
      </c>
      <c r="F2692" s="4"/>
      <c r="G2692" s="5"/>
      <c r="H2692" s="5"/>
      <c r="I2692" s="5"/>
      <c r="J2692" s="5"/>
      <c r="K2692" s="5"/>
      <c r="L2692" s="5"/>
      <c r="M2692" s="5"/>
      <c r="N2692" s="5"/>
      <c r="O2692" s="5"/>
      <c r="P2692" s="5"/>
      <c r="Q2692" s="5"/>
      <c r="R2692" s="5"/>
      <c r="S2692" s="5"/>
      <c r="T2692" s="5"/>
      <c r="U2692" s="5"/>
      <c r="V2692" s="5"/>
      <c r="W2692" s="5"/>
      <c r="X2692" s="5"/>
      <c r="Y2692" s="5"/>
      <c r="Z2692" s="5"/>
      <c r="AA2692" s="5"/>
      <c r="AB2692" s="5"/>
      <c r="AC2692" s="5"/>
      <c r="AD2692" s="5"/>
      <c r="AE2692" s="5"/>
      <c r="AF2692" s="5"/>
      <c r="AG2692" s="5"/>
      <c r="AH2692" s="5"/>
      <c r="AI2692" s="5"/>
      <c r="AJ2692" s="5"/>
      <c r="AK2692" s="5"/>
      <c r="AL2692" s="5"/>
      <c r="AM2692" s="5"/>
      <c r="AN2692" s="5"/>
      <c r="AO2692" s="5"/>
      <c r="AP2692" s="5"/>
      <c r="AQ2692" s="5"/>
      <c r="AR2692" s="5"/>
      <c r="AS2692" s="5"/>
      <c r="AT2692" s="5"/>
      <c r="AU2692" s="5"/>
      <c r="AV2692" s="5"/>
      <c r="AW2692" s="5"/>
      <c r="AX2692" s="5"/>
      <c r="AY2692" s="5"/>
      <c r="AZ2692" s="5"/>
      <c r="BA2692" s="5"/>
      <c r="BB2692" s="5"/>
    </row>
    <row r="2693" spans="1:54">
      <c r="A2693" s="4"/>
      <c r="B2693" s="25"/>
      <c r="C2693" s="32">
        <f t="shared" si="194"/>
        <v>1</v>
      </c>
      <c r="D2693" s="106" t="s">
        <v>4340</v>
      </c>
      <c r="E2693" s="106">
        <v>4900</v>
      </c>
      <c r="F2693" s="4"/>
      <c r="G2693" s="5"/>
      <c r="H2693" s="5"/>
      <c r="I2693" s="5"/>
      <c r="J2693" s="5"/>
      <c r="K2693" s="5"/>
      <c r="L2693" s="5"/>
      <c r="M2693" s="5"/>
      <c r="N2693" s="5"/>
      <c r="O2693" s="5"/>
      <c r="P2693" s="5"/>
      <c r="Q2693" s="5"/>
      <c r="R2693" s="5"/>
      <c r="S2693" s="5"/>
      <c r="T2693" s="5"/>
      <c r="U2693" s="5"/>
      <c r="V2693" s="5"/>
      <c r="W2693" s="5"/>
      <c r="X2693" s="5"/>
      <c r="Y2693" s="5"/>
      <c r="Z2693" s="5"/>
      <c r="AA2693" s="5"/>
      <c r="AB2693" s="5"/>
      <c r="AC2693" s="5"/>
      <c r="AD2693" s="5"/>
      <c r="AE2693" s="5"/>
      <c r="AF2693" s="5"/>
      <c r="AG2693" s="5"/>
      <c r="AH2693" s="5"/>
      <c r="AI2693" s="5"/>
      <c r="AJ2693" s="5"/>
      <c r="AK2693" s="5"/>
      <c r="AL2693" s="5"/>
      <c r="AM2693" s="5"/>
      <c r="AN2693" s="5"/>
      <c r="AO2693" s="5"/>
      <c r="AP2693" s="5"/>
      <c r="AQ2693" s="5"/>
      <c r="AR2693" s="5"/>
      <c r="AS2693" s="5"/>
      <c r="AT2693" s="5"/>
      <c r="AU2693" s="5"/>
      <c r="AV2693" s="5"/>
      <c r="AW2693" s="5"/>
      <c r="AX2693" s="5"/>
      <c r="AY2693" s="5"/>
      <c r="AZ2693" s="5"/>
      <c r="BA2693" s="5"/>
      <c r="BB2693" s="5"/>
    </row>
    <row r="2694" spans="1:54">
      <c r="A2694" s="4"/>
      <c r="B2694" s="25"/>
      <c r="C2694" s="32">
        <f t="shared" si="194"/>
        <v>1</v>
      </c>
      <c r="D2694" s="124" t="s">
        <v>4341</v>
      </c>
      <c r="E2694" s="124">
        <v>4198</v>
      </c>
      <c r="F2694" s="4"/>
      <c r="G2694" s="5"/>
      <c r="H2694" s="5"/>
      <c r="I2694" s="5"/>
      <c r="J2694" s="5"/>
      <c r="K2694" s="5"/>
      <c r="L2694" s="5"/>
      <c r="M2694" s="5"/>
      <c r="N2694" s="5"/>
      <c r="O2694" s="5"/>
      <c r="P2694" s="5"/>
      <c r="Q2694" s="5"/>
      <c r="R2694" s="5"/>
      <c r="S2694" s="5"/>
      <c r="T2694" s="5"/>
      <c r="U2694" s="5"/>
      <c r="V2694" s="5"/>
      <c r="W2694" s="5"/>
      <c r="X2694" s="5"/>
      <c r="Y2694" s="5"/>
      <c r="Z2694" s="5"/>
      <c r="AA2694" s="5"/>
      <c r="AB2694" s="5"/>
      <c r="AC2694" s="5"/>
      <c r="AD2694" s="5"/>
      <c r="AE2694" s="5"/>
      <c r="AF2694" s="5"/>
      <c r="AG2694" s="5"/>
      <c r="AH2694" s="5"/>
      <c r="AI2694" s="5"/>
      <c r="AJ2694" s="5"/>
      <c r="AK2694" s="5"/>
      <c r="AL2694" s="5"/>
      <c r="AM2694" s="5"/>
      <c r="AN2694" s="5"/>
      <c r="AO2694" s="5"/>
      <c r="AP2694" s="5"/>
      <c r="AQ2694" s="5"/>
      <c r="AR2694" s="5"/>
      <c r="AS2694" s="5"/>
      <c r="AT2694" s="5"/>
      <c r="AU2694" s="5"/>
      <c r="AV2694" s="5"/>
      <c r="AW2694" s="5"/>
      <c r="AX2694" s="5"/>
      <c r="AY2694" s="5"/>
      <c r="AZ2694" s="5"/>
      <c r="BA2694" s="5"/>
      <c r="BB2694" s="5"/>
    </row>
    <row r="2695" spans="1:54">
      <c r="A2695" s="4"/>
      <c r="B2695" s="25"/>
      <c r="C2695" s="32">
        <f t="shared" si="194"/>
        <v>1</v>
      </c>
      <c r="D2695" s="106" t="s">
        <v>4342</v>
      </c>
      <c r="E2695" s="106">
        <v>25031</v>
      </c>
      <c r="F2695" s="4"/>
      <c r="G2695" s="5"/>
      <c r="H2695" s="5"/>
      <c r="I2695" s="5"/>
      <c r="J2695" s="5"/>
      <c r="K2695" s="5"/>
      <c r="L2695" s="5"/>
      <c r="M2695" s="5"/>
      <c r="N2695" s="5"/>
      <c r="O2695" s="5"/>
      <c r="P2695" s="5"/>
      <c r="Q2695" s="5"/>
      <c r="R2695" s="5"/>
      <c r="S2695" s="5"/>
      <c r="T2695" s="5"/>
      <c r="U2695" s="5"/>
      <c r="V2695" s="5"/>
      <c r="W2695" s="5"/>
      <c r="X2695" s="5"/>
      <c r="Y2695" s="5"/>
      <c r="Z2695" s="5"/>
      <c r="AA2695" s="5"/>
      <c r="AB2695" s="5"/>
      <c r="AC2695" s="5"/>
      <c r="AD2695" s="5"/>
      <c r="AE2695" s="5"/>
      <c r="AF2695" s="5"/>
      <c r="AG2695" s="5"/>
      <c r="AH2695" s="5"/>
      <c r="AI2695" s="5"/>
      <c r="AJ2695" s="5"/>
      <c r="AK2695" s="5"/>
      <c r="AL2695" s="5"/>
      <c r="AM2695" s="5"/>
      <c r="AN2695" s="5"/>
      <c r="AO2695" s="5"/>
      <c r="AP2695" s="5"/>
      <c r="AQ2695" s="5"/>
      <c r="AR2695" s="5"/>
      <c r="AS2695" s="5"/>
      <c r="AT2695" s="5"/>
      <c r="AU2695" s="5"/>
      <c r="AV2695" s="5"/>
      <c r="AW2695" s="5"/>
      <c r="AX2695" s="5"/>
      <c r="AY2695" s="5"/>
      <c r="AZ2695" s="5"/>
      <c r="BA2695" s="5"/>
      <c r="BB2695" s="5"/>
    </row>
    <row r="2696" spans="1:54">
      <c r="A2696" s="4"/>
      <c r="B2696" s="25"/>
      <c r="C2696" s="32">
        <f t="shared" si="194"/>
        <v>1</v>
      </c>
      <c r="D2696" s="106" t="s">
        <v>4345</v>
      </c>
      <c r="E2696" s="106">
        <v>7000</v>
      </c>
      <c r="F2696" s="4"/>
      <c r="G2696" s="5"/>
      <c r="H2696" s="5"/>
      <c r="I2696" s="5"/>
      <c r="J2696" s="5"/>
      <c r="K2696" s="5"/>
      <c r="L2696" s="5"/>
      <c r="M2696" s="5"/>
      <c r="N2696" s="5"/>
      <c r="O2696" s="5"/>
      <c r="P2696" s="5"/>
      <c r="Q2696" s="5"/>
      <c r="R2696" s="5"/>
      <c r="S2696" s="5"/>
      <c r="T2696" s="5"/>
      <c r="U2696" s="5"/>
      <c r="V2696" s="5"/>
      <c r="W2696" s="5"/>
      <c r="X2696" s="5"/>
      <c r="Y2696" s="5"/>
      <c r="Z2696" s="5"/>
      <c r="AA2696" s="5"/>
      <c r="AB2696" s="5"/>
      <c r="AC2696" s="5"/>
      <c r="AD2696" s="5"/>
      <c r="AE2696" s="5"/>
      <c r="AF2696" s="5"/>
      <c r="AG2696" s="5"/>
      <c r="AH2696" s="5"/>
      <c r="AI2696" s="5"/>
      <c r="AJ2696" s="5"/>
      <c r="AK2696" s="5"/>
      <c r="AL2696" s="5"/>
      <c r="AM2696" s="5"/>
      <c r="AN2696" s="5"/>
      <c r="AO2696" s="5"/>
      <c r="AP2696" s="5"/>
      <c r="AQ2696" s="5"/>
      <c r="AR2696" s="5"/>
      <c r="AS2696" s="5"/>
      <c r="AT2696" s="5"/>
      <c r="AU2696" s="5"/>
      <c r="AV2696" s="5"/>
      <c r="AW2696" s="5"/>
      <c r="AX2696" s="5"/>
      <c r="AY2696" s="5"/>
      <c r="AZ2696" s="5"/>
      <c r="BA2696" s="5"/>
      <c r="BB2696" s="5"/>
    </row>
    <row r="2697" spans="1:54">
      <c r="A2697" s="4"/>
      <c r="B2697" s="25"/>
      <c r="C2697" s="32">
        <f t="shared" ref="C2697:C2728" si="195">IF(D2697="",0,1)</f>
        <v>1</v>
      </c>
      <c r="D2697" s="106" t="s">
        <v>4346</v>
      </c>
      <c r="E2697" s="106">
        <v>7625</v>
      </c>
      <c r="F2697" s="4"/>
      <c r="G2697" s="5"/>
      <c r="H2697" s="5"/>
      <c r="I2697" s="5"/>
      <c r="J2697" s="5"/>
      <c r="K2697" s="5"/>
      <c r="L2697" s="5"/>
      <c r="M2697" s="5"/>
      <c r="N2697" s="5"/>
      <c r="O2697" s="5"/>
      <c r="P2697" s="5"/>
      <c r="Q2697" s="5"/>
      <c r="R2697" s="5"/>
      <c r="S2697" s="5"/>
      <c r="T2697" s="5"/>
      <c r="U2697" s="5"/>
      <c r="V2697" s="5"/>
      <c r="W2697" s="5"/>
      <c r="X2697" s="5"/>
      <c r="Y2697" s="5"/>
      <c r="Z2697" s="5"/>
      <c r="AA2697" s="5"/>
      <c r="AB2697" s="5"/>
      <c r="AC2697" s="5"/>
      <c r="AD2697" s="5"/>
      <c r="AE2697" s="5"/>
      <c r="AF2697" s="5"/>
      <c r="AG2697" s="5"/>
      <c r="AH2697" s="5"/>
      <c r="AI2697" s="5"/>
      <c r="AJ2697" s="5"/>
      <c r="AK2697" s="5"/>
      <c r="AL2697" s="5"/>
      <c r="AM2697" s="5"/>
      <c r="AN2697" s="5"/>
      <c r="AO2697" s="5"/>
      <c r="AP2697" s="5"/>
      <c r="AQ2697" s="5"/>
      <c r="AR2697" s="5"/>
      <c r="AS2697" s="5"/>
      <c r="AT2697" s="5"/>
      <c r="AU2697" s="5"/>
      <c r="AV2697" s="5"/>
      <c r="AW2697" s="5"/>
      <c r="AX2697" s="5"/>
      <c r="AY2697" s="5"/>
      <c r="AZ2697" s="5"/>
      <c r="BA2697" s="5"/>
      <c r="BB2697" s="5"/>
    </row>
    <row r="2698" spans="1:54">
      <c r="A2698" s="4"/>
      <c r="B2698" s="25"/>
      <c r="C2698" s="32">
        <f t="shared" si="195"/>
        <v>1</v>
      </c>
      <c r="D2698" s="106" t="s">
        <v>4347</v>
      </c>
      <c r="E2698" s="106">
        <v>21800</v>
      </c>
      <c r="F2698" s="4"/>
      <c r="G2698" s="5"/>
      <c r="H2698" s="5"/>
      <c r="I2698" s="5"/>
      <c r="J2698" s="5"/>
      <c r="K2698" s="5"/>
      <c r="L2698" s="5"/>
      <c r="M2698" s="5"/>
      <c r="N2698" s="5"/>
      <c r="O2698" s="5"/>
      <c r="P2698" s="5"/>
      <c r="Q2698" s="5"/>
      <c r="R2698" s="5"/>
      <c r="S2698" s="5"/>
      <c r="T2698" s="5"/>
      <c r="U2698" s="5"/>
      <c r="V2698" s="5"/>
      <c r="W2698" s="5"/>
      <c r="X2698" s="5"/>
      <c r="Y2698" s="5"/>
      <c r="Z2698" s="5"/>
      <c r="AA2698" s="5"/>
      <c r="AB2698" s="5"/>
      <c r="AC2698" s="5"/>
      <c r="AD2698" s="5"/>
      <c r="AE2698" s="5"/>
      <c r="AF2698" s="5"/>
      <c r="AG2698" s="5"/>
      <c r="AH2698" s="5"/>
      <c r="AI2698" s="5"/>
      <c r="AJ2698" s="5"/>
      <c r="AK2698" s="5"/>
      <c r="AL2698" s="5"/>
      <c r="AM2698" s="5"/>
      <c r="AN2698" s="5"/>
      <c r="AO2698" s="5"/>
      <c r="AP2698" s="5"/>
      <c r="AQ2698" s="5"/>
      <c r="AR2698" s="5"/>
      <c r="AS2698" s="5"/>
      <c r="AT2698" s="5"/>
      <c r="AU2698" s="5"/>
      <c r="AV2698" s="5"/>
      <c r="AW2698" s="5"/>
      <c r="AX2698" s="5"/>
      <c r="AY2698" s="5"/>
      <c r="AZ2698" s="5"/>
      <c r="BA2698" s="5"/>
      <c r="BB2698" s="5"/>
    </row>
    <row r="2699" spans="1:54">
      <c r="A2699" s="4"/>
      <c r="B2699" s="25"/>
      <c r="C2699" s="32">
        <f t="shared" si="195"/>
        <v>1</v>
      </c>
      <c r="D2699" s="36" t="s">
        <v>4348</v>
      </c>
      <c r="E2699" s="106">
        <v>6700</v>
      </c>
      <c r="F2699" s="4"/>
      <c r="G2699" s="5"/>
      <c r="H2699" s="5"/>
      <c r="I2699" s="5"/>
      <c r="J2699" s="5"/>
      <c r="K2699" s="5"/>
      <c r="L2699" s="5"/>
      <c r="M2699" s="5"/>
      <c r="N2699" s="5"/>
      <c r="O2699" s="5"/>
      <c r="P2699" s="5"/>
      <c r="Q2699" s="5"/>
      <c r="R2699" s="5"/>
      <c r="S2699" s="5"/>
      <c r="T2699" s="5"/>
      <c r="U2699" s="5"/>
      <c r="V2699" s="5"/>
      <c r="W2699" s="5"/>
      <c r="X2699" s="5"/>
      <c r="Y2699" s="5"/>
      <c r="Z2699" s="5"/>
      <c r="AA2699" s="5"/>
      <c r="AB2699" s="5"/>
      <c r="AC2699" s="5"/>
      <c r="AD2699" s="5"/>
      <c r="AE2699" s="5"/>
      <c r="AF2699" s="5"/>
      <c r="AG2699" s="5"/>
      <c r="AH2699" s="5"/>
      <c r="AI2699" s="5"/>
      <c r="AJ2699" s="5"/>
      <c r="AK2699" s="5"/>
      <c r="AL2699" s="5"/>
      <c r="AM2699" s="5"/>
      <c r="AN2699" s="5"/>
      <c r="AO2699" s="5"/>
      <c r="AP2699" s="5"/>
      <c r="AQ2699" s="5"/>
      <c r="AR2699" s="5"/>
      <c r="AS2699" s="5"/>
      <c r="AT2699" s="5"/>
      <c r="AU2699" s="5"/>
      <c r="AV2699" s="5"/>
      <c r="AW2699" s="5"/>
      <c r="AX2699" s="5"/>
      <c r="AY2699" s="5"/>
      <c r="AZ2699" s="5"/>
      <c r="BA2699" s="5"/>
      <c r="BB2699" s="5"/>
    </row>
    <row r="2700" spans="1:54">
      <c r="A2700" s="4"/>
      <c r="B2700" s="25"/>
      <c r="C2700" s="32">
        <f t="shared" si="195"/>
        <v>1</v>
      </c>
      <c r="D2700" s="124" t="s">
        <v>4349</v>
      </c>
      <c r="E2700" s="124">
        <v>8270</v>
      </c>
      <c r="F2700" s="4"/>
      <c r="G2700" s="5"/>
      <c r="H2700" s="5"/>
      <c r="I2700" s="5"/>
      <c r="J2700" s="5"/>
      <c r="K2700" s="5"/>
      <c r="L2700" s="5"/>
      <c r="M2700" s="5"/>
      <c r="N2700" s="5"/>
      <c r="O2700" s="5"/>
      <c r="P2700" s="5"/>
      <c r="Q2700" s="5"/>
      <c r="R2700" s="5"/>
      <c r="S2700" s="5"/>
      <c r="T2700" s="5"/>
      <c r="U2700" s="5"/>
      <c r="V2700" s="5"/>
      <c r="W2700" s="5"/>
      <c r="X2700" s="5"/>
      <c r="Y2700" s="5"/>
      <c r="Z2700" s="5"/>
      <c r="AA2700" s="5"/>
      <c r="AB2700" s="5"/>
      <c r="AC2700" s="5"/>
      <c r="AD2700" s="5"/>
      <c r="AE2700" s="5"/>
      <c r="AF2700" s="5"/>
      <c r="AG2700" s="5"/>
      <c r="AH2700" s="5"/>
      <c r="AI2700" s="5"/>
      <c r="AJ2700" s="5"/>
      <c r="AK2700" s="5"/>
      <c r="AL2700" s="5"/>
      <c r="AM2700" s="5"/>
      <c r="AN2700" s="5"/>
      <c r="AO2700" s="5"/>
      <c r="AP2700" s="5"/>
      <c r="AQ2700" s="5"/>
      <c r="AR2700" s="5"/>
      <c r="AS2700" s="5"/>
      <c r="AT2700" s="5"/>
      <c r="AU2700" s="5"/>
      <c r="AV2700" s="5"/>
      <c r="AW2700" s="5"/>
      <c r="AX2700" s="5"/>
      <c r="AY2700" s="5"/>
      <c r="AZ2700" s="5"/>
      <c r="BA2700" s="5"/>
      <c r="BB2700" s="5"/>
    </row>
    <row r="2701" spans="1:54">
      <c r="A2701" s="4"/>
      <c r="B2701" s="25"/>
      <c r="C2701" s="32">
        <f t="shared" si="195"/>
        <v>1</v>
      </c>
      <c r="D2701" s="106" t="s">
        <v>4350</v>
      </c>
      <c r="E2701" s="106">
        <v>5600</v>
      </c>
      <c r="F2701" s="4"/>
      <c r="G2701" s="5"/>
      <c r="H2701" s="5"/>
      <c r="I2701" s="5"/>
      <c r="J2701" s="5"/>
      <c r="K2701" s="5"/>
      <c r="L2701" s="5"/>
      <c r="M2701" s="5"/>
      <c r="N2701" s="5"/>
      <c r="O2701" s="5"/>
      <c r="P2701" s="5"/>
      <c r="Q2701" s="5"/>
      <c r="R2701" s="5"/>
      <c r="S2701" s="5"/>
      <c r="T2701" s="5"/>
      <c r="U2701" s="5"/>
      <c r="V2701" s="5"/>
      <c r="W2701" s="5"/>
      <c r="X2701" s="5"/>
      <c r="Y2701" s="5"/>
      <c r="Z2701" s="5"/>
      <c r="AA2701" s="5"/>
      <c r="AB2701" s="5"/>
      <c r="AC2701" s="5"/>
      <c r="AD2701" s="5"/>
      <c r="AE2701" s="5"/>
      <c r="AF2701" s="5"/>
      <c r="AG2701" s="5"/>
      <c r="AH2701" s="5"/>
      <c r="AI2701" s="5"/>
      <c r="AJ2701" s="5"/>
      <c r="AK2701" s="5"/>
      <c r="AL2701" s="5"/>
      <c r="AM2701" s="5"/>
      <c r="AN2701" s="5"/>
      <c r="AO2701" s="5"/>
      <c r="AP2701" s="5"/>
      <c r="AQ2701" s="5"/>
      <c r="AR2701" s="5"/>
      <c r="AS2701" s="5"/>
      <c r="AT2701" s="5"/>
      <c r="AU2701" s="5"/>
      <c r="AV2701" s="5"/>
      <c r="AW2701" s="5"/>
      <c r="AX2701" s="5"/>
      <c r="AY2701" s="5"/>
      <c r="AZ2701" s="5"/>
      <c r="BA2701" s="5"/>
      <c r="BB2701" s="5"/>
    </row>
    <row r="2702" spans="1:54">
      <c r="A2702" s="4"/>
      <c r="B2702" s="25"/>
      <c r="C2702" s="32">
        <f t="shared" si="195"/>
        <v>1</v>
      </c>
      <c r="D2702" s="106" t="s">
        <v>4351</v>
      </c>
      <c r="E2702" s="106">
        <v>56000</v>
      </c>
      <c r="F2702" s="4"/>
      <c r="G2702" s="5"/>
      <c r="H2702" s="5"/>
      <c r="I2702" s="5"/>
      <c r="J2702" s="5"/>
      <c r="K2702" s="5"/>
      <c r="L2702" s="5"/>
      <c r="M2702" s="5"/>
      <c r="N2702" s="5"/>
      <c r="O2702" s="5"/>
      <c r="P2702" s="5"/>
      <c r="Q2702" s="5"/>
      <c r="R2702" s="5"/>
      <c r="S2702" s="5"/>
      <c r="T2702" s="5"/>
      <c r="U2702" s="5"/>
      <c r="V2702" s="5"/>
      <c r="W2702" s="5"/>
      <c r="X2702" s="5"/>
      <c r="Y2702" s="5"/>
      <c r="Z2702" s="5"/>
      <c r="AA2702" s="5"/>
      <c r="AB2702" s="5"/>
      <c r="AC2702" s="5"/>
      <c r="AD2702" s="5"/>
      <c r="AE2702" s="5"/>
      <c r="AF2702" s="5"/>
      <c r="AG2702" s="5"/>
      <c r="AH2702" s="5"/>
      <c r="AI2702" s="5"/>
      <c r="AJ2702" s="5"/>
      <c r="AK2702" s="5"/>
      <c r="AL2702" s="5"/>
      <c r="AM2702" s="5"/>
      <c r="AN2702" s="5"/>
      <c r="AO2702" s="5"/>
      <c r="AP2702" s="5"/>
      <c r="AQ2702" s="5"/>
      <c r="AR2702" s="5"/>
      <c r="AS2702" s="5"/>
      <c r="AT2702" s="5"/>
      <c r="AU2702" s="5"/>
      <c r="AV2702" s="5"/>
      <c r="AW2702" s="5"/>
      <c r="AX2702" s="5"/>
      <c r="AY2702" s="5"/>
      <c r="AZ2702" s="5"/>
      <c r="BA2702" s="5"/>
      <c r="BB2702" s="5"/>
    </row>
    <row r="2703" spans="1:54">
      <c r="A2703" s="4"/>
      <c r="B2703" s="25"/>
      <c r="C2703" s="32">
        <f t="shared" si="195"/>
        <v>1</v>
      </c>
      <c r="D2703" s="77" t="s">
        <v>4352</v>
      </c>
      <c r="E2703" s="106">
        <v>15019</v>
      </c>
      <c r="F2703" s="4"/>
      <c r="G2703" s="5"/>
      <c r="H2703" s="5"/>
      <c r="I2703" s="5"/>
      <c r="J2703" s="5"/>
      <c r="K2703" s="5"/>
      <c r="L2703" s="5"/>
      <c r="M2703" s="5"/>
      <c r="N2703" s="5"/>
      <c r="O2703" s="5"/>
      <c r="P2703" s="5"/>
      <c r="Q2703" s="5"/>
      <c r="R2703" s="5"/>
      <c r="S2703" s="5"/>
      <c r="T2703" s="5"/>
      <c r="U2703" s="5"/>
      <c r="V2703" s="5"/>
      <c r="W2703" s="5"/>
      <c r="X2703" s="5"/>
      <c r="Y2703" s="5"/>
      <c r="Z2703" s="5"/>
      <c r="AA2703" s="5"/>
      <c r="AB2703" s="5"/>
      <c r="AC2703" s="5"/>
      <c r="AD2703" s="5"/>
      <c r="AE2703" s="5"/>
      <c r="AF2703" s="5"/>
      <c r="AG2703" s="5"/>
      <c r="AH2703" s="5"/>
      <c r="AI2703" s="5"/>
      <c r="AJ2703" s="5"/>
      <c r="AK2703" s="5"/>
      <c r="AL2703" s="5"/>
      <c r="AM2703" s="5"/>
      <c r="AN2703" s="5"/>
      <c r="AO2703" s="5"/>
      <c r="AP2703" s="5"/>
      <c r="AQ2703" s="5"/>
      <c r="AR2703" s="5"/>
      <c r="AS2703" s="5"/>
      <c r="AT2703" s="5"/>
      <c r="AU2703" s="5"/>
      <c r="AV2703" s="5"/>
      <c r="AW2703" s="5"/>
      <c r="AX2703" s="5"/>
      <c r="AY2703" s="5"/>
      <c r="AZ2703" s="5"/>
      <c r="BA2703" s="5"/>
      <c r="BB2703" s="5"/>
    </row>
    <row r="2704" spans="1:54">
      <c r="A2704" s="4"/>
      <c r="B2704" s="25"/>
      <c r="C2704" s="32">
        <f t="shared" si="195"/>
        <v>1</v>
      </c>
      <c r="D2704" s="106" t="s">
        <v>4353</v>
      </c>
      <c r="E2704" s="106">
        <v>4726</v>
      </c>
      <c r="F2704" s="4"/>
      <c r="G2704" s="5"/>
      <c r="H2704" s="5"/>
      <c r="I2704" s="5"/>
      <c r="J2704" s="5"/>
      <c r="K2704" s="5"/>
      <c r="L2704" s="5"/>
      <c r="M2704" s="5"/>
      <c r="N2704" s="5"/>
      <c r="O2704" s="5"/>
      <c r="P2704" s="5"/>
      <c r="Q2704" s="5"/>
      <c r="R2704" s="5"/>
      <c r="S2704" s="5"/>
      <c r="T2704" s="5"/>
      <c r="U2704" s="5"/>
      <c r="V2704" s="5"/>
      <c r="W2704" s="5"/>
      <c r="X2704" s="5"/>
      <c r="Y2704" s="5"/>
      <c r="Z2704" s="5"/>
      <c r="AA2704" s="5"/>
      <c r="AB2704" s="5"/>
      <c r="AC2704" s="5"/>
      <c r="AD2704" s="5"/>
      <c r="AE2704" s="5"/>
      <c r="AF2704" s="5"/>
      <c r="AG2704" s="5"/>
      <c r="AH2704" s="5"/>
      <c r="AI2704" s="5"/>
      <c r="AJ2704" s="5"/>
      <c r="AK2704" s="5"/>
      <c r="AL2704" s="5"/>
      <c r="AM2704" s="5"/>
      <c r="AN2704" s="5"/>
      <c r="AO2704" s="5"/>
      <c r="AP2704" s="5"/>
      <c r="AQ2704" s="5"/>
      <c r="AR2704" s="5"/>
      <c r="AS2704" s="5"/>
      <c r="AT2704" s="5"/>
      <c r="AU2704" s="5"/>
      <c r="AV2704" s="5"/>
      <c r="AW2704" s="5"/>
      <c r="AX2704" s="5"/>
      <c r="AY2704" s="5"/>
      <c r="AZ2704" s="5"/>
      <c r="BA2704" s="5"/>
      <c r="BB2704" s="5"/>
    </row>
    <row r="2705" spans="1:54">
      <c r="A2705" s="4"/>
      <c r="B2705" s="25"/>
      <c r="C2705" s="32">
        <f t="shared" si="195"/>
        <v>1</v>
      </c>
      <c r="D2705" s="77" t="s">
        <v>4354</v>
      </c>
      <c r="E2705" s="106">
        <v>24000</v>
      </c>
      <c r="F2705" s="4"/>
      <c r="G2705" s="5"/>
      <c r="H2705" s="5"/>
      <c r="I2705" s="5"/>
      <c r="J2705" s="5"/>
      <c r="K2705" s="5"/>
      <c r="L2705" s="5"/>
      <c r="M2705" s="5"/>
      <c r="N2705" s="5"/>
      <c r="O2705" s="5"/>
      <c r="P2705" s="5"/>
      <c r="Q2705" s="5"/>
      <c r="R2705" s="5"/>
      <c r="S2705" s="5"/>
      <c r="T2705" s="5"/>
      <c r="U2705" s="5"/>
      <c r="V2705" s="5"/>
      <c r="W2705" s="5"/>
      <c r="X2705" s="5"/>
      <c r="Y2705" s="5"/>
      <c r="Z2705" s="5"/>
      <c r="AA2705" s="5"/>
      <c r="AB2705" s="5"/>
      <c r="AC2705" s="5"/>
      <c r="AD2705" s="5"/>
      <c r="AE2705" s="5"/>
      <c r="AF2705" s="5"/>
      <c r="AG2705" s="5"/>
      <c r="AH2705" s="5"/>
      <c r="AI2705" s="5"/>
      <c r="AJ2705" s="5"/>
      <c r="AK2705" s="5"/>
      <c r="AL2705" s="5"/>
      <c r="AM2705" s="5"/>
      <c r="AN2705" s="5"/>
      <c r="AO2705" s="5"/>
      <c r="AP2705" s="5"/>
      <c r="AQ2705" s="5"/>
      <c r="AR2705" s="5"/>
      <c r="AS2705" s="5"/>
      <c r="AT2705" s="5"/>
      <c r="AU2705" s="5"/>
      <c r="AV2705" s="5"/>
      <c r="AW2705" s="5"/>
      <c r="AX2705" s="5"/>
      <c r="AY2705" s="5"/>
      <c r="AZ2705" s="5"/>
      <c r="BA2705" s="5"/>
      <c r="BB2705" s="5"/>
    </row>
    <row r="2706" spans="1:54">
      <c r="A2706" s="4"/>
      <c r="B2706" s="25"/>
      <c r="C2706" s="32">
        <f t="shared" si="195"/>
        <v>1</v>
      </c>
      <c r="D2706" s="106" t="s">
        <v>4355</v>
      </c>
      <c r="E2706" s="106">
        <v>7829</v>
      </c>
      <c r="F2706" s="4"/>
      <c r="G2706" s="5"/>
      <c r="H2706" s="5"/>
      <c r="I2706" s="5"/>
      <c r="J2706" s="5"/>
      <c r="K2706" s="5"/>
      <c r="L2706" s="5"/>
      <c r="M2706" s="5"/>
      <c r="N2706" s="5"/>
      <c r="O2706" s="5"/>
      <c r="P2706" s="5"/>
      <c r="Q2706" s="5"/>
      <c r="R2706" s="5"/>
      <c r="S2706" s="5"/>
      <c r="T2706" s="5"/>
      <c r="U2706" s="5"/>
      <c r="V2706" s="5"/>
      <c r="W2706" s="5"/>
      <c r="X2706" s="5"/>
      <c r="Y2706" s="5"/>
      <c r="Z2706" s="5"/>
      <c r="AA2706" s="5"/>
      <c r="AB2706" s="5"/>
      <c r="AC2706" s="5"/>
      <c r="AD2706" s="5"/>
      <c r="AE2706" s="5"/>
      <c r="AF2706" s="5"/>
      <c r="AG2706" s="5"/>
      <c r="AH2706" s="5"/>
      <c r="AI2706" s="5"/>
      <c r="AJ2706" s="5"/>
      <c r="AK2706" s="5"/>
      <c r="AL2706" s="5"/>
      <c r="AM2706" s="5"/>
      <c r="AN2706" s="5"/>
      <c r="AO2706" s="5"/>
      <c r="AP2706" s="5"/>
      <c r="AQ2706" s="5"/>
      <c r="AR2706" s="5"/>
      <c r="AS2706" s="5"/>
      <c r="AT2706" s="5"/>
      <c r="AU2706" s="5"/>
      <c r="AV2706" s="5"/>
      <c r="AW2706" s="5"/>
      <c r="AX2706" s="5"/>
      <c r="AY2706" s="5"/>
      <c r="AZ2706" s="5"/>
      <c r="BA2706" s="5"/>
      <c r="BB2706" s="5"/>
    </row>
    <row r="2707" spans="1:54">
      <c r="A2707" s="4"/>
      <c r="B2707" s="25"/>
      <c r="C2707" s="32">
        <f t="shared" si="195"/>
        <v>1</v>
      </c>
      <c r="D2707" s="106" t="s">
        <v>2124</v>
      </c>
      <c r="E2707" s="106">
        <v>4715</v>
      </c>
      <c r="F2707" s="4"/>
      <c r="G2707" s="5"/>
      <c r="H2707" s="5"/>
      <c r="I2707" s="5"/>
      <c r="J2707" s="5"/>
      <c r="K2707" s="5"/>
      <c r="L2707" s="5"/>
      <c r="M2707" s="5"/>
      <c r="N2707" s="5"/>
      <c r="O2707" s="5"/>
      <c r="P2707" s="5"/>
      <c r="Q2707" s="5"/>
      <c r="R2707" s="5"/>
      <c r="S2707" s="5"/>
      <c r="T2707" s="5"/>
      <c r="U2707" s="5"/>
      <c r="V2707" s="5"/>
      <c r="W2707" s="5"/>
      <c r="X2707" s="5"/>
      <c r="Y2707" s="5"/>
      <c r="Z2707" s="5"/>
      <c r="AA2707" s="5"/>
      <c r="AB2707" s="5"/>
      <c r="AC2707" s="5"/>
      <c r="AD2707" s="5"/>
      <c r="AE2707" s="5"/>
      <c r="AF2707" s="5"/>
      <c r="AG2707" s="5"/>
      <c r="AH2707" s="5"/>
      <c r="AI2707" s="5"/>
      <c r="AJ2707" s="5"/>
      <c r="AK2707" s="5"/>
      <c r="AL2707" s="5"/>
      <c r="AM2707" s="5"/>
      <c r="AN2707" s="5"/>
      <c r="AO2707" s="5"/>
      <c r="AP2707" s="5"/>
      <c r="AQ2707" s="5"/>
      <c r="AR2707" s="5"/>
      <c r="AS2707" s="5"/>
      <c r="AT2707" s="5"/>
      <c r="AU2707" s="5"/>
      <c r="AV2707" s="5"/>
      <c r="AW2707" s="5"/>
      <c r="AX2707" s="5"/>
      <c r="AY2707" s="5"/>
      <c r="AZ2707" s="5"/>
      <c r="BA2707" s="5"/>
      <c r="BB2707" s="5"/>
    </row>
    <row r="2708" spans="1:54">
      <c r="A2708" s="4"/>
      <c r="B2708" s="25"/>
      <c r="C2708" s="32">
        <f t="shared" si="195"/>
        <v>1</v>
      </c>
      <c r="D2708" s="106" t="s">
        <v>4359</v>
      </c>
      <c r="E2708" s="106">
        <v>5000</v>
      </c>
      <c r="F2708" s="4"/>
      <c r="G2708" s="5"/>
      <c r="H2708" s="5"/>
      <c r="I2708" s="5"/>
      <c r="J2708" s="5"/>
      <c r="K2708" s="5"/>
      <c r="L2708" s="5"/>
      <c r="M2708" s="5"/>
      <c r="N2708" s="5"/>
      <c r="O2708" s="5"/>
      <c r="P2708" s="5"/>
      <c r="Q2708" s="5"/>
      <c r="R2708" s="5"/>
      <c r="S2708" s="5"/>
      <c r="T2708" s="5"/>
      <c r="U2708" s="5"/>
      <c r="V2708" s="5"/>
      <c r="W2708" s="5"/>
      <c r="X2708" s="5"/>
      <c r="Y2708" s="5"/>
      <c r="Z2708" s="5"/>
      <c r="AA2708" s="5"/>
      <c r="AB2708" s="5"/>
      <c r="AC2708" s="5"/>
      <c r="AD2708" s="5"/>
      <c r="AE2708" s="5"/>
      <c r="AF2708" s="5"/>
      <c r="AG2708" s="5"/>
      <c r="AH2708" s="5"/>
      <c r="AI2708" s="5"/>
      <c r="AJ2708" s="5"/>
      <c r="AK2708" s="5"/>
      <c r="AL2708" s="5"/>
      <c r="AM2708" s="5"/>
      <c r="AN2708" s="5"/>
      <c r="AO2708" s="5"/>
      <c r="AP2708" s="5"/>
      <c r="AQ2708" s="5"/>
      <c r="AR2708" s="5"/>
      <c r="AS2708" s="5"/>
      <c r="AT2708" s="5"/>
      <c r="AU2708" s="5"/>
      <c r="AV2708" s="5"/>
      <c r="AW2708" s="5"/>
      <c r="AX2708" s="5"/>
      <c r="AY2708" s="5"/>
      <c r="AZ2708" s="5"/>
      <c r="BA2708" s="5"/>
      <c r="BB2708" s="5"/>
    </row>
    <row r="2709" spans="1:54">
      <c r="A2709" s="4"/>
      <c r="B2709" s="25"/>
      <c r="C2709" s="32">
        <f t="shared" si="195"/>
        <v>1</v>
      </c>
      <c r="D2709" s="127" t="s">
        <v>4360</v>
      </c>
      <c r="E2709" s="124">
        <v>16753</v>
      </c>
      <c r="F2709" s="4"/>
      <c r="G2709" s="5"/>
      <c r="H2709" s="5"/>
      <c r="I2709" s="5"/>
      <c r="J2709" s="5"/>
      <c r="K2709" s="5"/>
      <c r="L2709" s="5"/>
      <c r="M2709" s="5"/>
      <c r="N2709" s="5"/>
      <c r="O2709" s="5"/>
      <c r="P2709" s="5"/>
      <c r="Q2709" s="5"/>
      <c r="R2709" s="5"/>
      <c r="S2709" s="5"/>
      <c r="T2709" s="5"/>
      <c r="U2709" s="5"/>
      <c r="V2709" s="5"/>
      <c r="W2709" s="5"/>
      <c r="X2709" s="5"/>
      <c r="Y2709" s="5"/>
      <c r="Z2709" s="5"/>
      <c r="AA2709" s="5"/>
      <c r="AB2709" s="5"/>
      <c r="AC2709" s="5"/>
      <c r="AD2709" s="5"/>
      <c r="AE2709" s="5"/>
      <c r="AF2709" s="5"/>
      <c r="AG2709" s="5"/>
      <c r="AH2709" s="5"/>
      <c r="AI2709" s="5"/>
      <c r="AJ2709" s="5"/>
      <c r="AK2709" s="5"/>
      <c r="AL2709" s="5"/>
      <c r="AM2709" s="5"/>
      <c r="AN2709" s="5"/>
      <c r="AO2709" s="5"/>
      <c r="AP2709" s="5"/>
      <c r="AQ2709" s="5"/>
      <c r="AR2709" s="5"/>
      <c r="AS2709" s="5"/>
      <c r="AT2709" s="5"/>
      <c r="AU2709" s="5"/>
      <c r="AV2709" s="5"/>
      <c r="AW2709" s="5"/>
      <c r="AX2709" s="5"/>
      <c r="AY2709" s="5"/>
      <c r="AZ2709" s="5"/>
      <c r="BA2709" s="5"/>
      <c r="BB2709" s="5"/>
    </row>
    <row r="2710" spans="1:54">
      <c r="A2710" s="4"/>
      <c r="B2710" s="25"/>
      <c r="C2710" s="32">
        <f t="shared" si="195"/>
        <v>1</v>
      </c>
      <c r="D2710" s="106" t="s">
        <v>4361</v>
      </c>
      <c r="E2710" s="106">
        <v>35590</v>
      </c>
      <c r="F2710" s="4"/>
      <c r="G2710" s="5"/>
      <c r="H2710" s="5"/>
      <c r="I2710" s="5"/>
      <c r="J2710" s="5"/>
      <c r="K2710" s="5"/>
      <c r="L2710" s="5"/>
      <c r="M2710" s="5"/>
      <c r="N2710" s="5"/>
      <c r="O2710" s="5"/>
      <c r="P2710" s="5"/>
      <c r="Q2710" s="5"/>
      <c r="R2710" s="5"/>
      <c r="S2710" s="5"/>
      <c r="T2710" s="5"/>
      <c r="U2710" s="5"/>
      <c r="V2710" s="5"/>
      <c r="W2710" s="5"/>
      <c r="X2710" s="5"/>
      <c r="Y2710" s="5"/>
      <c r="Z2710" s="5"/>
      <c r="AA2710" s="5"/>
      <c r="AB2710" s="5"/>
      <c r="AC2710" s="5"/>
      <c r="AD2710" s="5"/>
      <c r="AE2710" s="5"/>
      <c r="AF2710" s="5"/>
      <c r="AG2710" s="5"/>
      <c r="AH2710" s="5"/>
      <c r="AI2710" s="5"/>
      <c r="AJ2710" s="5"/>
      <c r="AK2710" s="5"/>
      <c r="AL2710" s="5"/>
      <c r="AM2710" s="5"/>
      <c r="AN2710" s="5"/>
      <c r="AO2710" s="5"/>
      <c r="AP2710" s="5"/>
      <c r="AQ2710" s="5"/>
      <c r="AR2710" s="5"/>
      <c r="AS2710" s="5"/>
      <c r="AT2710" s="5"/>
      <c r="AU2710" s="5"/>
      <c r="AV2710" s="5"/>
      <c r="AW2710" s="5"/>
      <c r="AX2710" s="5"/>
      <c r="AY2710" s="5"/>
      <c r="AZ2710" s="5"/>
      <c r="BA2710" s="5"/>
      <c r="BB2710" s="5"/>
    </row>
    <row r="2711" spans="1:54">
      <c r="A2711" s="4"/>
      <c r="B2711" s="25"/>
      <c r="C2711" s="32">
        <f t="shared" si="195"/>
        <v>1</v>
      </c>
      <c r="D2711" s="106" t="s">
        <v>4362</v>
      </c>
      <c r="E2711" s="106">
        <v>7800</v>
      </c>
      <c r="F2711" s="4"/>
      <c r="G2711" s="5"/>
      <c r="H2711" s="5"/>
      <c r="I2711" s="5"/>
      <c r="J2711" s="5"/>
      <c r="K2711" s="5"/>
      <c r="L2711" s="5"/>
      <c r="M2711" s="5"/>
      <c r="N2711" s="5"/>
      <c r="O2711" s="5"/>
      <c r="P2711" s="5"/>
      <c r="Q2711" s="5"/>
      <c r="R2711" s="5"/>
      <c r="S2711" s="5"/>
      <c r="T2711" s="5"/>
      <c r="U2711" s="5"/>
      <c r="V2711" s="5"/>
      <c r="W2711" s="5"/>
      <c r="X2711" s="5"/>
      <c r="Y2711" s="5"/>
      <c r="Z2711" s="5"/>
      <c r="AA2711" s="5"/>
      <c r="AB2711" s="5"/>
      <c r="AC2711" s="5"/>
      <c r="AD2711" s="5"/>
      <c r="AE2711" s="5"/>
      <c r="AF2711" s="5"/>
      <c r="AG2711" s="5"/>
      <c r="AH2711" s="5"/>
      <c r="AI2711" s="5"/>
      <c r="AJ2711" s="5"/>
      <c r="AK2711" s="5"/>
      <c r="AL2711" s="5"/>
      <c r="AM2711" s="5"/>
      <c r="AN2711" s="5"/>
      <c r="AO2711" s="5"/>
      <c r="AP2711" s="5"/>
      <c r="AQ2711" s="5"/>
      <c r="AR2711" s="5"/>
      <c r="AS2711" s="5"/>
      <c r="AT2711" s="5"/>
      <c r="AU2711" s="5"/>
      <c r="AV2711" s="5"/>
      <c r="AW2711" s="5"/>
      <c r="AX2711" s="5"/>
      <c r="AY2711" s="5"/>
      <c r="AZ2711" s="5"/>
      <c r="BA2711" s="5"/>
      <c r="BB2711" s="5"/>
    </row>
    <row r="2712" spans="1:54">
      <c r="A2712" s="4"/>
      <c r="B2712" s="25"/>
      <c r="C2712" s="32">
        <f t="shared" si="195"/>
        <v>1</v>
      </c>
      <c r="D2712" s="106" t="s">
        <v>4365</v>
      </c>
      <c r="E2712" s="106">
        <v>30775</v>
      </c>
      <c r="F2712" s="4"/>
      <c r="G2712" s="5"/>
      <c r="H2712" s="5"/>
      <c r="I2712" s="5"/>
      <c r="J2712" s="5"/>
      <c r="K2712" s="5"/>
      <c r="L2712" s="5"/>
      <c r="M2712" s="5"/>
      <c r="N2712" s="5"/>
      <c r="O2712" s="5"/>
      <c r="P2712" s="5"/>
      <c r="Q2712" s="5"/>
      <c r="R2712" s="5"/>
      <c r="S2712" s="5"/>
      <c r="T2712" s="5"/>
      <c r="U2712" s="5"/>
      <c r="V2712" s="5"/>
      <c r="W2712" s="5"/>
      <c r="X2712" s="5"/>
      <c r="Y2712" s="5"/>
      <c r="Z2712" s="5"/>
      <c r="AA2712" s="5"/>
      <c r="AB2712" s="5"/>
      <c r="AC2712" s="5"/>
      <c r="AD2712" s="5"/>
      <c r="AE2712" s="5"/>
      <c r="AF2712" s="5"/>
      <c r="AG2712" s="5"/>
      <c r="AH2712" s="5"/>
      <c r="AI2712" s="5"/>
      <c r="AJ2712" s="5"/>
      <c r="AK2712" s="5"/>
      <c r="AL2712" s="5"/>
      <c r="AM2712" s="5"/>
      <c r="AN2712" s="5"/>
      <c r="AO2712" s="5"/>
      <c r="AP2712" s="5"/>
      <c r="AQ2712" s="5"/>
      <c r="AR2712" s="5"/>
      <c r="AS2712" s="5"/>
      <c r="AT2712" s="5"/>
      <c r="AU2712" s="5"/>
      <c r="AV2712" s="5"/>
      <c r="AW2712" s="5"/>
      <c r="AX2712" s="5"/>
      <c r="AY2712" s="5"/>
      <c r="AZ2712" s="5"/>
      <c r="BA2712" s="5"/>
      <c r="BB2712" s="5"/>
    </row>
    <row r="2713" spans="1:54">
      <c r="A2713" s="4"/>
      <c r="B2713" s="25"/>
      <c r="C2713" s="32">
        <f t="shared" si="195"/>
        <v>1</v>
      </c>
      <c r="D2713" s="36" t="s">
        <v>4368</v>
      </c>
      <c r="E2713" s="106">
        <v>36140</v>
      </c>
      <c r="F2713" s="4"/>
      <c r="G2713" s="5"/>
      <c r="H2713" s="5"/>
      <c r="I2713" s="5"/>
      <c r="J2713" s="5"/>
      <c r="K2713" s="5"/>
      <c r="L2713" s="5"/>
      <c r="M2713" s="5"/>
      <c r="N2713" s="5"/>
      <c r="O2713" s="5"/>
      <c r="P2713" s="5"/>
      <c r="Q2713" s="5"/>
      <c r="R2713" s="5"/>
      <c r="S2713" s="5"/>
      <c r="T2713" s="5"/>
      <c r="U2713" s="5"/>
      <c r="V2713" s="5"/>
      <c r="W2713" s="5"/>
      <c r="X2713" s="5"/>
      <c r="Y2713" s="5"/>
      <c r="Z2713" s="5"/>
      <c r="AA2713" s="5"/>
      <c r="AB2713" s="5"/>
      <c r="AC2713" s="5"/>
      <c r="AD2713" s="5"/>
      <c r="AE2713" s="5"/>
      <c r="AF2713" s="5"/>
      <c r="AG2713" s="5"/>
      <c r="AH2713" s="5"/>
      <c r="AI2713" s="5"/>
      <c r="AJ2713" s="5"/>
      <c r="AK2713" s="5"/>
      <c r="AL2713" s="5"/>
      <c r="AM2713" s="5"/>
      <c r="AN2713" s="5"/>
      <c r="AO2713" s="5"/>
      <c r="AP2713" s="5"/>
      <c r="AQ2713" s="5"/>
      <c r="AR2713" s="5"/>
      <c r="AS2713" s="5"/>
      <c r="AT2713" s="5"/>
      <c r="AU2713" s="5"/>
      <c r="AV2713" s="5"/>
      <c r="AW2713" s="5"/>
      <c r="AX2713" s="5"/>
      <c r="AY2713" s="5"/>
      <c r="AZ2713" s="5"/>
      <c r="BA2713" s="5"/>
      <c r="BB2713" s="5"/>
    </row>
    <row r="2714" spans="1:54">
      <c r="A2714" s="4"/>
      <c r="B2714" s="25"/>
      <c r="C2714" s="32">
        <f t="shared" si="195"/>
        <v>1</v>
      </c>
      <c r="D2714" s="106" t="s">
        <v>4369</v>
      </c>
      <c r="E2714" s="106">
        <v>11000</v>
      </c>
      <c r="F2714" s="4"/>
      <c r="G2714" s="5"/>
      <c r="H2714" s="5"/>
      <c r="I2714" s="5"/>
      <c r="J2714" s="5"/>
      <c r="K2714" s="5"/>
      <c r="L2714" s="5"/>
      <c r="M2714" s="5"/>
      <c r="N2714" s="5"/>
      <c r="O2714" s="5"/>
      <c r="P2714" s="5"/>
      <c r="Q2714" s="5"/>
      <c r="R2714" s="5"/>
      <c r="S2714" s="5"/>
      <c r="T2714" s="5"/>
      <c r="U2714" s="5"/>
      <c r="V2714" s="5"/>
      <c r="W2714" s="5"/>
      <c r="X2714" s="5"/>
      <c r="Y2714" s="5"/>
      <c r="Z2714" s="5"/>
      <c r="AA2714" s="5"/>
      <c r="AB2714" s="5"/>
      <c r="AC2714" s="5"/>
      <c r="AD2714" s="5"/>
      <c r="AE2714" s="5"/>
      <c r="AF2714" s="5"/>
      <c r="AG2714" s="5"/>
      <c r="AH2714" s="5"/>
      <c r="AI2714" s="5"/>
      <c r="AJ2714" s="5"/>
      <c r="AK2714" s="5"/>
      <c r="AL2714" s="5"/>
      <c r="AM2714" s="5"/>
      <c r="AN2714" s="5"/>
      <c r="AO2714" s="5"/>
      <c r="AP2714" s="5"/>
      <c r="AQ2714" s="5"/>
      <c r="AR2714" s="5"/>
      <c r="AS2714" s="5"/>
      <c r="AT2714" s="5"/>
      <c r="AU2714" s="5"/>
      <c r="AV2714" s="5"/>
      <c r="AW2714" s="5"/>
      <c r="AX2714" s="5"/>
      <c r="AY2714" s="5"/>
      <c r="AZ2714" s="5"/>
      <c r="BA2714" s="5"/>
      <c r="BB2714" s="5"/>
    </row>
    <row r="2715" spans="1:54">
      <c r="A2715" s="4"/>
      <c r="B2715" s="25"/>
      <c r="C2715" s="32">
        <f t="shared" si="195"/>
        <v>1</v>
      </c>
      <c r="D2715" s="106" t="s">
        <v>4370</v>
      </c>
      <c r="E2715" s="106">
        <v>7500</v>
      </c>
      <c r="F2715" s="4"/>
      <c r="G2715" s="5"/>
      <c r="H2715" s="5"/>
      <c r="I2715" s="5"/>
      <c r="J2715" s="5"/>
      <c r="K2715" s="5"/>
      <c r="L2715" s="5"/>
      <c r="M2715" s="5"/>
      <c r="N2715" s="5"/>
      <c r="O2715" s="5"/>
      <c r="P2715" s="5"/>
      <c r="Q2715" s="5"/>
      <c r="R2715" s="5"/>
      <c r="S2715" s="5"/>
      <c r="T2715" s="5"/>
      <c r="U2715" s="5"/>
      <c r="V2715" s="5"/>
      <c r="W2715" s="5"/>
      <c r="X2715" s="5"/>
      <c r="Y2715" s="5"/>
      <c r="Z2715" s="5"/>
      <c r="AA2715" s="5"/>
      <c r="AB2715" s="5"/>
      <c r="AC2715" s="5"/>
      <c r="AD2715" s="5"/>
      <c r="AE2715" s="5"/>
      <c r="AF2715" s="5"/>
      <c r="AG2715" s="5"/>
      <c r="AH2715" s="5"/>
      <c r="AI2715" s="5"/>
      <c r="AJ2715" s="5"/>
      <c r="AK2715" s="5"/>
      <c r="AL2715" s="5"/>
      <c r="AM2715" s="5"/>
      <c r="AN2715" s="5"/>
      <c r="AO2715" s="5"/>
      <c r="AP2715" s="5"/>
      <c r="AQ2715" s="5"/>
      <c r="AR2715" s="5"/>
      <c r="AS2715" s="5"/>
      <c r="AT2715" s="5"/>
      <c r="AU2715" s="5"/>
      <c r="AV2715" s="5"/>
      <c r="AW2715" s="5"/>
      <c r="AX2715" s="5"/>
      <c r="AY2715" s="5"/>
      <c r="AZ2715" s="5"/>
      <c r="BA2715" s="5"/>
      <c r="BB2715" s="5"/>
    </row>
    <row r="2716" spans="1:54">
      <c r="A2716" s="4"/>
      <c r="B2716" s="25"/>
      <c r="C2716" s="32">
        <f t="shared" si="195"/>
        <v>1</v>
      </c>
      <c r="D2716" s="56" t="s">
        <v>4371</v>
      </c>
      <c r="E2716" s="124">
        <v>20484</v>
      </c>
      <c r="F2716" s="4"/>
      <c r="G2716" s="5"/>
      <c r="H2716" s="5"/>
      <c r="I2716" s="5"/>
      <c r="J2716" s="5"/>
      <c r="K2716" s="5"/>
      <c r="L2716" s="5"/>
      <c r="M2716" s="5"/>
      <c r="N2716" s="5"/>
      <c r="O2716" s="5"/>
      <c r="P2716" s="5"/>
      <c r="Q2716" s="5"/>
      <c r="R2716" s="5"/>
      <c r="S2716" s="5"/>
      <c r="T2716" s="5"/>
      <c r="U2716" s="5"/>
      <c r="V2716" s="5"/>
      <c r="W2716" s="5"/>
      <c r="X2716" s="5"/>
      <c r="Y2716" s="5"/>
      <c r="Z2716" s="5"/>
      <c r="AA2716" s="5"/>
      <c r="AB2716" s="5"/>
      <c r="AC2716" s="5"/>
      <c r="AD2716" s="5"/>
      <c r="AE2716" s="5"/>
      <c r="AF2716" s="5"/>
      <c r="AG2716" s="5"/>
      <c r="AH2716" s="5"/>
      <c r="AI2716" s="5"/>
      <c r="AJ2716" s="5"/>
      <c r="AK2716" s="5"/>
      <c r="AL2716" s="5"/>
      <c r="AM2716" s="5"/>
      <c r="AN2716" s="5"/>
      <c r="AO2716" s="5"/>
      <c r="AP2716" s="5"/>
      <c r="AQ2716" s="5"/>
      <c r="AR2716" s="5"/>
      <c r="AS2716" s="5"/>
      <c r="AT2716" s="5"/>
      <c r="AU2716" s="5"/>
      <c r="AV2716" s="5"/>
      <c r="AW2716" s="5"/>
      <c r="AX2716" s="5"/>
      <c r="AY2716" s="5"/>
      <c r="AZ2716" s="5"/>
      <c r="BA2716" s="5"/>
      <c r="BB2716" s="5"/>
    </row>
    <row r="2717" spans="1:54">
      <c r="A2717" s="4"/>
      <c r="B2717" s="25"/>
      <c r="C2717" s="32">
        <f t="shared" si="195"/>
        <v>1</v>
      </c>
      <c r="D2717" s="106" t="s">
        <v>4372</v>
      </c>
      <c r="E2717" s="124">
        <v>11220</v>
      </c>
      <c r="F2717" s="4"/>
      <c r="G2717" s="5"/>
      <c r="H2717" s="5"/>
      <c r="I2717" s="5"/>
      <c r="J2717" s="5"/>
      <c r="K2717" s="5"/>
      <c r="L2717" s="5"/>
      <c r="M2717" s="5"/>
      <c r="N2717" s="5"/>
      <c r="O2717" s="5"/>
      <c r="P2717" s="5"/>
      <c r="Q2717" s="5"/>
      <c r="R2717" s="5"/>
      <c r="S2717" s="5"/>
      <c r="T2717" s="5"/>
      <c r="U2717" s="5"/>
      <c r="V2717" s="5"/>
      <c r="W2717" s="5"/>
      <c r="X2717" s="5"/>
      <c r="Y2717" s="5"/>
      <c r="Z2717" s="5"/>
      <c r="AA2717" s="5"/>
      <c r="AB2717" s="5"/>
      <c r="AC2717" s="5"/>
      <c r="AD2717" s="5"/>
      <c r="AE2717" s="5"/>
      <c r="AF2717" s="5"/>
      <c r="AG2717" s="5"/>
      <c r="AH2717" s="5"/>
      <c r="AI2717" s="5"/>
      <c r="AJ2717" s="5"/>
      <c r="AK2717" s="5"/>
      <c r="AL2717" s="5"/>
      <c r="AM2717" s="5"/>
      <c r="AN2717" s="5"/>
      <c r="AO2717" s="5"/>
      <c r="AP2717" s="5"/>
      <c r="AQ2717" s="5"/>
      <c r="AR2717" s="5"/>
      <c r="AS2717" s="5"/>
      <c r="AT2717" s="5"/>
      <c r="AU2717" s="5"/>
      <c r="AV2717" s="5"/>
      <c r="AW2717" s="5"/>
      <c r="AX2717" s="5"/>
      <c r="AY2717" s="5"/>
      <c r="AZ2717" s="5"/>
      <c r="BA2717" s="5"/>
      <c r="BB2717" s="5"/>
    </row>
    <row r="2718" spans="1:54">
      <c r="A2718" s="4"/>
      <c r="B2718" s="25"/>
      <c r="C2718" s="32">
        <f t="shared" si="195"/>
        <v>1</v>
      </c>
      <c r="D2718" s="106" t="s">
        <v>4375</v>
      </c>
      <c r="E2718" s="106">
        <v>5600</v>
      </c>
      <c r="F2718" s="4"/>
      <c r="G2718" s="5"/>
      <c r="H2718" s="5"/>
      <c r="I2718" s="5"/>
      <c r="J2718" s="5"/>
      <c r="K2718" s="5"/>
      <c r="L2718" s="5"/>
      <c r="M2718" s="5"/>
      <c r="N2718" s="5"/>
      <c r="O2718" s="5"/>
      <c r="P2718" s="5"/>
      <c r="Q2718" s="5"/>
      <c r="R2718" s="5"/>
      <c r="S2718" s="5"/>
      <c r="T2718" s="5"/>
      <c r="U2718" s="5"/>
      <c r="V2718" s="5"/>
      <c r="W2718" s="5"/>
      <c r="X2718" s="5"/>
      <c r="Y2718" s="5"/>
      <c r="Z2718" s="5"/>
      <c r="AA2718" s="5"/>
      <c r="AB2718" s="5"/>
      <c r="AC2718" s="5"/>
      <c r="AD2718" s="5"/>
      <c r="AE2718" s="5"/>
      <c r="AF2718" s="5"/>
      <c r="AG2718" s="5"/>
      <c r="AH2718" s="5"/>
      <c r="AI2718" s="5"/>
      <c r="AJ2718" s="5"/>
      <c r="AK2718" s="5"/>
      <c r="AL2718" s="5"/>
      <c r="AM2718" s="5"/>
      <c r="AN2718" s="5"/>
      <c r="AO2718" s="5"/>
      <c r="AP2718" s="5"/>
      <c r="AQ2718" s="5"/>
      <c r="AR2718" s="5"/>
      <c r="AS2718" s="5"/>
      <c r="AT2718" s="5"/>
      <c r="AU2718" s="5"/>
      <c r="AV2718" s="5"/>
      <c r="AW2718" s="5"/>
      <c r="AX2718" s="5"/>
      <c r="AY2718" s="5"/>
      <c r="AZ2718" s="5"/>
      <c r="BA2718" s="5"/>
      <c r="BB2718" s="5"/>
    </row>
    <row r="2719" spans="1:54">
      <c r="A2719" s="4"/>
      <c r="B2719" s="25"/>
      <c r="C2719" s="32">
        <f t="shared" si="195"/>
        <v>1</v>
      </c>
      <c r="D2719" s="77" t="s">
        <v>4376</v>
      </c>
      <c r="E2719" s="106">
        <v>36096</v>
      </c>
      <c r="F2719" s="4"/>
      <c r="G2719" s="5"/>
      <c r="H2719" s="5"/>
      <c r="I2719" s="5"/>
      <c r="J2719" s="5"/>
      <c r="K2719" s="5"/>
      <c r="L2719" s="5"/>
      <c r="M2719" s="5"/>
      <c r="N2719" s="5"/>
      <c r="O2719" s="5"/>
      <c r="P2719" s="5"/>
      <c r="Q2719" s="5"/>
      <c r="R2719" s="5"/>
      <c r="S2719" s="5"/>
      <c r="T2719" s="5"/>
      <c r="U2719" s="5"/>
      <c r="V2719" s="5"/>
      <c r="W2719" s="5"/>
      <c r="X2719" s="5"/>
      <c r="Y2719" s="5"/>
      <c r="Z2719" s="5"/>
      <c r="AA2719" s="5"/>
      <c r="AB2719" s="5"/>
      <c r="AC2719" s="5"/>
      <c r="AD2719" s="5"/>
      <c r="AE2719" s="5"/>
      <c r="AF2719" s="5"/>
      <c r="AG2719" s="5"/>
      <c r="AH2719" s="5"/>
      <c r="AI2719" s="5"/>
      <c r="AJ2719" s="5"/>
      <c r="AK2719" s="5"/>
      <c r="AL2719" s="5"/>
      <c r="AM2719" s="5"/>
      <c r="AN2719" s="5"/>
      <c r="AO2719" s="5"/>
      <c r="AP2719" s="5"/>
      <c r="AQ2719" s="5"/>
      <c r="AR2719" s="5"/>
      <c r="AS2719" s="5"/>
      <c r="AT2719" s="5"/>
      <c r="AU2719" s="5"/>
      <c r="AV2719" s="5"/>
      <c r="AW2719" s="5"/>
      <c r="AX2719" s="5"/>
      <c r="AY2719" s="5"/>
      <c r="AZ2719" s="5"/>
      <c r="BA2719" s="5"/>
      <c r="BB2719" s="5"/>
    </row>
    <row r="2720" spans="1:54">
      <c r="A2720" s="4"/>
      <c r="B2720" s="25"/>
      <c r="C2720" s="32">
        <f t="shared" si="195"/>
        <v>1</v>
      </c>
      <c r="D2720" s="106" t="s">
        <v>4377</v>
      </c>
      <c r="E2720" s="106">
        <v>7235</v>
      </c>
      <c r="F2720" s="4"/>
      <c r="G2720" s="5"/>
      <c r="H2720" s="5"/>
      <c r="I2720" s="5"/>
      <c r="J2720" s="5"/>
      <c r="K2720" s="5"/>
      <c r="L2720" s="5"/>
      <c r="M2720" s="5"/>
      <c r="N2720" s="5"/>
      <c r="O2720" s="5"/>
      <c r="P2720" s="5"/>
      <c r="Q2720" s="5"/>
      <c r="R2720" s="5"/>
      <c r="S2720" s="5"/>
      <c r="T2720" s="5"/>
      <c r="U2720" s="5"/>
      <c r="V2720" s="5"/>
      <c r="W2720" s="5"/>
      <c r="X2720" s="5"/>
      <c r="Y2720" s="5"/>
      <c r="Z2720" s="5"/>
      <c r="AA2720" s="5"/>
      <c r="AB2720" s="5"/>
      <c r="AC2720" s="5"/>
      <c r="AD2720" s="5"/>
      <c r="AE2720" s="5"/>
      <c r="AF2720" s="5"/>
      <c r="AG2720" s="5"/>
      <c r="AH2720" s="5"/>
      <c r="AI2720" s="5"/>
      <c r="AJ2720" s="5"/>
      <c r="AK2720" s="5"/>
      <c r="AL2720" s="5"/>
      <c r="AM2720" s="5"/>
      <c r="AN2720" s="5"/>
      <c r="AO2720" s="5"/>
      <c r="AP2720" s="5"/>
      <c r="AQ2720" s="5"/>
      <c r="AR2720" s="5"/>
      <c r="AS2720" s="5"/>
      <c r="AT2720" s="5"/>
      <c r="AU2720" s="5"/>
      <c r="AV2720" s="5"/>
      <c r="AW2720" s="5"/>
      <c r="AX2720" s="5"/>
      <c r="AY2720" s="5"/>
      <c r="AZ2720" s="5"/>
      <c r="BA2720" s="5"/>
      <c r="BB2720" s="5"/>
    </row>
    <row r="2721" spans="1:54">
      <c r="A2721" s="4"/>
      <c r="B2721" s="25"/>
      <c r="C2721" s="32">
        <f t="shared" si="195"/>
        <v>1</v>
      </c>
      <c r="D2721" s="106" t="s">
        <v>4378</v>
      </c>
      <c r="E2721" s="106">
        <v>4500</v>
      </c>
      <c r="F2721" s="4"/>
      <c r="G2721" s="5"/>
      <c r="H2721" s="5"/>
      <c r="I2721" s="5"/>
      <c r="J2721" s="5"/>
      <c r="K2721" s="5"/>
      <c r="L2721" s="5"/>
      <c r="M2721" s="5"/>
      <c r="N2721" s="5"/>
      <c r="O2721" s="5"/>
      <c r="P2721" s="5"/>
      <c r="Q2721" s="5"/>
      <c r="R2721" s="5"/>
      <c r="S2721" s="5"/>
      <c r="T2721" s="5"/>
      <c r="U2721" s="5"/>
      <c r="V2721" s="5"/>
      <c r="W2721" s="5"/>
      <c r="X2721" s="5"/>
      <c r="Y2721" s="5"/>
      <c r="Z2721" s="5"/>
      <c r="AA2721" s="5"/>
      <c r="AB2721" s="5"/>
      <c r="AC2721" s="5"/>
      <c r="AD2721" s="5"/>
      <c r="AE2721" s="5"/>
      <c r="AF2721" s="5"/>
      <c r="AG2721" s="5"/>
      <c r="AH2721" s="5"/>
      <c r="AI2721" s="5"/>
      <c r="AJ2721" s="5"/>
      <c r="AK2721" s="5"/>
      <c r="AL2721" s="5"/>
      <c r="AM2721" s="5"/>
      <c r="AN2721" s="5"/>
      <c r="AO2721" s="5"/>
      <c r="AP2721" s="5"/>
      <c r="AQ2721" s="5"/>
      <c r="AR2721" s="5"/>
      <c r="AS2721" s="5"/>
      <c r="AT2721" s="5"/>
      <c r="AU2721" s="5"/>
      <c r="AV2721" s="5"/>
      <c r="AW2721" s="5"/>
      <c r="AX2721" s="5"/>
      <c r="AY2721" s="5"/>
      <c r="AZ2721" s="5"/>
      <c r="BA2721" s="5"/>
      <c r="BB2721" s="5"/>
    </row>
    <row r="2722" spans="1:54">
      <c r="A2722" s="4"/>
      <c r="B2722" s="25"/>
      <c r="C2722" s="32">
        <f t="shared" si="195"/>
        <v>1</v>
      </c>
      <c r="D2722" s="106" t="s">
        <v>4379</v>
      </c>
      <c r="E2722" s="106">
        <v>2315</v>
      </c>
      <c r="F2722" s="4"/>
      <c r="G2722" s="5"/>
      <c r="H2722" s="5"/>
      <c r="I2722" s="5"/>
      <c r="J2722" s="5"/>
      <c r="K2722" s="5"/>
      <c r="L2722" s="5"/>
      <c r="M2722" s="5"/>
      <c r="N2722" s="5"/>
      <c r="O2722" s="5"/>
      <c r="P2722" s="5"/>
      <c r="Q2722" s="5"/>
      <c r="R2722" s="5"/>
      <c r="S2722" s="5"/>
      <c r="T2722" s="5"/>
      <c r="U2722" s="5"/>
      <c r="V2722" s="5"/>
      <c r="W2722" s="5"/>
      <c r="X2722" s="5"/>
      <c r="Y2722" s="5"/>
      <c r="Z2722" s="5"/>
      <c r="AA2722" s="5"/>
      <c r="AB2722" s="5"/>
      <c r="AC2722" s="5"/>
      <c r="AD2722" s="5"/>
      <c r="AE2722" s="5"/>
      <c r="AF2722" s="5"/>
      <c r="AG2722" s="5"/>
      <c r="AH2722" s="5"/>
      <c r="AI2722" s="5"/>
      <c r="AJ2722" s="5"/>
      <c r="AK2722" s="5"/>
      <c r="AL2722" s="5"/>
      <c r="AM2722" s="5"/>
      <c r="AN2722" s="5"/>
      <c r="AO2722" s="5"/>
      <c r="AP2722" s="5"/>
      <c r="AQ2722" s="5"/>
      <c r="AR2722" s="5"/>
      <c r="AS2722" s="5"/>
      <c r="AT2722" s="5"/>
      <c r="AU2722" s="5"/>
      <c r="AV2722" s="5"/>
      <c r="AW2722" s="5"/>
      <c r="AX2722" s="5"/>
      <c r="AY2722" s="5"/>
      <c r="AZ2722" s="5"/>
      <c r="BA2722" s="5"/>
      <c r="BB2722" s="5"/>
    </row>
    <row r="2723" spans="1:54">
      <c r="A2723" s="4"/>
      <c r="B2723" s="25"/>
      <c r="C2723" s="32">
        <f t="shared" si="195"/>
        <v>1</v>
      </c>
      <c r="D2723" s="77" t="s">
        <v>4380</v>
      </c>
      <c r="E2723" s="77">
        <v>15600</v>
      </c>
      <c r="F2723" s="4"/>
      <c r="G2723" s="5"/>
      <c r="H2723" s="5"/>
      <c r="I2723" s="5"/>
      <c r="J2723" s="5"/>
      <c r="K2723" s="5"/>
      <c r="L2723" s="5"/>
      <c r="M2723" s="5"/>
      <c r="N2723" s="5"/>
      <c r="O2723" s="5"/>
      <c r="P2723" s="5"/>
      <c r="Q2723" s="5"/>
      <c r="R2723" s="5"/>
      <c r="S2723" s="5"/>
      <c r="T2723" s="5"/>
      <c r="U2723" s="5"/>
      <c r="V2723" s="5"/>
      <c r="W2723" s="5"/>
      <c r="X2723" s="5"/>
      <c r="Y2723" s="5"/>
      <c r="Z2723" s="5"/>
      <c r="AA2723" s="5"/>
      <c r="AB2723" s="5"/>
      <c r="AC2723" s="5"/>
      <c r="AD2723" s="5"/>
      <c r="AE2723" s="5"/>
      <c r="AF2723" s="5"/>
      <c r="AG2723" s="5"/>
      <c r="AH2723" s="5"/>
      <c r="AI2723" s="5"/>
      <c r="AJ2723" s="5"/>
      <c r="AK2723" s="5"/>
      <c r="AL2723" s="5"/>
      <c r="AM2723" s="5"/>
      <c r="AN2723" s="5"/>
      <c r="AO2723" s="5"/>
      <c r="AP2723" s="5"/>
      <c r="AQ2723" s="5"/>
      <c r="AR2723" s="5"/>
      <c r="AS2723" s="5"/>
      <c r="AT2723" s="5"/>
      <c r="AU2723" s="5"/>
      <c r="AV2723" s="5"/>
      <c r="AW2723" s="5"/>
      <c r="AX2723" s="5"/>
      <c r="AY2723" s="5"/>
      <c r="AZ2723" s="5"/>
      <c r="BA2723" s="5"/>
      <c r="BB2723" s="5"/>
    </row>
    <row r="2724" spans="1:54">
      <c r="A2724" s="4"/>
      <c r="B2724" s="25"/>
      <c r="C2724" s="32">
        <f t="shared" si="195"/>
        <v>1</v>
      </c>
      <c r="D2724" s="106" t="s">
        <v>4382</v>
      </c>
      <c r="E2724" s="106">
        <v>34177</v>
      </c>
      <c r="F2724" s="4"/>
      <c r="G2724" s="5"/>
      <c r="H2724" s="5"/>
      <c r="I2724" s="5"/>
      <c r="J2724" s="5"/>
      <c r="K2724" s="5"/>
      <c r="L2724" s="5"/>
      <c r="M2724" s="5"/>
      <c r="N2724" s="5"/>
      <c r="O2724" s="5"/>
      <c r="P2724" s="5"/>
      <c r="Q2724" s="5"/>
      <c r="R2724" s="5"/>
      <c r="S2724" s="5"/>
      <c r="T2724" s="5"/>
      <c r="U2724" s="5"/>
      <c r="V2724" s="5"/>
      <c r="W2724" s="5"/>
      <c r="X2724" s="5"/>
      <c r="Y2724" s="5"/>
      <c r="Z2724" s="5"/>
      <c r="AA2724" s="5"/>
      <c r="AB2724" s="5"/>
      <c r="AC2724" s="5"/>
      <c r="AD2724" s="5"/>
      <c r="AE2724" s="5"/>
      <c r="AF2724" s="5"/>
      <c r="AG2724" s="5"/>
      <c r="AH2724" s="5"/>
      <c r="AI2724" s="5"/>
      <c r="AJ2724" s="5"/>
      <c r="AK2724" s="5"/>
      <c r="AL2724" s="5"/>
      <c r="AM2724" s="5"/>
      <c r="AN2724" s="5"/>
      <c r="AO2724" s="5"/>
      <c r="AP2724" s="5"/>
      <c r="AQ2724" s="5"/>
      <c r="AR2724" s="5"/>
      <c r="AS2724" s="5"/>
      <c r="AT2724" s="5"/>
      <c r="AU2724" s="5"/>
      <c r="AV2724" s="5"/>
      <c r="AW2724" s="5"/>
      <c r="AX2724" s="5"/>
      <c r="AY2724" s="5"/>
      <c r="AZ2724" s="5"/>
      <c r="BA2724" s="5"/>
      <c r="BB2724" s="5"/>
    </row>
    <row r="2725" spans="1:54">
      <c r="A2725" s="4"/>
      <c r="B2725" s="25"/>
      <c r="C2725" s="32">
        <f t="shared" si="195"/>
        <v>1</v>
      </c>
      <c r="D2725" s="106" t="s">
        <v>4383</v>
      </c>
      <c r="E2725" s="106">
        <v>5487</v>
      </c>
      <c r="F2725" s="4"/>
      <c r="G2725" s="5"/>
      <c r="H2725" s="5"/>
      <c r="I2725" s="5"/>
      <c r="J2725" s="5"/>
      <c r="K2725" s="5"/>
      <c r="L2725" s="5"/>
      <c r="M2725" s="5"/>
      <c r="N2725" s="5"/>
      <c r="O2725" s="5"/>
      <c r="P2725" s="5"/>
      <c r="Q2725" s="5"/>
      <c r="R2725" s="5"/>
      <c r="S2725" s="5"/>
      <c r="T2725" s="5"/>
      <c r="U2725" s="5"/>
      <c r="V2725" s="5"/>
      <c r="W2725" s="5"/>
      <c r="X2725" s="5"/>
      <c r="Y2725" s="5"/>
      <c r="Z2725" s="5"/>
      <c r="AA2725" s="5"/>
      <c r="AB2725" s="5"/>
      <c r="AC2725" s="5"/>
      <c r="AD2725" s="5"/>
      <c r="AE2725" s="5"/>
      <c r="AF2725" s="5"/>
      <c r="AG2725" s="5"/>
      <c r="AH2725" s="5"/>
      <c r="AI2725" s="5"/>
      <c r="AJ2725" s="5"/>
      <c r="AK2725" s="5"/>
      <c r="AL2725" s="5"/>
      <c r="AM2725" s="5"/>
      <c r="AN2725" s="5"/>
      <c r="AO2725" s="5"/>
      <c r="AP2725" s="5"/>
      <c r="AQ2725" s="5"/>
      <c r="AR2725" s="5"/>
      <c r="AS2725" s="5"/>
      <c r="AT2725" s="5"/>
      <c r="AU2725" s="5"/>
      <c r="AV2725" s="5"/>
      <c r="AW2725" s="5"/>
      <c r="AX2725" s="5"/>
      <c r="AY2725" s="5"/>
      <c r="AZ2725" s="5"/>
      <c r="BA2725" s="5"/>
      <c r="BB2725" s="5"/>
    </row>
    <row r="2726" spans="1:54">
      <c r="A2726" s="4"/>
      <c r="B2726" s="25"/>
      <c r="C2726" s="32">
        <f t="shared" si="195"/>
        <v>1</v>
      </c>
      <c r="D2726" s="106" t="s">
        <v>4385</v>
      </c>
      <c r="E2726" s="106">
        <v>2500</v>
      </c>
      <c r="F2726" s="4"/>
      <c r="G2726" s="5"/>
      <c r="H2726" s="5"/>
      <c r="I2726" s="5"/>
      <c r="J2726" s="5"/>
      <c r="K2726" s="5"/>
      <c r="L2726" s="5"/>
      <c r="M2726" s="5"/>
      <c r="N2726" s="5"/>
      <c r="O2726" s="5"/>
      <c r="P2726" s="5"/>
      <c r="Q2726" s="5"/>
      <c r="R2726" s="5"/>
      <c r="S2726" s="5"/>
      <c r="T2726" s="5"/>
      <c r="U2726" s="5"/>
      <c r="V2726" s="5"/>
      <c r="W2726" s="5"/>
      <c r="X2726" s="5"/>
      <c r="Y2726" s="5"/>
      <c r="Z2726" s="5"/>
      <c r="AA2726" s="5"/>
      <c r="AB2726" s="5"/>
      <c r="AC2726" s="5"/>
      <c r="AD2726" s="5"/>
      <c r="AE2726" s="5"/>
      <c r="AF2726" s="5"/>
      <c r="AG2726" s="5"/>
      <c r="AH2726" s="5"/>
      <c r="AI2726" s="5"/>
      <c r="AJ2726" s="5"/>
      <c r="AK2726" s="5"/>
      <c r="AL2726" s="5"/>
      <c r="AM2726" s="5"/>
      <c r="AN2726" s="5"/>
      <c r="AO2726" s="5"/>
      <c r="AP2726" s="5"/>
      <c r="AQ2726" s="5"/>
      <c r="AR2726" s="5"/>
      <c r="AS2726" s="5"/>
      <c r="AT2726" s="5"/>
      <c r="AU2726" s="5"/>
      <c r="AV2726" s="5"/>
      <c r="AW2726" s="5"/>
      <c r="AX2726" s="5"/>
      <c r="AY2726" s="5"/>
      <c r="AZ2726" s="5"/>
      <c r="BA2726" s="5"/>
      <c r="BB2726" s="5"/>
    </row>
    <row r="2727" spans="1:54">
      <c r="A2727" s="4"/>
      <c r="B2727" s="25"/>
      <c r="C2727" s="32">
        <f t="shared" si="195"/>
        <v>1</v>
      </c>
      <c r="D2727" s="106" t="s">
        <v>4386</v>
      </c>
      <c r="E2727" s="106">
        <v>30231</v>
      </c>
      <c r="F2727" s="4"/>
      <c r="G2727" s="5"/>
      <c r="H2727" s="5"/>
      <c r="I2727" s="5"/>
      <c r="J2727" s="5"/>
      <c r="K2727" s="5"/>
      <c r="L2727" s="5"/>
      <c r="M2727" s="5"/>
      <c r="N2727" s="5"/>
      <c r="O2727" s="5"/>
      <c r="P2727" s="5"/>
      <c r="Q2727" s="5"/>
      <c r="R2727" s="5"/>
      <c r="S2727" s="5"/>
      <c r="T2727" s="5"/>
      <c r="U2727" s="5"/>
      <c r="V2727" s="5"/>
      <c r="W2727" s="5"/>
      <c r="X2727" s="5"/>
      <c r="Y2727" s="5"/>
      <c r="Z2727" s="5"/>
      <c r="AA2727" s="5"/>
      <c r="AB2727" s="5"/>
      <c r="AC2727" s="5"/>
      <c r="AD2727" s="5"/>
      <c r="AE2727" s="5"/>
      <c r="AF2727" s="5"/>
      <c r="AG2727" s="5"/>
      <c r="AH2727" s="5"/>
      <c r="AI2727" s="5"/>
      <c r="AJ2727" s="5"/>
      <c r="AK2727" s="5"/>
      <c r="AL2727" s="5"/>
      <c r="AM2727" s="5"/>
      <c r="AN2727" s="5"/>
      <c r="AO2727" s="5"/>
      <c r="AP2727" s="5"/>
      <c r="AQ2727" s="5"/>
      <c r="AR2727" s="5"/>
      <c r="AS2727" s="5"/>
      <c r="AT2727" s="5"/>
      <c r="AU2727" s="5"/>
      <c r="AV2727" s="5"/>
      <c r="AW2727" s="5"/>
      <c r="AX2727" s="5"/>
      <c r="AY2727" s="5"/>
      <c r="AZ2727" s="5"/>
      <c r="BA2727" s="5"/>
      <c r="BB2727" s="5"/>
    </row>
    <row r="2728" spans="1:54">
      <c r="A2728" s="4"/>
      <c r="B2728" s="25"/>
      <c r="C2728" s="32">
        <f t="shared" si="195"/>
        <v>1</v>
      </c>
      <c r="D2728" s="106" t="s">
        <v>4387</v>
      </c>
      <c r="E2728" s="106">
        <v>7500</v>
      </c>
      <c r="F2728" s="4"/>
      <c r="G2728" s="5"/>
      <c r="H2728" s="5"/>
      <c r="I2728" s="5"/>
      <c r="J2728" s="5"/>
      <c r="K2728" s="5"/>
      <c r="L2728" s="5"/>
      <c r="M2728" s="5"/>
      <c r="N2728" s="5"/>
      <c r="O2728" s="5"/>
      <c r="P2728" s="5"/>
      <c r="Q2728" s="5"/>
      <c r="R2728" s="5"/>
      <c r="S2728" s="5"/>
      <c r="T2728" s="5"/>
      <c r="U2728" s="5"/>
      <c r="V2728" s="5"/>
      <c r="W2728" s="5"/>
      <c r="X2728" s="5"/>
      <c r="Y2728" s="5"/>
      <c r="Z2728" s="5"/>
      <c r="AA2728" s="5"/>
      <c r="AB2728" s="5"/>
      <c r="AC2728" s="5"/>
      <c r="AD2728" s="5"/>
      <c r="AE2728" s="5"/>
      <c r="AF2728" s="5"/>
      <c r="AG2728" s="5"/>
      <c r="AH2728" s="5"/>
      <c r="AI2728" s="5"/>
      <c r="AJ2728" s="5"/>
      <c r="AK2728" s="5"/>
      <c r="AL2728" s="5"/>
      <c r="AM2728" s="5"/>
      <c r="AN2728" s="5"/>
      <c r="AO2728" s="5"/>
      <c r="AP2728" s="5"/>
      <c r="AQ2728" s="5"/>
      <c r="AR2728" s="5"/>
      <c r="AS2728" s="5"/>
      <c r="AT2728" s="5"/>
      <c r="AU2728" s="5"/>
      <c r="AV2728" s="5"/>
      <c r="AW2728" s="5"/>
      <c r="AX2728" s="5"/>
      <c r="AY2728" s="5"/>
      <c r="AZ2728" s="5"/>
      <c r="BA2728" s="5"/>
      <c r="BB2728" s="5"/>
    </row>
    <row r="2729" spans="1:54">
      <c r="A2729" s="4"/>
      <c r="B2729" s="25"/>
      <c r="C2729" s="32">
        <f t="shared" ref="C2729" si="196">IF(D2729="",0,1)</f>
        <v>1</v>
      </c>
      <c r="D2729" s="77" t="s">
        <v>4388</v>
      </c>
      <c r="E2729" s="106">
        <v>29338</v>
      </c>
      <c r="F2729" s="4"/>
      <c r="G2729" s="5"/>
      <c r="H2729" s="5"/>
      <c r="I2729" s="5"/>
      <c r="J2729" s="5"/>
      <c r="K2729" s="5"/>
      <c r="L2729" s="5"/>
      <c r="M2729" s="5"/>
      <c r="N2729" s="5"/>
      <c r="O2729" s="5"/>
      <c r="P2729" s="5"/>
      <c r="Q2729" s="5"/>
      <c r="R2729" s="5"/>
      <c r="S2729" s="5"/>
      <c r="T2729" s="5"/>
      <c r="U2729" s="5"/>
      <c r="V2729" s="5"/>
      <c r="W2729" s="5"/>
      <c r="X2729" s="5"/>
      <c r="Y2729" s="5"/>
      <c r="Z2729" s="5"/>
      <c r="AA2729" s="5"/>
      <c r="AB2729" s="5"/>
      <c r="AC2729" s="5"/>
      <c r="AD2729" s="5"/>
      <c r="AE2729" s="5"/>
      <c r="AF2729" s="5"/>
      <c r="AG2729" s="5"/>
      <c r="AH2729" s="5"/>
      <c r="AI2729" s="5"/>
      <c r="AJ2729" s="5"/>
      <c r="AK2729" s="5"/>
      <c r="AL2729" s="5"/>
      <c r="AM2729" s="5"/>
      <c r="AN2729" s="5"/>
      <c r="AO2729" s="5"/>
      <c r="AP2729" s="5"/>
      <c r="AQ2729" s="5"/>
      <c r="AR2729" s="5"/>
      <c r="AS2729" s="5"/>
      <c r="AT2729" s="5"/>
      <c r="AU2729" s="5"/>
      <c r="AV2729" s="5"/>
      <c r="AW2729" s="5"/>
      <c r="AX2729" s="5"/>
      <c r="AY2729" s="5"/>
      <c r="AZ2729" s="5"/>
      <c r="BA2729" s="5"/>
      <c r="BB2729" s="5"/>
    </row>
    <row r="2730" spans="1:54" ht="15">
      <c r="A2730" s="231" t="s">
        <v>4389</v>
      </c>
      <c r="B2730" s="231"/>
      <c r="C2730" s="231"/>
      <c r="D2730" s="44">
        <f>SUM(C2665:C2729)</f>
        <v>65</v>
      </c>
      <c r="E2730" s="159">
        <f t="shared" ref="E2730" si="197">SUM(E2665:E2729)</f>
        <v>1060022</v>
      </c>
      <c r="F2730" s="4"/>
      <c r="G2730" s="5"/>
      <c r="H2730" s="5"/>
      <c r="I2730" s="5"/>
      <c r="J2730" s="5"/>
      <c r="K2730" s="5"/>
      <c r="L2730" s="5"/>
      <c r="M2730" s="5"/>
      <c r="N2730" s="5"/>
      <c r="O2730" s="5"/>
      <c r="P2730" s="5"/>
      <c r="Q2730" s="5"/>
      <c r="R2730" s="5"/>
      <c r="S2730" s="5"/>
      <c r="T2730" s="5"/>
      <c r="U2730" s="5"/>
      <c r="V2730" s="5"/>
      <c r="W2730" s="5"/>
      <c r="X2730" s="5"/>
      <c r="Y2730" s="5"/>
      <c r="Z2730" s="5"/>
      <c r="AA2730" s="5"/>
      <c r="AB2730" s="5"/>
      <c r="AC2730" s="5"/>
      <c r="AD2730" s="5"/>
      <c r="AE2730" s="5"/>
      <c r="AF2730" s="5"/>
      <c r="AG2730" s="5"/>
      <c r="AH2730" s="5"/>
      <c r="AI2730" s="5"/>
      <c r="AJ2730" s="5"/>
      <c r="AK2730" s="5"/>
      <c r="AL2730" s="5"/>
      <c r="AM2730" s="5"/>
      <c r="AN2730" s="5"/>
      <c r="AO2730" s="5"/>
      <c r="AP2730" s="5"/>
      <c r="AQ2730" s="5"/>
      <c r="AR2730" s="5"/>
      <c r="AS2730" s="5"/>
      <c r="AT2730" s="5"/>
      <c r="AU2730" s="5"/>
      <c r="AV2730" s="5"/>
      <c r="AW2730" s="5"/>
      <c r="AX2730" s="5"/>
      <c r="AY2730" s="5"/>
      <c r="AZ2730" s="5"/>
      <c r="BA2730" s="5"/>
      <c r="BB2730" s="5"/>
    </row>
    <row r="2731" spans="1:54" ht="15.75">
      <c r="A2731" s="28">
        <v>92</v>
      </c>
      <c r="B2731" s="225" t="s">
        <v>126</v>
      </c>
      <c r="C2731" s="225"/>
      <c r="D2731" s="29"/>
      <c r="E2731" s="156"/>
      <c r="F2731" s="4"/>
      <c r="G2731" s="5"/>
      <c r="H2731" s="5"/>
      <c r="I2731" s="5"/>
      <c r="J2731" s="5"/>
      <c r="K2731" s="5"/>
      <c r="L2731" s="5"/>
      <c r="M2731" s="5"/>
      <c r="N2731" s="5"/>
      <c r="O2731" s="5"/>
      <c r="P2731" s="5"/>
      <c r="Q2731" s="5"/>
      <c r="R2731" s="5"/>
      <c r="S2731" s="5"/>
      <c r="T2731" s="5"/>
      <c r="U2731" s="5"/>
      <c r="V2731" s="5"/>
      <c r="W2731" s="5"/>
      <c r="X2731" s="5"/>
      <c r="Y2731" s="5"/>
      <c r="Z2731" s="5"/>
      <c r="AA2731" s="5"/>
      <c r="AB2731" s="5"/>
      <c r="AC2731" s="5"/>
      <c r="AD2731" s="5"/>
      <c r="AE2731" s="5"/>
      <c r="AF2731" s="5"/>
      <c r="AG2731" s="5"/>
      <c r="AH2731" s="5"/>
      <c r="AI2731" s="5"/>
      <c r="AJ2731" s="5"/>
      <c r="AK2731" s="5"/>
      <c r="AL2731" s="5"/>
      <c r="AM2731" s="5"/>
      <c r="AN2731" s="5"/>
      <c r="AO2731" s="5"/>
      <c r="AP2731" s="5"/>
      <c r="AQ2731" s="5"/>
      <c r="AR2731" s="5"/>
      <c r="AS2731" s="5"/>
      <c r="AT2731" s="5"/>
      <c r="AU2731" s="5"/>
      <c r="AV2731" s="5"/>
      <c r="AW2731" s="5"/>
      <c r="AX2731" s="5"/>
      <c r="AY2731" s="5"/>
      <c r="AZ2731" s="5"/>
      <c r="BA2731" s="5"/>
      <c r="BB2731" s="5"/>
    </row>
    <row r="2732" spans="1:54">
      <c r="A2732" s="4"/>
      <c r="B2732" s="25"/>
      <c r="C2732" s="32">
        <f t="shared" ref="C2732:C2759" si="198">IF(D2732="",0,1)</f>
        <v>1</v>
      </c>
      <c r="D2732" s="128" t="s">
        <v>4390</v>
      </c>
      <c r="E2732" s="49">
        <v>62800</v>
      </c>
      <c r="F2732" s="4"/>
      <c r="G2732" s="5"/>
      <c r="H2732" s="5"/>
      <c r="I2732" s="5"/>
      <c r="J2732" s="5"/>
      <c r="K2732" s="5"/>
      <c r="L2732" s="5"/>
      <c r="M2732" s="5"/>
      <c r="N2732" s="5"/>
      <c r="O2732" s="5"/>
      <c r="P2732" s="5"/>
      <c r="Q2732" s="5"/>
      <c r="R2732" s="5"/>
      <c r="S2732" s="5"/>
      <c r="T2732" s="5"/>
      <c r="U2732" s="5"/>
      <c r="V2732" s="5"/>
      <c r="W2732" s="5"/>
      <c r="X2732" s="5"/>
      <c r="Y2732" s="5"/>
      <c r="Z2732" s="5"/>
      <c r="AA2732" s="5"/>
      <c r="AB2732" s="5"/>
      <c r="AC2732" s="5"/>
      <c r="AD2732" s="5"/>
      <c r="AE2732" s="5"/>
      <c r="AF2732" s="5"/>
      <c r="AG2732" s="5"/>
      <c r="AH2732" s="5"/>
      <c r="AI2732" s="5"/>
      <c r="AJ2732" s="5"/>
      <c r="AK2732" s="5"/>
      <c r="AL2732" s="5"/>
      <c r="AM2732" s="5"/>
      <c r="AN2732" s="5"/>
      <c r="AO2732" s="5"/>
      <c r="AP2732" s="5"/>
      <c r="AQ2732" s="5"/>
      <c r="AR2732" s="5"/>
      <c r="AS2732" s="5"/>
      <c r="AT2732" s="5"/>
      <c r="AU2732" s="5"/>
      <c r="AV2732" s="5"/>
      <c r="AW2732" s="5"/>
      <c r="AX2732" s="5"/>
      <c r="AY2732" s="5"/>
      <c r="AZ2732" s="5"/>
      <c r="BA2732" s="5"/>
      <c r="BB2732" s="5"/>
    </row>
    <row r="2733" spans="1:54">
      <c r="A2733" s="4"/>
      <c r="B2733" s="25"/>
      <c r="C2733" s="32">
        <f t="shared" si="198"/>
        <v>1</v>
      </c>
      <c r="D2733" s="128" t="s">
        <v>4391</v>
      </c>
      <c r="E2733" s="49">
        <v>87143</v>
      </c>
      <c r="F2733" s="4"/>
      <c r="G2733" s="5"/>
      <c r="H2733" s="5"/>
      <c r="I2733" s="5"/>
      <c r="J2733" s="5"/>
      <c r="K2733" s="5"/>
      <c r="L2733" s="5"/>
      <c r="M2733" s="5"/>
      <c r="N2733" s="5"/>
      <c r="O2733" s="5"/>
      <c r="P2733" s="5"/>
      <c r="Q2733" s="5"/>
      <c r="R2733" s="5"/>
      <c r="S2733" s="5"/>
      <c r="T2733" s="5"/>
      <c r="U2733" s="5"/>
      <c r="V2733" s="5"/>
      <c r="W2733" s="5"/>
      <c r="X2733" s="5"/>
      <c r="Y2733" s="5"/>
      <c r="Z2733" s="5"/>
      <c r="AA2733" s="5"/>
      <c r="AB2733" s="5"/>
      <c r="AC2733" s="5"/>
      <c r="AD2733" s="5"/>
      <c r="AE2733" s="5"/>
      <c r="AF2733" s="5"/>
      <c r="AG2733" s="5"/>
      <c r="AH2733" s="5"/>
      <c r="AI2733" s="5"/>
      <c r="AJ2733" s="5"/>
      <c r="AK2733" s="5"/>
      <c r="AL2733" s="5"/>
      <c r="AM2733" s="5"/>
      <c r="AN2733" s="5"/>
      <c r="AO2733" s="5"/>
      <c r="AP2733" s="5"/>
      <c r="AQ2733" s="5"/>
      <c r="AR2733" s="5"/>
      <c r="AS2733" s="5"/>
      <c r="AT2733" s="5"/>
      <c r="AU2733" s="5"/>
      <c r="AV2733" s="5"/>
      <c r="AW2733" s="5"/>
      <c r="AX2733" s="5"/>
      <c r="AY2733" s="5"/>
      <c r="AZ2733" s="5"/>
      <c r="BA2733" s="5"/>
      <c r="BB2733" s="5"/>
    </row>
    <row r="2734" spans="1:54">
      <c r="A2734" s="4"/>
      <c r="B2734" s="25"/>
      <c r="C2734" s="32">
        <f t="shared" si="198"/>
        <v>1</v>
      </c>
      <c r="D2734" s="128" t="s">
        <v>4392</v>
      </c>
      <c r="E2734" s="49">
        <v>41000</v>
      </c>
      <c r="F2734" s="4"/>
      <c r="G2734" s="5"/>
      <c r="H2734" s="5"/>
      <c r="I2734" s="5"/>
      <c r="J2734" s="5"/>
      <c r="K2734" s="5"/>
      <c r="L2734" s="5"/>
      <c r="M2734" s="5"/>
      <c r="N2734" s="5"/>
      <c r="O2734" s="5"/>
      <c r="P2734" s="5"/>
      <c r="Q2734" s="5"/>
      <c r="R2734" s="5"/>
      <c r="S2734" s="5"/>
      <c r="T2734" s="5"/>
      <c r="U2734" s="5"/>
      <c r="V2734" s="5"/>
      <c r="W2734" s="5"/>
      <c r="X2734" s="5"/>
      <c r="Y2734" s="5"/>
      <c r="Z2734" s="5"/>
      <c r="AA2734" s="5"/>
      <c r="AB2734" s="5"/>
      <c r="AC2734" s="5"/>
      <c r="AD2734" s="5"/>
      <c r="AE2734" s="5"/>
      <c r="AF2734" s="5"/>
      <c r="AG2734" s="5"/>
      <c r="AH2734" s="5"/>
      <c r="AI2734" s="5"/>
      <c r="AJ2734" s="5"/>
      <c r="AK2734" s="5"/>
      <c r="AL2734" s="5"/>
      <c r="AM2734" s="5"/>
      <c r="AN2734" s="5"/>
      <c r="AO2734" s="5"/>
      <c r="AP2734" s="5"/>
      <c r="AQ2734" s="5"/>
      <c r="AR2734" s="5"/>
      <c r="AS2734" s="5"/>
      <c r="AT2734" s="5"/>
      <c r="AU2734" s="5"/>
      <c r="AV2734" s="5"/>
      <c r="AW2734" s="5"/>
      <c r="AX2734" s="5"/>
      <c r="AY2734" s="5"/>
      <c r="AZ2734" s="5"/>
      <c r="BA2734" s="5"/>
      <c r="BB2734" s="5"/>
    </row>
    <row r="2735" spans="1:54">
      <c r="A2735" s="4"/>
      <c r="B2735" s="25"/>
      <c r="C2735" s="32">
        <f t="shared" si="198"/>
        <v>1</v>
      </c>
      <c r="D2735" s="128" t="s">
        <v>4393</v>
      </c>
      <c r="E2735" s="49">
        <v>35000</v>
      </c>
      <c r="F2735" s="4"/>
      <c r="G2735" s="5"/>
      <c r="H2735" s="5"/>
      <c r="I2735" s="5"/>
      <c r="J2735" s="5"/>
      <c r="K2735" s="5"/>
      <c r="L2735" s="5"/>
      <c r="M2735" s="5"/>
      <c r="N2735" s="5"/>
      <c r="O2735" s="5"/>
      <c r="P2735" s="5"/>
      <c r="Q2735" s="5"/>
      <c r="R2735" s="5"/>
      <c r="S2735" s="5"/>
      <c r="T2735" s="5"/>
      <c r="U2735" s="5"/>
      <c r="V2735" s="5"/>
      <c r="W2735" s="5"/>
      <c r="X2735" s="5"/>
      <c r="Y2735" s="5"/>
      <c r="Z2735" s="5"/>
      <c r="AA2735" s="5"/>
      <c r="AB2735" s="5"/>
      <c r="AC2735" s="5"/>
      <c r="AD2735" s="5"/>
      <c r="AE2735" s="5"/>
      <c r="AF2735" s="5"/>
      <c r="AG2735" s="5"/>
      <c r="AH2735" s="5"/>
      <c r="AI2735" s="5"/>
      <c r="AJ2735" s="5"/>
      <c r="AK2735" s="5"/>
      <c r="AL2735" s="5"/>
      <c r="AM2735" s="5"/>
      <c r="AN2735" s="5"/>
      <c r="AO2735" s="5"/>
      <c r="AP2735" s="5"/>
      <c r="AQ2735" s="5"/>
      <c r="AR2735" s="5"/>
      <c r="AS2735" s="5"/>
      <c r="AT2735" s="5"/>
      <c r="AU2735" s="5"/>
      <c r="AV2735" s="5"/>
      <c r="AW2735" s="5"/>
      <c r="AX2735" s="5"/>
      <c r="AY2735" s="5"/>
      <c r="AZ2735" s="5"/>
      <c r="BA2735" s="5"/>
      <c r="BB2735" s="5"/>
    </row>
    <row r="2736" spans="1:54">
      <c r="A2736" s="4"/>
      <c r="B2736" s="25"/>
      <c r="C2736" s="32">
        <f t="shared" si="198"/>
        <v>1</v>
      </c>
      <c r="D2736" s="128" t="s">
        <v>4394</v>
      </c>
      <c r="E2736" s="49">
        <v>117931</v>
      </c>
      <c r="F2736" s="4"/>
      <c r="G2736" s="5"/>
      <c r="H2736" s="5"/>
      <c r="I2736" s="5"/>
      <c r="J2736" s="5"/>
      <c r="K2736" s="5"/>
      <c r="L2736" s="5"/>
      <c r="M2736" s="5"/>
      <c r="N2736" s="5"/>
      <c r="O2736" s="5"/>
      <c r="P2736" s="5"/>
      <c r="Q2736" s="5"/>
      <c r="R2736" s="5"/>
      <c r="S2736" s="5"/>
      <c r="T2736" s="5"/>
      <c r="U2736" s="5"/>
      <c r="V2736" s="5"/>
      <c r="W2736" s="5"/>
      <c r="X2736" s="5"/>
      <c r="Y2736" s="5"/>
      <c r="Z2736" s="5"/>
      <c r="AA2736" s="5"/>
      <c r="AB2736" s="5"/>
      <c r="AC2736" s="5"/>
      <c r="AD2736" s="5"/>
      <c r="AE2736" s="5"/>
      <c r="AF2736" s="5"/>
      <c r="AG2736" s="5"/>
      <c r="AH2736" s="5"/>
      <c r="AI2736" s="5"/>
      <c r="AJ2736" s="5"/>
      <c r="AK2736" s="5"/>
      <c r="AL2736" s="5"/>
      <c r="AM2736" s="5"/>
      <c r="AN2736" s="5"/>
      <c r="AO2736" s="5"/>
      <c r="AP2736" s="5"/>
      <c r="AQ2736" s="5"/>
      <c r="AR2736" s="5"/>
      <c r="AS2736" s="5"/>
      <c r="AT2736" s="5"/>
      <c r="AU2736" s="5"/>
      <c r="AV2736" s="5"/>
      <c r="AW2736" s="5"/>
      <c r="AX2736" s="5"/>
      <c r="AY2736" s="5"/>
      <c r="AZ2736" s="5"/>
      <c r="BA2736" s="5"/>
      <c r="BB2736" s="5"/>
    </row>
    <row r="2737" spans="1:54">
      <c r="A2737" s="4"/>
      <c r="B2737" s="25"/>
      <c r="C2737" s="32">
        <f t="shared" si="198"/>
        <v>1</v>
      </c>
      <c r="D2737" s="128" t="s">
        <v>4395</v>
      </c>
      <c r="E2737" s="49">
        <v>20091</v>
      </c>
      <c r="F2737" s="4"/>
      <c r="G2737" s="5"/>
      <c r="H2737" s="5"/>
      <c r="I2737" s="5"/>
      <c r="J2737" s="5"/>
      <c r="K2737" s="5"/>
      <c r="L2737" s="5"/>
      <c r="M2737" s="5"/>
      <c r="N2737" s="5"/>
      <c r="O2737" s="5"/>
      <c r="P2737" s="5"/>
      <c r="Q2737" s="5"/>
      <c r="R2737" s="5"/>
      <c r="S2737" s="5"/>
      <c r="T2737" s="5"/>
      <c r="U2737" s="5"/>
      <c r="V2737" s="5"/>
      <c r="W2737" s="5"/>
      <c r="X2737" s="5"/>
      <c r="Y2737" s="5"/>
      <c r="Z2737" s="5"/>
      <c r="AA2737" s="5"/>
      <c r="AB2737" s="5"/>
      <c r="AC2737" s="5"/>
      <c r="AD2737" s="5"/>
      <c r="AE2737" s="5"/>
      <c r="AF2737" s="5"/>
      <c r="AG2737" s="5"/>
      <c r="AH2737" s="5"/>
      <c r="AI2737" s="5"/>
      <c r="AJ2737" s="5"/>
      <c r="AK2737" s="5"/>
      <c r="AL2737" s="5"/>
      <c r="AM2737" s="5"/>
      <c r="AN2737" s="5"/>
      <c r="AO2737" s="5"/>
      <c r="AP2737" s="5"/>
      <c r="AQ2737" s="5"/>
      <c r="AR2737" s="5"/>
      <c r="AS2737" s="5"/>
      <c r="AT2737" s="5"/>
      <c r="AU2737" s="5"/>
      <c r="AV2737" s="5"/>
      <c r="AW2737" s="5"/>
      <c r="AX2737" s="5"/>
      <c r="AY2737" s="5"/>
      <c r="AZ2737" s="5"/>
      <c r="BA2737" s="5"/>
      <c r="BB2737" s="5"/>
    </row>
    <row r="2738" spans="1:54">
      <c r="A2738" s="4"/>
      <c r="B2738" s="25"/>
      <c r="C2738" s="32">
        <f t="shared" si="198"/>
        <v>1</v>
      </c>
      <c r="D2738" s="128" t="s">
        <v>4396</v>
      </c>
      <c r="E2738" s="49">
        <v>34000</v>
      </c>
      <c r="F2738" s="4"/>
      <c r="G2738" s="5"/>
      <c r="H2738" s="5"/>
      <c r="I2738" s="5"/>
      <c r="J2738" s="5"/>
      <c r="K2738" s="5"/>
      <c r="L2738" s="5"/>
      <c r="M2738" s="5"/>
      <c r="N2738" s="5"/>
      <c r="O2738" s="5"/>
      <c r="P2738" s="5"/>
      <c r="Q2738" s="5"/>
      <c r="R2738" s="5"/>
      <c r="S2738" s="5"/>
      <c r="T2738" s="5"/>
      <c r="U2738" s="5"/>
      <c r="V2738" s="5"/>
      <c r="W2738" s="5"/>
      <c r="X2738" s="5"/>
      <c r="Y2738" s="5"/>
      <c r="Z2738" s="5"/>
      <c r="AA2738" s="5"/>
      <c r="AB2738" s="5"/>
      <c r="AC2738" s="5"/>
      <c r="AD2738" s="5"/>
      <c r="AE2738" s="5"/>
      <c r="AF2738" s="5"/>
      <c r="AG2738" s="5"/>
      <c r="AH2738" s="5"/>
      <c r="AI2738" s="5"/>
      <c r="AJ2738" s="5"/>
      <c r="AK2738" s="5"/>
      <c r="AL2738" s="5"/>
      <c r="AM2738" s="5"/>
      <c r="AN2738" s="5"/>
      <c r="AO2738" s="5"/>
      <c r="AP2738" s="5"/>
      <c r="AQ2738" s="5"/>
      <c r="AR2738" s="5"/>
      <c r="AS2738" s="5"/>
      <c r="AT2738" s="5"/>
      <c r="AU2738" s="5"/>
      <c r="AV2738" s="5"/>
      <c r="AW2738" s="5"/>
      <c r="AX2738" s="5"/>
      <c r="AY2738" s="5"/>
      <c r="AZ2738" s="5"/>
      <c r="BA2738" s="5"/>
      <c r="BB2738" s="5"/>
    </row>
    <row r="2739" spans="1:54">
      <c r="A2739" s="4"/>
      <c r="B2739" s="25"/>
      <c r="C2739" s="32">
        <f t="shared" si="198"/>
        <v>1</v>
      </c>
      <c r="D2739" s="128" t="s">
        <v>4397</v>
      </c>
      <c r="E2739" s="49">
        <v>37000</v>
      </c>
      <c r="F2739" s="4"/>
      <c r="G2739" s="5"/>
      <c r="H2739" s="5"/>
      <c r="I2739" s="5"/>
      <c r="J2739" s="5"/>
      <c r="K2739" s="5"/>
      <c r="L2739" s="5"/>
      <c r="M2739" s="5"/>
      <c r="N2739" s="5"/>
      <c r="O2739" s="5"/>
      <c r="P2739" s="5"/>
      <c r="Q2739" s="5"/>
      <c r="R2739" s="5"/>
      <c r="S2739" s="5"/>
      <c r="T2739" s="5"/>
      <c r="U2739" s="5"/>
      <c r="V2739" s="5"/>
      <c r="W2739" s="5"/>
      <c r="X2739" s="5"/>
      <c r="Y2739" s="5"/>
      <c r="Z2739" s="5"/>
      <c r="AA2739" s="5"/>
      <c r="AB2739" s="5"/>
      <c r="AC2739" s="5"/>
      <c r="AD2739" s="5"/>
      <c r="AE2739" s="5"/>
      <c r="AF2739" s="5"/>
      <c r="AG2739" s="5"/>
      <c r="AH2739" s="5"/>
      <c r="AI2739" s="5"/>
      <c r="AJ2739" s="5"/>
      <c r="AK2739" s="5"/>
      <c r="AL2739" s="5"/>
      <c r="AM2739" s="5"/>
      <c r="AN2739" s="5"/>
      <c r="AO2739" s="5"/>
      <c r="AP2739" s="5"/>
      <c r="AQ2739" s="5"/>
      <c r="AR2739" s="5"/>
      <c r="AS2739" s="5"/>
      <c r="AT2739" s="5"/>
      <c r="AU2739" s="5"/>
      <c r="AV2739" s="5"/>
      <c r="AW2739" s="5"/>
      <c r="AX2739" s="5"/>
      <c r="AY2739" s="5"/>
      <c r="AZ2739" s="5"/>
      <c r="BA2739" s="5"/>
      <c r="BB2739" s="5"/>
    </row>
    <row r="2740" spans="1:54">
      <c r="A2740" s="4"/>
      <c r="B2740" s="25"/>
      <c r="C2740" s="32">
        <f t="shared" si="198"/>
        <v>1</v>
      </c>
      <c r="D2740" s="128" t="s">
        <v>4398</v>
      </c>
      <c r="E2740" s="39">
        <v>21457</v>
      </c>
      <c r="F2740" s="4"/>
      <c r="G2740" s="5"/>
      <c r="H2740" s="5"/>
      <c r="I2740" s="5"/>
      <c r="J2740" s="5"/>
      <c r="K2740" s="5"/>
      <c r="L2740" s="5"/>
      <c r="M2740" s="5"/>
      <c r="N2740" s="5"/>
      <c r="O2740" s="5"/>
      <c r="P2740" s="5"/>
      <c r="Q2740" s="5"/>
      <c r="R2740" s="5"/>
      <c r="S2740" s="5"/>
      <c r="T2740" s="5"/>
      <c r="U2740" s="5"/>
      <c r="V2740" s="5"/>
      <c r="W2740" s="5"/>
      <c r="X2740" s="5"/>
      <c r="Y2740" s="5"/>
      <c r="Z2740" s="5"/>
      <c r="AA2740" s="5"/>
      <c r="AB2740" s="5"/>
      <c r="AC2740" s="5"/>
      <c r="AD2740" s="5"/>
      <c r="AE2740" s="5"/>
      <c r="AF2740" s="5"/>
      <c r="AG2740" s="5"/>
      <c r="AH2740" s="5"/>
      <c r="AI2740" s="5"/>
      <c r="AJ2740" s="5"/>
      <c r="AK2740" s="5"/>
      <c r="AL2740" s="5"/>
      <c r="AM2740" s="5"/>
      <c r="AN2740" s="5"/>
      <c r="AO2740" s="5"/>
      <c r="AP2740" s="5"/>
      <c r="AQ2740" s="5"/>
      <c r="AR2740" s="5"/>
      <c r="AS2740" s="5"/>
      <c r="AT2740" s="5"/>
      <c r="AU2740" s="5"/>
      <c r="AV2740" s="5"/>
      <c r="AW2740" s="5"/>
      <c r="AX2740" s="5"/>
      <c r="AY2740" s="5"/>
      <c r="AZ2740" s="5"/>
      <c r="BA2740" s="5"/>
      <c r="BB2740" s="5"/>
    </row>
    <row r="2741" spans="1:54">
      <c r="A2741" s="4"/>
      <c r="B2741" s="25"/>
      <c r="C2741" s="32">
        <f t="shared" si="198"/>
        <v>1</v>
      </c>
      <c r="D2741" s="182" t="s">
        <v>4399</v>
      </c>
      <c r="E2741" s="56">
        <v>53429</v>
      </c>
      <c r="F2741" s="4"/>
      <c r="G2741" s="5"/>
      <c r="H2741" s="5"/>
      <c r="I2741" s="5"/>
      <c r="J2741" s="5"/>
      <c r="K2741" s="5"/>
      <c r="L2741" s="5"/>
      <c r="M2741" s="5"/>
      <c r="N2741" s="5"/>
      <c r="O2741" s="5"/>
      <c r="P2741" s="5"/>
      <c r="Q2741" s="5"/>
      <c r="R2741" s="5"/>
      <c r="S2741" s="5"/>
      <c r="T2741" s="5"/>
      <c r="U2741" s="5"/>
      <c r="V2741" s="5"/>
      <c r="W2741" s="5"/>
      <c r="X2741" s="5"/>
      <c r="Y2741" s="5"/>
      <c r="Z2741" s="5"/>
      <c r="AA2741" s="5"/>
      <c r="AB2741" s="5"/>
      <c r="AC2741" s="5"/>
      <c r="AD2741" s="5"/>
      <c r="AE2741" s="5"/>
      <c r="AF2741" s="5"/>
      <c r="AG2741" s="5"/>
      <c r="AH2741" s="5"/>
      <c r="AI2741" s="5"/>
      <c r="AJ2741" s="5"/>
      <c r="AK2741" s="5"/>
      <c r="AL2741" s="5"/>
      <c r="AM2741" s="5"/>
      <c r="AN2741" s="5"/>
      <c r="AO2741" s="5"/>
      <c r="AP2741" s="5"/>
      <c r="AQ2741" s="5"/>
      <c r="AR2741" s="5"/>
      <c r="AS2741" s="5"/>
      <c r="AT2741" s="5"/>
      <c r="AU2741" s="5"/>
      <c r="AV2741" s="5"/>
      <c r="AW2741" s="5"/>
      <c r="AX2741" s="5"/>
      <c r="AY2741" s="5"/>
      <c r="AZ2741" s="5"/>
      <c r="BA2741" s="5"/>
      <c r="BB2741" s="5"/>
    </row>
    <row r="2742" spans="1:54">
      <c r="A2742" s="4"/>
      <c r="B2742" s="25"/>
      <c r="C2742" s="32">
        <f t="shared" si="198"/>
        <v>1</v>
      </c>
      <c r="D2742" s="182" t="s">
        <v>4400</v>
      </c>
      <c r="E2742" s="56">
        <v>62000</v>
      </c>
      <c r="F2742" s="4"/>
      <c r="G2742" s="5"/>
      <c r="H2742" s="5"/>
      <c r="I2742" s="5"/>
      <c r="J2742" s="5"/>
      <c r="K2742" s="5"/>
      <c r="L2742" s="5"/>
      <c r="M2742" s="5"/>
      <c r="N2742" s="5"/>
      <c r="O2742" s="5"/>
      <c r="P2742" s="5"/>
      <c r="Q2742" s="5"/>
      <c r="R2742" s="5"/>
      <c r="S2742" s="5"/>
      <c r="T2742" s="5"/>
      <c r="U2742" s="5"/>
      <c r="V2742" s="5"/>
      <c r="W2742" s="5"/>
      <c r="X2742" s="5"/>
      <c r="Y2742" s="5"/>
      <c r="Z2742" s="5"/>
      <c r="AA2742" s="5"/>
      <c r="AB2742" s="5"/>
      <c r="AC2742" s="5"/>
      <c r="AD2742" s="5"/>
      <c r="AE2742" s="5"/>
      <c r="AF2742" s="5"/>
      <c r="AG2742" s="5"/>
      <c r="AH2742" s="5"/>
      <c r="AI2742" s="5"/>
      <c r="AJ2742" s="5"/>
      <c r="AK2742" s="5"/>
      <c r="AL2742" s="5"/>
      <c r="AM2742" s="5"/>
      <c r="AN2742" s="5"/>
      <c r="AO2742" s="5"/>
      <c r="AP2742" s="5"/>
      <c r="AQ2742" s="5"/>
      <c r="AR2742" s="5"/>
      <c r="AS2742" s="5"/>
      <c r="AT2742" s="5"/>
      <c r="AU2742" s="5"/>
      <c r="AV2742" s="5"/>
      <c r="AW2742" s="5"/>
      <c r="AX2742" s="5"/>
      <c r="AY2742" s="5"/>
      <c r="AZ2742" s="5"/>
      <c r="BA2742" s="5"/>
      <c r="BB2742" s="5"/>
    </row>
    <row r="2743" spans="1:54">
      <c r="A2743" s="4"/>
      <c r="B2743" s="25"/>
      <c r="C2743" s="32">
        <f t="shared" si="198"/>
        <v>1</v>
      </c>
      <c r="D2743" s="128" t="s">
        <v>4401</v>
      </c>
      <c r="E2743" s="39">
        <v>85518</v>
      </c>
      <c r="F2743" s="4"/>
      <c r="G2743" s="5"/>
      <c r="H2743" s="5"/>
      <c r="I2743" s="5"/>
      <c r="J2743" s="5"/>
      <c r="K2743" s="5"/>
      <c r="L2743" s="5"/>
      <c r="M2743" s="5"/>
      <c r="N2743" s="5"/>
      <c r="O2743" s="5"/>
      <c r="P2743" s="5"/>
      <c r="Q2743" s="5"/>
      <c r="R2743" s="5"/>
      <c r="S2743" s="5"/>
      <c r="T2743" s="5"/>
      <c r="U2743" s="5"/>
      <c r="V2743" s="5"/>
      <c r="W2743" s="5"/>
      <c r="X2743" s="5"/>
      <c r="Y2743" s="5"/>
      <c r="Z2743" s="5"/>
      <c r="AA2743" s="5"/>
      <c r="AB2743" s="5"/>
      <c r="AC2743" s="5"/>
      <c r="AD2743" s="5"/>
      <c r="AE2743" s="5"/>
      <c r="AF2743" s="5"/>
      <c r="AG2743" s="5"/>
      <c r="AH2743" s="5"/>
      <c r="AI2743" s="5"/>
      <c r="AJ2743" s="5"/>
      <c r="AK2743" s="5"/>
      <c r="AL2743" s="5"/>
      <c r="AM2743" s="5"/>
      <c r="AN2743" s="5"/>
      <c r="AO2743" s="5"/>
      <c r="AP2743" s="5"/>
      <c r="AQ2743" s="5"/>
      <c r="AR2743" s="5"/>
      <c r="AS2743" s="5"/>
      <c r="AT2743" s="5"/>
      <c r="AU2743" s="5"/>
      <c r="AV2743" s="5"/>
      <c r="AW2743" s="5"/>
      <c r="AX2743" s="5"/>
      <c r="AY2743" s="5"/>
      <c r="AZ2743" s="5"/>
      <c r="BA2743" s="5"/>
      <c r="BB2743" s="5"/>
    </row>
    <row r="2744" spans="1:54">
      <c r="A2744" s="4"/>
      <c r="B2744" s="25"/>
      <c r="C2744" s="32">
        <f t="shared" si="198"/>
        <v>1</v>
      </c>
      <c r="D2744" s="128" t="s">
        <v>4402</v>
      </c>
      <c r="E2744" s="39">
        <v>81558</v>
      </c>
      <c r="F2744" s="4"/>
      <c r="G2744" s="5"/>
      <c r="H2744" s="5"/>
      <c r="I2744" s="5"/>
      <c r="J2744" s="5"/>
      <c r="K2744" s="5"/>
      <c r="L2744" s="5"/>
      <c r="M2744" s="5"/>
      <c r="N2744" s="5"/>
      <c r="O2744" s="5"/>
      <c r="P2744" s="5"/>
      <c r="Q2744" s="5"/>
      <c r="R2744" s="5"/>
      <c r="S2744" s="5"/>
      <c r="T2744" s="5"/>
      <c r="U2744" s="5"/>
      <c r="V2744" s="5"/>
      <c r="W2744" s="5"/>
      <c r="X2744" s="5"/>
      <c r="Y2744" s="5"/>
      <c r="Z2744" s="5"/>
      <c r="AA2744" s="5"/>
      <c r="AB2744" s="5"/>
      <c r="AC2744" s="5"/>
      <c r="AD2744" s="5"/>
      <c r="AE2744" s="5"/>
      <c r="AF2744" s="5"/>
      <c r="AG2744" s="5"/>
      <c r="AH2744" s="5"/>
      <c r="AI2744" s="5"/>
      <c r="AJ2744" s="5"/>
      <c r="AK2744" s="5"/>
      <c r="AL2744" s="5"/>
      <c r="AM2744" s="5"/>
      <c r="AN2744" s="5"/>
      <c r="AO2744" s="5"/>
      <c r="AP2744" s="5"/>
      <c r="AQ2744" s="5"/>
      <c r="AR2744" s="5"/>
      <c r="AS2744" s="5"/>
      <c r="AT2744" s="5"/>
      <c r="AU2744" s="5"/>
      <c r="AV2744" s="5"/>
      <c r="AW2744" s="5"/>
      <c r="AX2744" s="5"/>
      <c r="AY2744" s="5"/>
      <c r="AZ2744" s="5"/>
      <c r="BA2744" s="5"/>
      <c r="BB2744" s="5"/>
    </row>
    <row r="2745" spans="1:54">
      <c r="A2745" s="4"/>
      <c r="B2745" s="25"/>
      <c r="C2745" s="32">
        <f t="shared" si="198"/>
        <v>1</v>
      </c>
      <c r="D2745" s="128" t="s">
        <v>4403</v>
      </c>
      <c r="E2745" s="39">
        <v>25578</v>
      </c>
      <c r="F2745" s="4"/>
      <c r="G2745" s="5"/>
      <c r="H2745" s="5"/>
      <c r="I2745" s="5"/>
      <c r="J2745" s="5"/>
      <c r="K2745" s="5"/>
      <c r="L2745" s="5"/>
      <c r="M2745" s="5"/>
      <c r="N2745" s="5"/>
      <c r="O2745" s="5"/>
      <c r="P2745" s="5"/>
      <c r="Q2745" s="5"/>
      <c r="R2745" s="5"/>
      <c r="S2745" s="5"/>
      <c r="T2745" s="5"/>
      <c r="U2745" s="5"/>
      <c r="V2745" s="5"/>
      <c r="W2745" s="5"/>
      <c r="X2745" s="5"/>
      <c r="Y2745" s="5"/>
      <c r="Z2745" s="5"/>
      <c r="AA2745" s="5"/>
      <c r="AB2745" s="5"/>
      <c r="AC2745" s="5"/>
      <c r="AD2745" s="5"/>
      <c r="AE2745" s="5"/>
      <c r="AF2745" s="5"/>
      <c r="AG2745" s="5"/>
      <c r="AH2745" s="5"/>
      <c r="AI2745" s="5"/>
      <c r="AJ2745" s="5"/>
      <c r="AK2745" s="5"/>
      <c r="AL2745" s="5"/>
      <c r="AM2745" s="5"/>
      <c r="AN2745" s="5"/>
      <c r="AO2745" s="5"/>
      <c r="AP2745" s="5"/>
      <c r="AQ2745" s="5"/>
      <c r="AR2745" s="5"/>
      <c r="AS2745" s="5"/>
      <c r="AT2745" s="5"/>
      <c r="AU2745" s="5"/>
      <c r="AV2745" s="5"/>
      <c r="AW2745" s="5"/>
      <c r="AX2745" s="5"/>
      <c r="AY2745" s="5"/>
      <c r="AZ2745" s="5"/>
      <c r="BA2745" s="5"/>
      <c r="BB2745" s="5"/>
    </row>
    <row r="2746" spans="1:54">
      <c r="A2746" s="4"/>
      <c r="B2746" s="25"/>
      <c r="C2746" s="32">
        <f t="shared" si="198"/>
        <v>1</v>
      </c>
      <c r="D2746" s="128" t="s">
        <v>4405</v>
      </c>
      <c r="E2746" s="39">
        <v>29682</v>
      </c>
      <c r="F2746" s="4"/>
      <c r="G2746" s="5"/>
      <c r="H2746" s="5"/>
      <c r="I2746" s="5"/>
      <c r="J2746" s="5"/>
      <c r="K2746" s="5"/>
      <c r="L2746" s="5"/>
      <c r="M2746" s="5"/>
      <c r="N2746" s="5"/>
      <c r="O2746" s="5"/>
      <c r="P2746" s="5"/>
      <c r="Q2746" s="5"/>
      <c r="R2746" s="5"/>
      <c r="S2746" s="5"/>
      <c r="T2746" s="5"/>
      <c r="U2746" s="5"/>
      <c r="V2746" s="5"/>
      <c r="W2746" s="5"/>
      <c r="X2746" s="5"/>
      <c r="Y2746" s="5"/>
      <c r="Z2746" s="5"/>
      <c r="AA2746" s="5"/>
      <c r="AB2746" s="5"/>
      <c r="AC2746" s="5"/>
      <c r="AD2746" s="5"/>
      <c r="AE2746" s="5"/>
      <c r="AF2746" s="5"/>
      <c r="AG2746" s="5"/>
      <c r="AH2746" s="5"/>
      <c r="AI2746" s="5"/>
      <c r="AJ2746" s="5"/>
      <c r="AK2746" s="5"/>
      <c r="AL2746" s="5"/>
      <c r="AM2746" s="5"/>
      <c r="AN2746" s="5"/>
      <c r="AO2746" s="5"/>
      <c r="AP2746" s="5"/>
      <c r="AQ2746" s="5"/>
      <c r="AR2746" s="5"/>
      <c r="AS2746" s="5"/>
      <c r="AT2746" s="5"/>
      <c r="AU2746" s="5"/>
      <c r="AV2746" s="5"/>
      <c r="AW2746" s="5"/>
      <c r="AX2746" s="5"/>
      <c r="AY2746" s="5"/>
      <c r="AZ2746" s="5"/>
      <c r="BA2746" s="5"/>
      <c r="BB2746" s="5"/>
    </row>
    <row r="2747" spans="1:54">
      <c r="A2747" s="4"/>
      <c r="B2747" s="25"/>
      <c r="C2747" s="32">
        <f t="shared" si="198"/>
        <v>1</v>
      </c>
      <c r="D2747" s="128" t="s">
        <v>4406</v>
      </c>
      <c r="E2747" s="39">
        <v>30215</v>
      </c>
      <c r="F2747" s="4"/>
      <c r="G2747" s="5"/>
      <c r="H2747" s="5"/>
      <c r="I2747" s="5"/>
      <c r="J2747" s="5"/>
      <c r="K2747" s="5"/>
      <c r="L2747" s="5"/>
      <c r="M2747" s="5"/>
      <c r="N2747" s="5"/>
      <c r="O2747" s="5"/>
      <c r="P2747" s="5"/>
      <c r="Q2747" s="5"/>
      <c r="R2747" s="5"/>
      <c r="S2747" s="5"/>
      <c r="T2747" s="5"/>
      <c r="U2747" s="5"/>
      <c r="V2747" s="5"/>
      <c r="W2747" s="5"/>
      <c r="X2747" s="5"/>
      <c r="Y2747" s="5"/>
      <c r="Z2747" s="5"/>
      <c r="AA2747" s="5"/>
      <c r="AB2747" s="5"/>
      <c r="AC2747" s="5"/>
      <c r="AD2747" s="5"/>
      <c r="AE2747" s="5"/>
      <c r="AF2747" s="5"/>
      <c r="AG2747" s="5"/>
      <c r="AH2747" s="5"/>
      <c r="AI2747" s="5"/>
      <c r="AJ2747" s="5"/>
      <c r="AK2747" s="5"/>
      <c r="AL2747" s="5"/>
      <c r="AM2747" s="5"/>
      <c r="AN2747" s="5"/>
      <c r="AO2747" s="5"/>
      <c r="AP2747" s="5"/>
      <c r="AQ2747" s="5"/>
      <c r="AR2747" s="5"/>
      <c r="AS2747" s="5"/>
      <c r="AT2747" s="5"/>
      <c r="AU2747" s="5"/>
      <c r="AV2747" s="5"/>
      <c r="AW2747" s="5"/>
      <c r="AX2747" s="5"/>
      <c r="AY2747" s="5"/>
      <c r="AZ2747" s="5"/>
      <c r="BA2747" s="5"/>
      <c r="BB2747" s="5"/>
    </row>
    <row r="2748" spans="1:54">
      <c r="A2748" s="4"/>
      <c r="B2748" s="25"/>
      <c r="C2748" s="32">
        <f t="shared" si="198"/>
        <v>1</v>
      </c>
      <c r="D2748" s="128" t="s">
        <v>4407</v>
      </c>
      <c r="E2748" s="39">
        <v>65817</v>
      </c>
      <c r="F2748" s="4"/>
      <c r="G2748" s="5"/>
      <c r="H2748" s="5"/>
      <c r="I2748" s="5"/>
      <c r="J2748" s="5"/>
      <c r="K2748" s="5"/>
      <c r="L2748" s="5"/>
      <c r="M2748" s="5"/>
      <c r="N2748" s="5"/>
      <c r="O2748" s="5"/>
      <c r="P2748" s="5"/>
      <c r="Q2748" s="5"/>
      <c r="R2748" s="5"/>
      <c r="S2748" s="5"/>
      <c r="T2748" s="5"/>
      <c r="U2748" s="5"/>
      <c r="V2748" s="5"/>
      <c r="W2748" s="5"/>
      <c r="X2748" s="5"/>
      <c r="Y2748" s="5"/>
      <c r="Z2748" s="5"/>
      <c r="AA2748" s="5"/>
      <c r="AB2748" s="5"/>
      <c r="AC2748" s="5"/>
      <c r="AD2748" s="5"/>
      <c r="AE2748" s="5"/>
      <c r="AF2748" s="5"/>
      <c r="AG2748" s="5"/>
      <c r="AH2748" s="5"/>
      <c r="AI2748" s="5"/>
      <c r="AJ2748" s="5"/>
      <c r="AK2748" s="5"/>
      <c r="AL2748" s="5"/>
      <c r="AM2748" s="5"/>
      <c r="AN2748" s="5"/>
      <c r="AO2748" s="5"/>
      <c r="AP2748" s="5"/>
      <c r="AQ2748" s="5"/>
      <c r="AR2748" s="5"/>
      <c r="AS2748" s="5"/>
      <c r="AT2748" s="5"/>
      <c r="AU2748" s="5"/>
      <c r="AV2748" s="5"/>
      <c r="AW2748" s="5"/>
      <c r="AX2748" s="5"/>
      <c r="AY2748" s="5"/>
      <c r="AZ2748" s="5"/>
      <c r="BA2748" s="5"/>
      <c r="BB2748" s="5"/>
    </row>
    <row r="2749" spans="1:54">
      <c r="A2749" s="4"/>
      <c r="B2749" s="25"/>
      <c r="C2749" s="32">
        <f t="shared" si="198"/>
        <v>1</v>
      </c>
      <c r="D2749" s="128" t="s">
        <v>4408</v>
      </c>
      <c r="E2749" s="39">
        <v>31000</v>
      </c>
      <c r="F2749" s="4"/>
      <c r="G2749" s="5"/>
      <c r="H2749" s="5"/>
      <c r="I2749" s="5"/>
      <c r="J2749" s="5"/>
      <c r="K2749" s="5"/>
      <c r="L2749" s="5"/>
      <c r="M2749" s="5"/>
      <c r="N2749" s="5"/>
      <c r="O2749" s="5"/>
      <c r="P2749" s="5"/>
      <c r="Q2749" s="5"/>
      <c r="R2749" s="5"/>
      <c r="S2749" s="5"/>
      <c r="T2749" s="5"/>
      <c r="U2749" s="5"/>
      <c r="V2749" s="5"/>
      <c r="W2749" s="5"/>
      <c r="X2749" s="5"/>
      <c r="Y2749" s="5"/>
      <c r="Z2749" s="5"/>
      <c r="AA2749" s="5"/>
      <c r="AB2749" s="5"/>
      <c r="AC2749" s="5"/>
      <c r="AD2749" s="5"/>
      <c r="AE2749" s="5"/>
      <c r="AF2749" s="5"/>
      <c r="AG2749" s="5"/>
      <c r="AH2749" s="5"/>
      <c r="AI2749" s="5"/>
      <c r="AJ2749" s="5"/>
      <c r="AK2749" s="5"/>
      <c r="AL2749" s="5"/>
      <c r="AM2749" s="5"/>
      <c r="AN2749" s="5"/>
      <c r="AO2749" s="5"/>
      <c r="AP2749" s="5"/>
      <c r="AQ2749" s="5"/>
      <c r="AR2749" s="5"/>
      <c r="AS2749" s="5"/>
      <c r="AT2749" s="5"/>
      <c r="AU2749" s="5"/>
      <c r="AV2749" s="5"/>
      <c r="AW2749" s="5"/>
      <c r="AX2749" s="5"/>
      <c r="AY2749" s="5"/>
      <c r="AZ2749" s="5"/>
      <c r="BA2749" s="5"/>
      <c r="BB2749" s="5"/>
    </row>
    <row r="2750" spans="1:54">
      <c r="A2750" s="4"/>
      <c r="B2750" s="25"/>
      <c r="C2750" s="32">
        <f t="shared" si="198"/>
        <v>1</v>
      </c>
      <c r="D2750" s="128" t="s">
        <v>4409</v>
      </c>
      <c r="E2750" s="39">
        <v>46000</v>
      </c>
      <c r="F2750" s="4"/>
      <c r="G2750" s="5"/>
      <c r="H2750" s="5"/>
      <c r="I2750" s="5"/>
      <c r="J2750" s="5"/>
      <c r="K2750" s="5"/>
      <c r="L2750" s="5"/>
      <c r="M2750" s="5"/>
      <c r="N2750" s="5"/>
      <c r="O2750" s="5"/>
      <c r="P2750" s="5"/>
      <c r="Q2750" s="5"/>
      <c r="R2750" s="5"/>
      <c r="S2750" s="5"/>
      <c r="T2750" s="5"/>
      <c r="U2750" s="5"/>
      <c r="V2750" s="5"/>
      <c r="W2750" s="5"/>
      <c r="X2750" s="5"/>
      <c r="Y2750" s="5"/>
      <c r="Z2750" s="5"/>
      <c r="AA2750" s="5"/>
      <c r="AB2750" s="5"/>
      <c r="AC2750" s="5"/>
      <c r="AD2750" s="5"/>
      <c r="AE2750" s="5"/>
      <c r="AF2750" s="5"/>
      <c r="AG2750" s="5"/>
      <c r="AH2750" s="5"/>
      <c r="AI2750" s="5"/>
      <c r="AJ2750" s="5"/>
      <c r="AK2750" s="5"/>
      <c r="AL2750" s="5"/>
      <c r="AM2750" s="5"/>
      <c r="AN2750" s="5"/>
      <c r="AO2750" s="5"/>
      <c r="AP2750" s="5"/>
      <c r="AQ2750" s="5"/>
      <c r="AR2750" s="5"/>
      <c r="AS2750" s="5"/>
      <c r="AT2750" s="5"/>
      <c r="AU2750" s="5"/>
      <c r="AV2750" s="5"/>
      <c r="AW2750" s="5"/>
      <c r="AX2750" s="5"/>
      <c r="AY2750" s="5"/>
      <c r="AZ2750" s="5"/>
      <c r="BA2750" s="5"/>
      <c r="BB2750" s="5"/>
    </row>
    <row r="2751" spans="1:54">
      <c r="A2751" s="4"/>
      <c r="B2751" s="25"/>
      <c r="C2751" s="32">
        <f t="shared" si="198"/>
        <v>1</v>
      </c>
      <c r="D2751" s="128" t="s">
        <v>4410</v>
      </c>
      <c r="E2751" s="39">
        <v>50000</v>
      </c>
      <c r="F2751" s="4"/>
      <c r="G2751" s="5"/>
      <c r="H2751" s="5"/>
      <c r="I2751" s="5"/>
      <c r="J2751" s="5"/>
      <c r="K2751" s="5"/>
      <c r="L2751" s="5"/>
      <c r="M2751" s="5"/>
      <c r="N2751" s="5"/>
      <c r="O2751" s="5"/>
      <c r="P2751" s="5"/>
      <c r="Q2751" s="5"/>
      <c r="R2751" s="5"/>
      <c r="S2751" s="5"/>
      <c r="T2751" s="5"/>
      <c r="U2751" s="5"/>
      <c r="V2751" s="5"/>
      <c r="W2751" s="5"/>
      <c r="X2751" s="5"/>
      <c r="Y2751" s="5"/>
      <c r="Z2751" s="5"/>
      <c r="AA2751" s="5"/>
      <c r="AB2751" s="5"/>
      <c r="AC2751" s="5"/>
      <c r="AD2751" s="5"/>
      <c r="AE2751" s="5"/>
      <c r="AF2751" s="5"/>
      <c r="AG2751" s="5"/>
      <c r="AH2751" s="5"/>
      <c r="AI2751" s="5"/>
      <c r="AJ2751" s="5"/>
      <c r="AK2751" s="5"/>
      <c r="AL2751" s="5"/>
      <c r="AM2751" s="5"/>
      <c r="AN2751" s="5"/>
      <c r="AO2751" s="5"/>
      <c r="AP2751" s="5"/>
      <c r="AQ2751" s="5"/>
      <c r="AR2751" s="5"/>
      <c r="AS2751" s="5"/>
      <c r="AT2751" s="5"/>
      <c r="AU2751" s="5"/>
      <c r="AV2751" s="5"/>
      <c r="AW2751" s="5"/>
      <c r="AX2751" s="5"/>
      <c r="AY2751" s="5"/>
      <c r="AZ2751" s="5"/>
      <c r="BA2751" s="5"/>
      <c r="BB2751" s="5"/>
    </row>
    <row r="2752" spans="1:54">
      <c r="A2752" s="4"/>
      <c r="B2752" s="25"/>
      <c r="C2752" s="32">
        <f t="shared" si="198"/>
        <v>1</v>
      </c>
      <c r="D2752" s="128" t="s">
        <v>4411</v>
      </c>
      <c r="E2752" s="39">
        <v>96000</v>
      </c>
      <c r="F2752" s="4"/>
      <c r="G2752" s="5"/>
      <c r="H2752" s="5"/>
      <c r="I2752" s="5"/>
      <c r="J2752" s="5"/>
      <c r="K2752" s="5"/>
      <c r="L2752" s="5"/>
      <c r="M2752" s="5"/>
      <c r="N2752" s="5"/>
      <c r="O2752" s="5"/>
      <c r="P2752" s="5"/>
      <c r="Q2752" s="5"/>
      <c r="R2752" s="5"/>
      <c r="S2752" s="5"/>
      <c r="T2752" s="5"/>
      <c r="U2752" s="5"/>
      <c r="V2752" s="5"/>
      <c r="W2752" s="5"/>
      <c r="X2752" s="5"/>
      <c r="Y2752" s="5"/>
      <c r="Z2752" s="5"/>
      <c r="AA2752" s="5"/>
      <c r="AB2752" s="5"/>
      <c r="AC2752" s="5"/>
      <c r="AD2752" s="5"/>
      <c r="AE2752" s="5"/>
      <c r="AF2752" s="5"/>
      <c r="AG2752" s="5"/>
      <c r="AH2752" s="5"/>
      <c r="AI2752" s="5"/>
      <c r="AJ2752" s="5"/>
      <c r="AK2752" s="5"/>
      <c r="AL2752" s="5"/>
      <c r="AM2752" s="5"/>
      <c r="AN2752" s="5"/>
      <c r="AO2752" s="5"/>
      <c r="AP2752" s="5"/>
      <c r="AQ2752" s="5"/>
      <c r="AR2752" s="5"/>
      <c r="AS2752" s="5"/>
      <c r="AT2752" s="5"/>
      <c r="AU2752" s="5"/>
      <c r="AV2752" s="5"/>
      <c r="AW2752" s="5"/>
      <c r="AX2752" s="5"/>
      <c r="AY2752" s="5"/>
      <c r="AZ2752" s="5"/>
      <c r="BA2752" s="5"/>
      <c r="BB2752" s="5"/>
    </row>
    <row r="2753" spans="1:54">
      <c r="A2753" s="4"/>
      <c r="B2753" s="25"/>
      <c r="C2753" s="32">
        <f t="shared" si="198"/>
        <v>1</v>
      </c>
      <c r="D2753" s="128" t="s">
        <v>4412</v>
      </c>
      <c r="E2753" s="39">
        <v>61296</v>
      </c>
      <c r="F2753" s="4"/>
      <c r="G2753" s="5"/>
      <c r="H2753" s="5"/>
      <c r="I2753" s="5"/>
      <c r="J2753" s="5"/>
      <c r="K2753" s="5"/>
      <c r="L2753" s="5"/>
      <c r="M2753" s="5"/>
      <c r="N2753" s="5"/>
      <c r="O2753" s="5"/>
      <c r="P2753" s="5"/>
      <c r="Q2753" s="5"/>
      <c r="R2753" s="5"/>
      <c r="S2753" s="5"/>
      <c r="T2753" s="5"/>
      <c r="U2753" s="5"/>
      <c r="V2753" s="5"/>
      <c r="W2753" s="5"/>
      <c r="X2753" s="5"/>
      <c r="Y2753" s="5"/>
      <c r="Z2753" s="5"/>
      <c r="AA2753" s="5"/>
      <c r="AB2753" s="5"/>
      <c r="AC2753" s="5"/>
      <c r="AD2753" s="5"/>
      <c r="AE2753" s="5"/>
      <c r="AF2753" s="5"/>
      <c r="AG2753" s="5"/>
      <c r="AH2753" s="5"/>
      <c r="AI2753" s="5"/>
      <c r="AJ2753" s="5"/>
      <c r="AK2753" s="5"/>
      <c r="AL2753" s="5"/>
      <c r="AM2753" s="5"/>
      <c r="AN2753" s="5"/>
      <c r="AO2753" s="5"/>
      <c r="AP2753" s="5"/>
      <c r="AQ2753" s="5"/>
      <c r="AR2753" s="5"/>
      <c r="AS2753" s="5"/>
      <c r="AT2753" s="5"/>
      <c r="AU2753" s="5"/>
      <c r="AV2753" s="5"/>
      <c r="AW2753" s="5"/>
      <c r="AX2753" s="5"/>
      <c r="AY2753" s="5"/>
      <c r="AZ2753" s="5"/>
      <c r="BA2753" s="5"/>
      <c r="BB2753" s="5"/>
    </row>
    <row r="2754" spans="1:54">
      <c r="A2754" s="4"/>
      <c r="B2754" s="25"/>
      <c r="C2754" s="32">
        <f t="shared" si="198"/>
        <v>1</v>
      </c>
      <c r="D2754" s="128" t="s">
        <v>4413</v>
      </c>
      <c r="E2754" s="39">
        <v>44465</v>
      </c>
      <c r="F2754" s="4"/>
      <c r="G2754" s="5"/>
      <c r="H2754" s="5"/>
      <c r="I2754" s="5"/>
      <c r="J2754" s="5"/>
      <c r="K2754" s="5"/>
      <c r="L2754" s="5"/>
      <c r="M2754" s="5"/>
      <c r="N2754" s="5"/>
      <c r="O2754" s="5"/>
      <c r="P2754" s="5"/>
      <c r="Q2754" s="5"/>
      <c r="R2754" s="5"/>
      <c r="S2754" s="5"/>
      <c r="T2754" s="5"/>
      <c r="U2754" s="5"/>
      <c r="V2754" s="5"/>
      <c r="W2754" s="5"/>
      <c r="X2754" s="5"/>
      <c r="Y2754" s="5"/>
      <c r="Z2754" s="5"/>
      <c r="AA2754" s="5"/>
      <c r="AB2754" s="5"/>
      <c r="AC2754" s="5"/>
      <c r="AD2754" s="5"/>
      <c r="AE2754" s="5"/>
      <c r="AF2754" s="5"/>
      <c r="AG2754" s="5"/>
      <c r="AH2754" s="5"/>
      <c r="AI2754" s="5"/>
      <c r="AJ2754" s="5"/>
      <c r="AK2754" s="5"/>
      <c r="AL2754" s="5"/>
      <c r="AM2754" s="5"/>
      <c r="AN2754" s="5"/>
      <c r="AO2754" s="5"/>
      <c r="AP2754" s="5"/>
      <c r="AQ2754" s="5"/>
      <c r="AR2754" s="5"/>
      <c r="AS2754" s="5"/>
      <c r="AT2754" s="5"/>
      <c r="AU2754" s="5"/>
      <c r="AV2754" s="5"/>
      <c r="AW2754" s="5"/>
      <c r="AX2754" s="5"/>
      <c r="AY2754" s="5"/>
      <c r="AZ2754" s="5"/>
      <c r="BA2754" s="5"/>
      <c r="BB2754" s="5"/>
    </row>
    <row r="2755" spans="1:54">
      <c r="A2755" s="4"/>
      <c r="B2755" s="25"/>
      <c r="C2755" s="32">
        <f t="shared" si="198"/>
        <v>1</v>
      </c>
      <c r="D2755" s="128" t="s">
        <v>4414</v>
      </c>
      <c r="E2755" s="39">
        <v>78794</v>
      </c>
      <c r="F2755" s="4"/>
      <c r="G2755" s="5"/>
      <c r="H2755" s="5"/>
      <c r="I2755" s="5"/>
      <c r="J2755" s="5"/>
      <c r="K2755" s="5"/>
      <c r="L2755" s="5"/>
      <c r="M2755" s="5"/>
      <c r="N2755" s="5"/>
      <c r="O2755" s="5"/>
      <c r="P2755" s="5"/>
      <c r="Q2755" s="5"/>
      <c r="R2755" s="5"/>
      <c r="S2755" s="5"/>
      <c r="T2755" s="5"/>
      <c r="U2755" s="5"/>
      <c r="V2755" s="5"/>
      <c r="W2755" s="5"/>
      <c r="X2755" s="5"/>
      <c r="Y2755" s="5"/>
      <c r="Z2755" s="5"/>
      <c r="AA2755" s="5"/>
      <c r="AB2755" s="5"/>
      <c r="AC2755" s="5"/>
      <c r="AD2755" s="5"/>
      <c r="AE2755" s="5"/>
      <c r="AF2755" s="5"/>
      <c r="AG2755" s="5"/>
      <c r="AH2755" s="5"/>
      <c r="AI2755" s="5"/>
      <c r="AJ2755" s="5"/>
      <c r="AK2755" s="5"/>
      <c r="AL2755" s="5"/>
      <c r="AM2755" s="5"/>
      <c r="AN2755" s="5"/>
      <c r="AO2755" s="5"/>
      <c r="AP2755" s="5"/>
      <c r="AQ2755" s="5"/>
      <c r="AR2755" s="5"/>
      <c r="AS2755" s="5"/>
      <c r="AT2755" s="5"/>
      <c r="AU2755" s="5"/>
      <c r="AV2755" s="5"/>
      <c r="AW2755" s="5"/>
      <c r="AX2755" s="5"/>
      <c r="AY2755" s="5"/>
      <c r="AZ2755" s="5"/>
      <c r="BA2755" s="5"/>
      <c r="BB2755" s="5"/>
    </row>
    <row r="2756" spans="1:54">
      <c r="A2756" s="4"/>
      <c r="B2756" s="25"/>
      <c r="C2756" s="32">
        <f t="shared" si="198"/>
        <v>1</v>
      </c>
      <c r="D2756" s="128" t="s">
        <v>4415</v>
      </c>
      <c r="E2756" s="39">
        <v>30000</v>
      </c>
      <c r="F2756" s="4"/>
      <c r="G2756" s="5"/>
      <c r="H2756" s="5"/>
      <c r="I2756" s="5"/>
      <c r="J2756" s="5"/>
      <c r="K2756" s="5"/>
      <c r="L2756" s="5"/>
      <c r="M2756" s="5"/>
      <c r="N2756" s="5"/>
      <c r="O2756" s="5"/>
      <c r="P2756" s="5"/>
      <c r="Q2756" s="5"/>
      <c r="R2756" s="5"/>
      <c r="S2756" s="5"/>
      <c r="T2756" s="5"/>
      <c r="U2756" s="5"/>
      <c r="V2756" s="5"/>
      <c r="W2756" s="5"/>
      <c r="X2756" s="5"/>
      <c r="Y2756" s="5"/>
      <c r="Z2756" s="5"/>
      <c r="AA2756" s="5"/>
      <c r="AB2756" s="5"/>
      <c r="AC2756" s="5"/>
      <c r="AD2756" s="5"/>
      <c r="AE2756" s="5"/>
      <c r="AF2756" s="5"/>
      <c r="AG2756" s="5"/>
      <c r="AH2756" s="5"/>
      <c r="AI2756" s="5"/>
      <c r="AJ2756" s="5"/>
      <c r="AK2756" s="5"/>
      <c r="AL2756" s="5"/>
      <c r="AM2756" s="5"/>
      <c r="AN2756" s="5"/>
      <c r="AO2756" s="5"/>
      <c r="AP2756" s="5"/>
      <c r="AQ2756" s="5"/>
      <c r="AR2756" s="5"/>
      <c r="AS2756" s="5"/>
      <c r="AT2756" s="5"/>
      <c r="AU2756" s="5"/>
      <c r="AV2756" s="5"/>
      <c r="AW2756" s="5"/>
      <c r="AX2756" s="5"/>
      <c r="AY2756" s="5"/>
      <c r="AZ2756" s="5"/>
      <c r="BA2756" s="5"/>
      <c r="BB2756" s="5"/>
    </row>
    <row r="2757" spans="1:54">
      <c r="A2757" s="4"/>
      <c r="B2757" s="25"/>
      <c r="C2757" s="32">
        <f t="shared" si="198"/>
        <v>1</v>
      </c>
      <c r="D2757" s="128" t="s">
        <v>4418</v>
      </c>
      <c r="E2757" s="39">
        <v>49630</v>
      </c>
      <c r="F2757" s="4"/>
      <c r="G2757" s="5"/>
      <c r="H2757" s="5"/>
      <c r="I2757" s="5"/>
      <c r="J2757" s="5"/>
      <c r="K2757" s="5"/>
      <c r="L2757" s="5"/>
      <c r="M2757" s="5"/>
      <c r="N2757" s="5"/>
      <c r="O2757" s="5"/>
      <c r="P2757" s="5"/>
      <c r="Q2757" s="5"/>
      <c r="R2757" s="5"/>
      <c r="S2757" s="5"/>
      <c r="T2757" s="5"/>
      <c r="U2757" s="5"/>
      <c r="V2757" s="5"/>
      <c r="W2757" s="5"/>
      <c r="X2757" s="5"/>
      <c r="Y2757" s="5"/>
      <c r="Z2757" s="5"/>
      <c r="AA2757" s="5"/>
      <c r="AB2757" s="5"/>
      <c r="AC2757" s="5"/>
      <c r="AD2757" s="5"/>
      <c r="AE2757" s="5"/>
      <c r="AF2757" s="5"/>
      <c r="AG2757" s="5"/>
      <c r="AH2757" s="5"/>
      <c r="AI2757" s="5"/>
      <c r="AJ2757" s="5"/>
      <c r="AK2757" s="5"/>
      <c r="AL2757" s="5"/>
      <c r="AM2757" s="5"/>
      <c r="AN2757" s="5"/>
      <c r="AO2757" s="5"/>
      <c r="AP2757" s="5"/>
      <c r="AQ2757" s="5"/>
      <c r="AR2757" s="5"/>
      <c r="AS2757" s="5"/>
      <c r="AT2757" s="5"/>
      <c r="AU2757" s="5"/>
      <c r="AV2757" s="5"/>
      <c r="AW2757" s="5"/>
      <c r="AX2757" s="5"/>
      <c r="AY2757" s="5"/>
      <c r="AZ2757" s="5"/>
      <c r="BA2757" s="5"/>
      <c r="BB2757" s="5"/>
    </row>
    <row r="2758" spans="1:54">
      <c r="A2758" s="4"/>
      <c r="B2758" s="25"/>
      <c r="C2758" s="32">
        <f t="shared" si="198"/>
        <v>1</v>
      </c>
      <c r="D2758" s="128" t="s">
        <v>4419</v>
      </c>
      <c r="E2758" s="39">
        <v>28205</v>
      </c>
      <c r="F2758" s="4"/>
      <c r="G2758" s="5"/>
      <c r="H2758" s="5"/>
      <c r="I2758" s="5"/>
      <c r="J2758" s="5"/>
      <c r="K2758" s="5"/>
      <c r="L2758" s="5"/>
      <c r="M2758" s="5"/>
      <c r="N2758" s="5"/>
      <c r="O2758" s="5"/>
      <c r="P2758" s="5"/>
      <c r="Q2758" s="5"/>
      <c r="R2758" s="5"/>
      <c r="S2758" s="5"/>
      <c r="T2758" s="5"/>
      <c r="U2758" s="5"/>
      <c r="V2758" s="5"/>
      <c r="W2758" s="5"/>
      <c r="X2758" s="5"/>
      <c r="Y2758" s="5"/>
      <c r="Z2758" s="5"/>
      <c r="AA2758" s="5"/>
      <c r="AB2758" s="5"/>
      <c r="AC2758" s="5"/>
      <c r="AD2758" s="5"/>
      <c r="AE2758" s="5"/>
      <c r="AF2758" s="5"/>
      <c r="AG2758" s="5"/>
      <c r="AH2758" s="5"/>
      <c r="AI2758" s="5"/>
      <c r="AJ2758" s="5"/>
      <c r="AK2758" s="5"/>
      <c r="AL2758" s="5"/>
      <c r="AM2758" s="5"/>
      <c r="AN2758" s="5"/>
      <c r="AO2758" s="5"/>
      <c r="AP2758" s="5"/>
      <c r="AQ2758" s="5"/>
      <c r="AR2758" s="5"/>
      <c r="AS2758" s="5"/>
      <c r="AT2758" s="5"/>
      <c r="AU2758" s="5"/>
      <c r="AV2758" s="5"/>
      <c r="AW2758" s="5"/>
      <c r="AX2758" s="5"/>
      <c r="AY2758" s="5"/>
      <c r="AZ2758" s="5"/>
      <c r="BA2758" s="5"/>
      <c r="BB2758" s="5"/>
    </row>
    <row r="2759" spans="1:54">
      <c r="A2759" s="4"/>
      <c r="B2759" s="25"/>
      <c r="C2759" s="32">
        <f t="shared" si="198"/>
        <v>1</v>
      </c>
      <c r="D2759" s="128" t="s">
        <v>4420</v>
      </c>
      <c r="E2759" s="39">
        <v>24000</v>
      </c>
      <c r="F2759" s="4"/>
      <c r="G2759" s="5"/>
      <c r="H2759" s="5"/>
      <c r="I2759" s="5"/>
      <c r="J2759" s="5"/>
      <c r="K2759" s="5"/>
      <c r="L2759" s="5"/>
      <c r="M2759" s="5"/>
      <c r="N2759" s="5"/>
      <c r="O2759" s="5"/>
      <c r="P2759" s="5"/>
      <c r="Q2759" s="5"/>
      <c r="R2759" s="5"/>
      <c r="S2759" s="5"/>
      <c r="T2759" s="5"/>
      <c r="U2759" s="5"/>
      <c r="V2759" s="5"/>
      <c r="W2759" s="5"/>
      <c r="X2759" s="5"/>
      <c r="Y2759" s="5"/>
      <c r="Z2759" s="5"/>
      <c r="AA2759" s="5"/>
      <c r="AB2759" s="5"/>
      <c r="AC2759" s="5"/>
      <c r="AD2759" s="5"/>
      <c r="AE2759" s="5"/>
      <c r="AF2759" s="5"/>
      <c r="AG2759" s="5"/>
      <c r="AH2759" s="5"/>
      <c r="AI2759" s="5"/>
      <c r="AJ2759" s="5"/>
      <c r="AK2759" s="5"/>
      <c r="AL2759" s="5"/>
      <c r="AM2759" s="5"/>
      <c r="AN2759" s="5"/>
      <c r="AO2759" s="5"/>
      <c r="AP2759" s="5"/>
      <c r="AQ2759" s="5"/>
      <c r="AR2759" s="5"/>
      <c r="AS2759" s="5"/>
      <c r="AT2759" s="5"/>
      <c r="AU2759" s="5"/>
      <c r="AV2759" s="5"/>
      <c r="AW2759" s="5"/>
      <c r="AX2759" s="5"/>
      <c r="AY2759" s="5"/>
      <c r="AZ2759" s="5"/>
      <c r="BA2759" s="5"/>
      <c r="BB2759" s="5"/>
    </row>
    <row r="2760" spans="1:54" ht="15">
      <c r="A2760" s="231" t="s">
        <v>4421</v>
      </c>
      <c r="B2760" s="231"/>
      <c r="C2760" s="231"/>
      <c r="D2760" s="44">
        <f>SUM(C2732:C2759)</f>
        <v>28</v>
      </c>
      <c r="E2760" s="159">
        <f t="shared" ref="E2760" si="199">SUM(E2732:E2759)</f>
        <v>1429609</v>
      </c>
      <c r="F2760" s="4"/>
      <c r="G2760" s="5"/>
      <c r="H2760" s="5"/>
      <c r="I2760" s="5"/>
      <c r="J2760" s="5"/>
      <c r="K2760" s="5"/>
      <c r="L2760" s="5"/>
      <c r="M2760" s="5"/>
      <c r="N2760" s="5"/>
      <c r="O2760" s="5"/>
      <c r="P2760" s="5"/>
      <c r="Q2760" s="5"/>
      <c r="R2760" s="5"/>
      <c r="S2760" s="5"/>
      <c r="T2760" s="5"/>
      <c r="U2760" s="5"/>
      <c r="V2760" s="5"/>
      <c r="W2760" s="5"/>
      <c r="X2760" s="5"/>
      <c r="Y2760" s="5"/>
      <c r="Z2760" s="5"/>
      <c r="AA2760" s="5"/>
      <c r="AB2760" s="5"/>
      <c r="AC2760" s="5"/>
      <c r="AD2760" s="5"/>
      <c r="AE2760" s="5"/>
      <c r="AF2760" s="5"/>
      <c r="AG2760" s="5"/>
      <c r="AH2760" s="5"/>
      <c r="AI2760" s="5"/>
      <c r="AJ2760" s="5"/>
      <c r="AK2760" s="5"/>
      <c r="AL2760" s="5"/>
      <c r="AM2760" s="5"/>
      <c r="AN2760" s="5"/>
      <c r="AO2760" s="5"/>
      <c r="AP2760" s="5"/>
      <c r="AQ2760" s="5"/>
      <c r="AR2760" s="5"/>
      <c r="AS2760" s="5"/>
      <c r="AT2760" s="5"/>
      <c r="AU2760" s="5"/>
      <c r="AV2760" s="5"/>
      <c r="AW2760" s="5"/>
      <c r="AX2760" s="5"/>
      <c r="AY2760" s="5"/>
      <c r="AZ2760" s="5"/>
      <c r="BA2760" s="5"/>
      <c r="BB2760" s="5"/>
    </row>
    <row r="2761" spans="1:54" ht="15.75">
      <c r="A2761" s="28">
        <v>93</v>
      </c>
      <c r="B2761" s="225" t="s">
        <v>127</v>
      </c>
      <c r="C2761" s="225"/>
      <c r="D2761" s="29"/>
      <c r="E2761" s="156"/>
      <c r="F2761" s="4"/>
      <c r="G2761" s="5"/>
      <c r="H2761" s="5"/>
      <c r="I2761" s="5"/>
      <c r="J2761" s="5"/>
      <c r="K2761" s="5"/>
      <c r="L2761" s="5"/>
      <c r="M2761" s="5"/>
      <c r="N2761" s="5"/>
      <c r="O2761" s="5"/>
      <c r="P2761" s="5"/>
      <c r="Q2761" s="5"/>
      <c r="R2761" s="5"/>
      <c r="S2761" s="5"/>
      <c r="T2761" s="5"/>
      <c r="U2761" s="5"/>
      <c r="V2761" s="5"/>
      <c r="W2761" s="5"/>
      <c r="X2761" s="5"/>
      <c r="Y2761" s="5"/>
      <c r="Z2761" s="5"/>
      <c r="AA2761" s="5"/>
      <c r="AB2761" s="5"/>
      <c r="AC2761" s="5"/>
      <c r="AD2761" s="5"/>
      <c r="AE2761" s="5"/>
      <c r="AF2761" s="5"/>
      <c r="AG2761" s="5"/>
      <c r="AH2761" s="5"/>
      <c r="AI2761" s="5"/>
      <c r="AJ2761" s="5"/>
      <c r="AK2761" s="5"/>
      <c r="AL2761" s="5"/>
      <c r="AM2761" s="5"/>
      <c r="AN2761" s="5"/>
      <c r="AO2761" s="5"/>
      <c r="AP2761" s="5"/>
      <c r="AQ2761" s="5"/>
      <c r="AR2761" s="5"/>
      <c r="AS2761" s="5"/>
      <c r="AT2761" s="5"/>
      <c r="AU2761" s="5"/>
      <c r="AV2761" s="5"/>
      <c r="AW2761" s="5"/>
      <c r="AX2761" s="5"/>
      <c r="AY2761" s="5"/>
      <c r="AZ2761" s="5"/>
      <c r="BA2761" s="5"/>
      <c r="BB2761" s="5"/>
    </row>
    <row r="2762" spans="1:54">
      <c r="A2762" s="4"/>
      <c r="B2762" s="25"/>
      <c r="C2762" s="32">
        <f t="shared" ref="C2762:C2796" si="200">IF(D2762="",0,1)</f>
        <v>1</v>
      </c>
      <c r="D2762" s="40" t="s">
        <v>4422</v>
      </c>
      <c r="E2762" s="40">
        <v>90000</v>
      </c>
      <c r="F2762" s="4"/>
      <c r="G2762" s="5"/>
      <c r="H2762" s="5"/>
      <c r="I2762" s="5"/>
      <c r="J2762" s="5"/>
      <c r="K2762" s="5"/>
      <c r="L2762" s="5"/>
      <c r="M2762" s="5"/>
      <c r="N2762" s="5"/>
      <c r="O2762" s="5"/>
      <c r="P2762" s="5"/>
      <c r="Q2762" s="5"/>
      <c r="R2762" s="5"/>
      <c r="S2762" s="5"/>
      <c r="T2762" s="5"/>
      <c r="U2762" s="5"/>
      <c r="V2762" s="5"/>
      <c r="W2762" s="5"/>
      <c r="X2762" s="5"/>
      <c r="Y2762" s="5"/>
      <c r="Z2762" s="5"/>
      <c r="AA2762" s="5"/>
      <c r="AB2762" s="5"/>
      <c r="AC2762" s="5"/>
      <c r="AD2762" s="5"/>
      <c r="AE2762" s="5"/>
      <c r="AF2762" s="5"/>
      <c r="AG2762" s="5"/>
      <c r="AH2762" s="5"/>
      <c r="AI2762" s="5"/>
      <c r="AJ2762" s="5"/>
      <c r="AK2762" s="5"/>
      <c r="AL2762" s="5"/>
      <c r="AM2762" s="5"/>
      <c r="AN2762" s="5"/>
      <c r="AO2762" s="5"/>
      <c r="AP2762" s="5"/>
      <c r="AQ2762" s="5"/>
      <c r="AR2762" s="5"/>
      <c r="AS2762" s="5"/>
      <c r="AT2762" s="5"/>
      <c r="AU2762" s="5"/>
      <c r="AV2762" s="5"/>
      <c r="AW2762" s="5"/>
      <c r="AX2762" s="5"/>
      <c r="AY2762" s="5"/>
      <c r="AZ2762" s="5"/>
      <c r="BA2762" s="5"/>
      <c r="BB2762" s="5"/>
    </row>
    <row r="2763" spans="1:54">
      <c r="A2763" s="4"/>
      <c r="B2763" s="25"/>
      <c r="C2763" s="32">
        <f t="shared" si="200"/>
        <v>1</v>
      </c>
      <c r="D2763" s="40" t="s">
        <v>4423</v>
      </c>
      <c r="E2763" s="40">
        <v>85740</v>
      </c>
      <c r="F2763" s="4"/>
      <c r="G2763" s="5"/>
      <c r="H2763" s="5"/>
      <c r="I2763" s="5"/>
      <c r="J2763" s="5"/>
      <c r="K2763" s="5"/>
      <c r="L2763" s="5"/>
      <c r="M2763" s="5"/>
      <c r="N2763" s="5"/>
      <c r="O2763" s="5"/>
      <c r="P2763" s="5"/>
      <c r="Q2763" s="5"/>
      <c r="R2763" s="5"/>
      <c r="S2763" s="5"/>
      <c r="T2763" s="5"/>
      <c r="U2763" s="5"/>
      <c r="V2763" s="5"/>
      <c r="W2763" s="5"/>
      <c r="X2763" s="5"/>
      <c r="Y2763" s="5"/>
      <c r="Z2763" s="5"/>
      <c r="AA2763" s="5"/>
      <c r="AB2763" s="5"/>
      <c r="AC2763" s="5"/>
      <c r="AD2763" s="5"/>
      <c r="AE2763" s="5"/>
      <c r="AF2763" s="5"/>
      <c r="AG2763" s="5"/>
      <c r="AH2763" s="5"/>
      <c r="AI2763" s="5"/>
      <c r="AJ2763" s="5"/>
      <c r="AK2763" s="5"/>
      <c r="AL2763" s="5"/>
      <c r="AM2763" s="5"/>
      <c r="AN2763" s="5"/>
      <c r="AO2763" s="5"/>
      <c r="AP2763" s="5"/>
      <c r="AQ2763" s="5"/>
      <c r="AR2763" s="5"/>
      <c r="AS2763" s="5"/>
      <c r="AT2763" s="5"/>
      <c r="AU2763" s="5"/>
      <c r="AV2763" s="5"/>
      <c r="AW2763" s="5"/>
      <c r="AX2763" s="5"/>
      <c r="AY2763" s="5"/>
      <c r="AZ2763" s="5"/>
      <c r="BA2763" s="5"/>
      <c r="BB2763" s="5"/>
    </row>
    <row r="2764" spans="1:54">
      <c r="A2764" s="4"/>
      <c r="B2764" s="25"/>
      <c r="C2764" s="32">
        <f t="shared" si="200"/>
        <v>1</v>
      </c>
      <c r="D2764" s="40" t="s">
        <v>4425</v>
      </c>
      <c r="E2764" s="40">
        <v>54272</v>
      </c>
      <c r="F2764" s="4"/>
      <c r="G2764" s="5"/>
      <c r="H2764" s="5"/>
      <c r="I2764" s="5"/>
      <c r="J2764" s="5"/>
      <c r="K2764" s="5"/>
      <c r="L2764" s="5"/>
      <c r="M2764" s="5"/>
      <c r="N2764" s="5"/>
      <c r="O2764" s="5"/>
      <c r="P2764" s="5"/>
      <c r="Q2764" s="5"/>
      <c r="R2764" s="5"/>
      <c r="S2764" s="5"/>
      <c r="T2764" s="5"/>
      <c r="U2764" s="5"/>
      <c r="V2764" s="5"/>
      <c r="W2764" s="5"/>
      <c r="X2764" s="5"/>
      <c r="Y2764" s="5"/>
      <c r="Z2764" s="5"/>
      <c r="AA2764" s="5"/>
      <c r="AB2764" s="5"/>
      <c r="AC2764" s="5"/>
      <c r="AD2764" s="5"/>
      <c r="AE2764" s="5"/>
      <c r="AF2764" s="5"/>
      <c r="AG2764" s="5"/>
      <c r="AH2764" s="5"/>
      <c r="AI2764" s="5"/>
      <c r="AJ2764" s="5"/>
      <c r="AK2764" s="5"/>
      <c r="AL2764" s="5"/>
      <c r="AM2764" s="5"/>
      <c r="AN2764" s="5"/>
      <c r="AO2764" s="5"/>
      <c r="AP2764" s="5"/>
      <c r="AQ2764" s="5"/>
      <c r="AR2764" s="5"/>
      <c r="AS2764" s="5"/>
      <c r="AT2764" s="5"/>
      <c r="AU2764" s="5"/>
      <c r="AV2764" s="5"/>
      <c r="AW2764" s="5"/>
      <c r="AX2764" s="5"/>
      <c r="AY2764" s="5"/>
      <c r="AZ2764" s="5"/>
      <c r="BA2764" s="5"/>
      <c r="BB2764" s="5"/>
    </row>
    <row r="2765" spans="1:54">
      <c r="A2765" s="4"/>
      <c r="B2765" s="25"/>
      <c r="C2765" s="32">
        <f t="shared" si="200"/>
        <v>1</v>
      </c>
      <c r="D2765" s="40" t="s">
        <v>4426</v>
      </c>
      <c r="E2765" s="40">
        <v>54000</v>
      </c>
      <c r="F2765" s="4"/>
      <c r="G2765" s="5"/>
      <c r="H2765" s="5"/>
      <c r="I2765" s="5"/>
      <c r="J2765" s="5"/>
      <c r="K2765" s="5"/>
      <c r="L2765" s="5"/>
      <c r="M2765" s="5"/>
      <c r="N2765" s="5"/>
      <c r="O2765" s="5"/>
      <c r="P2765" s="5"/>
      <c r="Q2765" s="5"/>
      <c r="R2765" s="5"/>
      <c r="S2765" s="5"/>
      <c r="T2765" s="5"/>
      <c r="U2765" s="5"/>
      <c r="V2765" s="5"/>
      <c r="W2765" s="5"/>
      <c r="X2765" s="5"/>
      <c r="Y2765" s="5"/>
      <c r="Z2765" s="5"/>
      <c r="AA2765" s="5"/>
      <c r="AB2765" s="5"/>
      <c r="AC2765" s="5"/>
      <c r="AD2765" s="5"/>
      <c r="AE2765" s="5"/>
      <c r="AF2765" s="5"/>
      <c r="AG2765" s="5"/>
      <c r="AH2765" s="5"/>
      <c r="AI2765" s="5"/>
      <c r="AJ2765" s="5"/>
      <c r="AK2765" s="5"/>
      <c r="AL2765" s="5"/>
      <c r="AM2765" s="5"/>
      <c r="AN2765" s="5"/>
      <c r="AO2765" s="5"/>
      <c r="AP2765" s="5"/>
      <c r="AQ2765" s="5"/>
      <c r="AR2765" s="5"/>
      <c r="AS2765" s="5"/>
      <c r="AT2765" s="5"/>
      <c r="AU2765" s="5"/>
      <c r="AV2765" s="5"/>
      <c r="AW2765" s="5"/>
      <c r="AX2765" s="5"/>
      <c r="AY2765" s="5"/>
      <c r="AZ2765" s="5"/>
      <c r="BA2765" s="5"/>
      <c r="BB2765" s="5"/>
    </row>
    <row r="2766" spans="1:54">
      <c r="A2766" s="4"/>
      <c r="B2766" s="25"/>
      <c r="C2766" s="32">
        <f t="shared" si="200"/>
        <v>1</v>
      </c>
      <c r="D2766" s="40" t="s">
        <v>4427</v>
      </c>
      <c r="E2766" s="40">
        <v>30082</v>
      </c>
      <c r="F2766" s="4"/>
      <c r="G2766" s="5"/>
      <c r="H2766" s="5"/>
      <c r="I2766" s="5"/>
      <c r="J2766" s="5"/>
      <c r="K2766" s="5"/>
      <c r="L2766" s="5"/>
      <c r="M2766" s="5"/>
      <c r="N2766" s="5"/>
      <c r="O2766" s="5"/>
      <c r="P2766" s="5"/>
      <c r="Q2766" s="5"/>
      <c r="R2766" s="5"/>
      <c r="S2766" s="5"/>
      <c r="T2766" s="5"/>
      <c r="U2766" s="5"/>
      <c r="V2766" s="5"/>
      <c r="W2766" s="5"/>
      <c r="X2766" s="5"/>
      <c r="Y2766" s="5"/>
      <c r="Z2766" s="5"/>
      <c r="AA2766" s="5"/>
      <c r="AB2766" s="5"/>
      <c r="AC2766" s="5"/>
      <c r="AD2766" s="5"/>
      <c r="AE2766" s="5"/>
      <c r="AF2766" s="5"/>
      <c r="AG2766" s="5"/>
      <c r="AH2766" s="5"/>
      <c r="AI2766" s="5"/>
      <c r="AJ2766" s="5"/>
      <c r="AK2766" s="5"/>
      <c r="AL2766" s="5"/>
      <c r="AM2766" s="5"/>
      <c r="AN2766" s="5"/>
      <c r="AO2766" s="5"/>
      <c r="AP2766" s="5"/>
      <c r="AQ2766" s="5"/>
      <c r="AR2766" s="5"/>
      <c r="AS2766" s="5"/>
      <c r="AT2766" s="5"/>
      <c r="AU2766" s="5"/>
      <c r="AV2766" s="5"/>
      <c r="AW2766" s="5"/>
      <c r="AX2766" s="5"/>
      <c r="AY2766" s="5"/>
      <c r="AZ2766" s="5"/>
      <c r="BA2766" s="5"/>
      <c r="BB2766" s="5"/>
    </row>
    <row r="2767" spans="1:54">
      <c r="A2767" s="4"/>
      <c r="B2767" s="25"/>
      <c r="C2767" s="32">
        <f t="shared" si="200"/>
        <v>1</v>
      </c>
      <c r="D2767" s="40" t="s">
        <v>4428</v>
      </c>
      <c r="E2767" s="40">
        <v>4907</v>
      </c>
      <c r="F2767" s="4"/>
      <c r="G2767" s="5"/>
      <c r="H2767" s="5"/>
      <c r="I2767" s="5"/>
      <c r="J2767" s="5"/>
      <c r="K2767" s="5"/>
      <c r="L2767" s="5"/>
      <c r="M2767" s="5"/>
      <c r="N2767" s="5"/>
      <c r="O2767" s="5"/>
      <c r="P2767" s="5"/>
      <c r="Q2767" s="5"/>
      <c r="R2767" s="5"/>
      <c r="S2767" s="5"/>
      <c r="T2767" s="5"/>
      <c r="U2767" s="5"/>
      <c r="V2767" s="5"/>
      <c r="W2767" s="5"/>
      <c r="X2767" s="5"/>
      <c r="Y2767" s="5"/>
      <c r="Z2767" s="5"/>
      <c r="AA2767" s="5"/>
      <c r="AB2767" s="5"/>
      <c r="AC2767" s="5"/>
      <c r="AD2767" s="5"/>
      <c r="AE2767" s="5"/>
      <c r="AF2767" s="5"/>
      <c r="AG2767" s="5"/>
      <c r="AH2767" s="5"/>
      <c r="AI2767" s="5"/>
      <c r="AJ2767" s="5"/>
      <c r="AK2767" s="5"/>
      <c r="AL2767" s="5"/>
      <c r="AM2767" s="5"/>
      <c r="AN2767" s="5"/>
      <c r="AO2767" s="5"/>
      <c r="AP2767" s="5"/>
      <c r="AQ2767" s="5"/>
      <c r="AR2767" s="5"/>
      <c r="AS2767" s="5"/>
      <c r="AT2767" s="5"/>
      <c r="AU2767" s="5"/>
      <c r="AV2767" s="5"/>
      <c r="AW2767" s="5"/>
      <c r="AX2767" s="5"/>
      <c r="AY2767" s="5"/>
      <c r="AZ2767" s="5"/>
      <c r="BA2767" s="5"/>
      <c r="BB2767" s="5"/>
    </row>
    <row r="2768" spans="1:54">
      <c r="A2768" s="4"/>
      <c r="B2768" s="25"/>
      <c r="C2768" s="32">
        <f t="shared" si="200"/>
        <v>1</v>
      </c>
      <c r="D2768" s="42" t="s">
        <v>4429</v>
      </c>
      <c r="E2768" s="42">
        <v>72391</v>
      </c>
      <c r="F2768" s="4"/>
      <c r="G2768" s="5"/>
      <c r="H2768" s="5"/>
      <c r="I2768" s="5"/>
      <c r="J2768" s="5"/>
      <c r="K2768" s="5"/>
      <c r="L2768" s="5"/>
      <c r="M2768" s="5"/>
      <c r="N2768" s="5"/>
      <c r="O2768" s="5"/>
      <c r="P2768" s="5"/>
      <c r="Q2768" s="5"/>
      <c r="R2768" s="5"/>
      <c r="S2768" s="5"/>
      <c r="T2768" s="5"/>
      <c r="U2768" s="5"/>
      <c r="V2768" s="5"/>
      <c r="W2768" s="5"/>
      <c r="X2768" s="5"/>
      <c r="Y2768" s="5"/>
      <c r="Z2768" s="5"/>
      <c r="AA2768" s="5"/>
      <c r="AB2768" s="5"/>
      <c r="AC2768" s="5"/>
      <c r="AD2768" s="5"/>
      <c r="AE2768" s="5"/>
      <c r="AF2768" s="5"/>
      <c r="AG2768" s="5"/>
      <c r="AH2768" s="5"/>
      <c r="AI2768" s="5"/>
      <c r="AJ2768" s="5"/>
      <c r="AK2768" s="5"/>
      <c r="AL2768" s="5"/>
      <c r="AM2768" s="5"/>
      <c r="AN2768" s="5"/>
      <c r="AO2768" s="5"/>
      <c r="AP2768" s="5"/>
      <c r="AQ2768" s="5"/>
      <c r="AR2768" s="5"/>
      <c r="AS2768" s="5"/>
      <c r="AT2768" s="5"/>
      <c r="AU2768" s="5"/>
      <c r="AV2768" s="5"/>
      <c r="AW2768" s="5"/>
      <c r="AX2768" s="5"/>
      <c r="AY2768" s="5"/>
      <c r="AZ2768" s="5"/>
      <c r="BA2768" s="5"/>
      <c r="BB2768" s="5"/>
    </row>
    <row r="2769" spans="1:54">
      <c r="A2769" s="4"/>
      <c r="B2769" s="25"/>
      <c r="C2769" s="32">
        <f t="shared" si="200"/>
        <v>1</v>
      </c>
      <c r="D2769" s="42" t="s">
        <v>4430</v>
      </c>
      <c r="E2769" s="42">
        <v>10757</v>
      </c>
      <c r="F2769" s="4"/>
      <c r="G2769" s="5"/>
      <c r="H2769" s="5"/>
      <c r="I2769" s="5"/>
      <c r="J2769" s="5"/>
      <c r="K2769" s="5"/>
      <c r="L2769" s="5"/>
      <c r="M2769" s="5"/>
      <c r="N2769" s="5"/>
      <c r="O2769" s="5"/>
      <c r="P2769" s="5"/>
      <c r="Q2769" s="5"/>
      <c r="R2769" s="5"/>
      <c r="S2769" s="5"/>
      <c r="T2769" s="5"/>
      <c r="U2769" s="5"/>
      <c r="V2769" s="5"/>
      <c r="W2769" s="5"/>
      <c r="X2769" s="5"/>
      <c r="Y2769" s="5"/>
      <c r="Z2769" s="5"/>
      <c r="AA2769" s="5"/>
      <c r="AB2769" s="5"/>
      <c r="AC2769" s="5"/>
      <c r="AD2769" s="5"/>
      <c r="AE2769" s="5"/>
      <c r="AF2769" s="5"/>
      <c r="AG2769" s="5"/>
      <c r="AH2769" s="5"/>
      <c r="AI2769" s="5"/>
      <c r="AJ2769" s="5"/>
      <c r="AK2769" s="5"/>
      <c r="AL2769" s="5"/>
      <c r="AM2769" s="5"/>
      <c r="AN2769" s="5"/>
      <c r="AO2769" s="5"/>
      <c r="AP2769" s="5"/>
      <c r="AQ2769" s="5"/>
      <c r="AR2769" s="5"/>
      <c r="AS2769" s="5"/>
      <c r="AT2769" s="5"/>
      <c r="AU2769" s="5"/>
      <c r="AV2769" s="5"/>
      <c r="AW2769" s="5"/>
      <c r="AX2769" s="5"/>
      <c r="AY2769" s="5"/>
      <c r="AZ2769" s="5"/>
      <c r="BA2769" s="5"/>
      <c r="BB2769" s="5"/>
    </row>
    <row r="2770" spans="1:54">
      <c r="A2770" s="4"/>
      <c r="B2770" s="25"/>
      <c r="C2770" s="32">
        <f t="shared" si="200"/>
        <v>1</v>
      </c>
      <c r="D2770" s="42" t="s">
        <v>4431</v>
      </c>
      <c r="E2770" s="42">
        <v>56000</v>
      </c>
      <c r="F2770" s="4"/>
      <c r="G2770" s="5"/>
      <c r="H2770" s="5"/>
      <c r="I2770" s="5"/>
      <c r="J2770" s="5"/>
      <c r="K2770" s="5"/>
      <c r="L2770" s="5"/>
      <c r="M2770" s="5"/>
      <c r="N2770" s="5"/>
      <c r="O2770" s="5"/>
      <c r="P2770" s="5"/>
      <c r="Q2770" s="5"/>
      <c r="R2770" s="5"/>
      <c r="S2770" s="5"/>
      <c r="T2770" s="5"/>
      <c r="U2770" s="5"/>
      <c r="V2770" s="5"/>
      <c r="W2770" s="5"/>
      <c r="X2770" s="5"/>
      <c r="Y2770" s="5"/>
      <c r="Z2770" s="5"/>
      <c r="AA2770" s="5"/>
      <c r="AB2770" s="5"/>
      <c r="AC2770" s="5"/>
      <c r="AD2770" s="5"/>
      <c r="AE2770" s="5"/>
      <c r="AF2770" s="5"/>
      <c r="AG2770" s="5"/>
      <c r="AH2770" s="5"/>
      <c r="AI2770" s="5"/>
      <c r="AJ2770" s="5"/>
      <c r="AK2770" s="5"/>
      <c r="AL2770" s="5"/>
      <c r="AM2770" s="5"/>
      <c r="AN2770" s="5"/>
      <c r="AO2770" s="5"/>
      <c r="AP2770" s="5"/>
      <c r="AQ2770" s="5"/>
      <c r="AR2770" s="5"/>
      <c r="AS2770" s="5"/>
      <c r="AT2770" s="5"/>
      <c r="AU2770" s="5"/>
      <c r="AV2770" s="5"/>
      <c r="AW2770" s="5"/>
      <c r="AX2770" s="5"/>
      <c r="AY2770" s="5"/>
      <c r="AZ2770" s="5"/>
      <c r="BA2770" s="5"/>
      <c r="BB2770" s="5"/>
    </row>
    <row r="2771" spans="1:54">
      <c r="A2771" s="4"/>
      <c r="B2771" s="25"/>
      <c r="C2771" s="32">
        <f t="shared" si="200"/>
        <v>1</v>
      </c>
      <c r="D2771" s="42" t="s">
        <v>4432</v>
      </c>
      <c r="E2771" s="42">
        <v>39800</v>
      </c>
      <c r="F2771" s="4"/>
      <c r="G2771" s="5"/>
      <c r="H2771" s="5"/>
      <c r="I2771" s="5"/>
      <c r="J2771" s="5"/>
      <c r="K2771" s="5"/>
      <c r="L2771" s="5"/>
      <c r="M2771" s="5"/>
      <c r="N2771" s="5"/>
      <c r="O2771" s="5"/>
      <c r="P2771" s="5"/>
      <c r="Q2771" s="5"/>
      <c r="R2771" s="5"/>
      <c r="S2771" s="5"/>
      <c r="T2771" s="5"/>
      <c r="U2771" s="5"/>
      <c r="V2771" s="5"/>
      <c r="W2771" s="5"/>
      <c r="X2771" s="5"/>
      <c r="Y2771" s="5"/>
      <c r="Z2771" s="5"/>
      <c r="AA2771" s="5"/>
      <c r="AB2771" s="5"/>
      <c r="AC2771" s="5"/>
      <c r="AD2771" s="5"/>
      <c r="AE2771" s="5"/>
      <c r="AF2771" s="5"/>
      <c r="AG2771" s="5"/>
      <c r="AH2771" s="5"/>
      <c r="AI2771" s="5"/>
      <c r="AJ2771" s="5"/>
      <c r="AK2771" s="5"/>
      <c r="AL2771" s="5"/>
      <c r="AM2771" s="5"/>
      <c r="AN2771" s="5"/>
      <c r="AO2771" s="5"/>
      <c r="AP2771" s="5"/>
      <c r="AQ2771" s="5"/>
      <c r="AR2771" s="5"/>
      <c r="AS2771" s="5"/>
      <c r="AT2771" s="5"/>
      <c r="AU2771" s="5"/>
      <c r="AV2771" s="5"/>
      <c r="AW2771" s="5"/>
      <c r="AX2771" s="5"/>
      <c r="AY2771" s="5"/>
      <c r="AZ2771" s="5"/>
      <c r="BA2771" s="5"/>
      <c r="BB2771" s="5"/>
    </row>
    <row r="2772" spans="1:54">
      <c r="A2772" s="4"/>
      <c r="B2772" s="25"/>
      <c r="C2772" s="32">
        <f t="shared" si="200"/>
        <v>1</v>
      </c>
      <c r="D2772" s="42" t="s">
        <v>4434</v>
      </c>
      <c r="E2772" s="42">
        <v>43000</v>
      </c>
      <c r="F2772" s="4"/>
      <c r="G2772" s="5"/>
      <c r="H2772" s="5"/>
      <c r="I2772" s="5"/>
      <c r="J2772" s="5"/>
      <c r="K2772" s="5"/>
      <c r="L2772" s="5"/>
      <c r="M2772" s="5"/>
      <c r="N2772" s="5"/>
      <c r="O2772" s="5"/>
      <c r="P2772" s="5"/>
      <c r="Q2772" s="5"/>
      <c r="R2772" s="5"/>
      <c r="S2772" s="5"/>
      <c r="T2772" s="5"/>
      <c r="U2772" s="5"/>
      <c r="V2772" s="5"/>
      <c r="W2772" s="5"/>
      <c r="X2772" s="5"/>
      <c r="Y2772" s="5"/>
      <c r="Z2772" s="5"/>
      <c r="AA2772" s="5"/>
      <c r="AB2772" s="5"/>
      <c r="AC2772" s="5"/>
      <c r="AD2772" s="5"/>
      <c r="AE2772" s="5"/>
      <c r="AF2772" s="5"/>
      <c r="AG2772" s="5"/>
      <c r="AH2772" s="5"/>
      <c r="AI2772" s="5"/>
      <c r="AJ2772" s="5"/>
      <c r="AK2772" s="5"/>
      <c r="AL2772" s="5"/>
      <c r="AM2772" s="5"/>
      <c r="AN2772" s="5"/>
      <c r="AO2772" s="5"/>
      <c r="AP2772" s="5"/>
      <c r="AQ2772" s="5"/>
      <c r="AR2772" s="5"/>
      <c r="AS2772" s="5"/>
      <c r="AT2772" s="5"/>
      <c r="AU2772" s="5"/>
      <c r="AV2772" s="5"/>
      <c r="AW2772" s="5"/>
      <c r="AX2772" s="5"/>
      <c r="AY2772" s="5"/>
      <c r="AZ2772" s="5"/>
      <c r="BA2772" s="5"/>
      <c r="BB2772" s="5"/>
    </row>
    <row r="2773" spans="1:54">
      <c r="A2773" s="4"/>
      <c r="B2773" s="25"/>
      <c r="C2773" s="32">
        <f t="shared" si="200"/>
        <v>1</v>
      </c>
      <c r="D2773" s="42" t="s">
        <v>4435</v>
      </c>
      <c r="E2773" s="42">
        <v>55000</v>
      </c>
      <c r="F2773" s="4"/>
      <c r="G2773" s="5"/>
      <c r="H2773" s="5"/>
      <c r="I2773" s="5"/>
      <c r="J2773" s="5"/>
      <c r="K2773" s="5"/>
      <c r="L2773" s="5"/>
      <c r="M2773" s="5"/>
      <c r="N2773" s="5"/>
      <c r="O2773" s="5"/>
      <c r="P2773" s="5"/>
      <c r="Q2773" s="5"/>
      <c r="R2773" s="5"/>
      <c r="S2773" s="5"/>
      <c r="T2773" s="5"/>
      <c r="U2773" s="5"/>
      <c r="V2773" s="5"/>
      <c r="W2773" s="5"/>
      <c r="X2773" s="5"/>
      <c r="Y2773" s="5"/>
      <c r="Z2773" s="5"/>
      <c r="AA2773" s="5"/>
      <c r="AB2773" s="5"/>
      <c r="AC2773" s="5"/>
      <c r="AD2773" s="5"/>
      <c r="AE2773" s="5"/>
      <c r="AF2773" s="5"/>
      <c r="AG2773" s="5"/>
      <c r="AH2773" s="5"/>
      <c r="AI2773" s="5"/>
      <c r="AJ2773" s="5"/>
      <c r="AK2773" s="5"/>
      <c r="AL2773" s="5"/>
      <c r="AM2773" s="5"/>
      <c r="AN2773" s="5"/>
      <c r="AO2773" s="5"/>
      <c r="AP2773" s="5"/>
      <c r="AQ2773" s="5"/>
      <c r="AR2773" s="5"/>
      <c r="AS2773" s="5"/>
      <c r="AT2773" s="5"/>
      <c r="AU2773" s="5"/>
      <c r="AV2773" s="5"/>
      <c r="AW2773" s="5"/>
      <c r="AX2773" s="5"/>
      <c r="AY2773" s="5"/>
      <c r="AZ2773" s="5"/>
      <c r="BA2773" s="5"/>
      <c r="BB2773" s="5"/>
    </row>
    <row r="2774" spans="1:54">
      <c r="A2774" s="4"/>
      <c r="B2774" s="25"/>
      <c r="C2774" s="32">
        <f t="shared" si="200"/>
        <v>1</v>
      </c>
      <c r="D2774" s="42" t="s">
        <v>4436</v>
      </c>
      <c r="E2774" s="42">
        <v>17000</v>
      </c>
      <c r="F2774" s="4"/>
      <c r="G2774" s="5"/>
      <c r="H2774" s="5"/>
      <c r="I2774" s="5"/>
      <c r="J2774" s="5"/>
      <c r="K2774" s="5"/>
      <c r="L2774" s="5"/>
      <c r="M2774" s="5"/>
      <c r="N2774" s="5"/>
      <c r="O2774" s="5"/>
      <c r="P2774" s="5"/>
      <c r="Q2774" s="5"/>
      <c r="R2774" s="5"/>
      <c r="S2774" s="5"/>
      <c r="T2774" s="5"/>
      <c r="U2774" s="5"/>
      <c r="V2774" s="5"/>
      <c r="W2774" s="5"/>
      <c r="X2774" s="5"/>
      <c r="Y2774" s="5"/>
      <c r="Z2774" s="5"/>
      <c r="AA2774" s="5"/>
      <c r="AB2774" s="5"/>
      <c r="AC2774" s="5"/>
      <c r="AD2774" s="5"/>
      <c r="AE2774" s="5"/>
      <c r="AF2774" s="5"/>
      <c r="AG2774" s="5"/>
      <c r="AH2774" s="5"/>
      <c r="AI2774" s="5"/>
      <c r="AJ2774" s="5"/>
      <c r="AK2774" s="5"/>
      <c r="AL2774" s="5"/>
      <c r="AM2774" s="5"/>
      <c r="AN2774" s="5"/>
      <c r="AO2774" s="5"/>
      <c r="AP2774" s="5"/>
      <c r="AQ2774" s="5"/>
      <c r="AR2774" s="5"/>
      <c r="AS2774" s="5"/>
      <c r="AT2774" s="5"/>
      <c r="AU2774" s="5"/>
      <c r="AV2774" s="5"/>
      <c r="AW2774" s="5"/>
      <c r="AX2774" s="5"/>
      <c r="AY2774" s="5"/>
      <c r="AZ2774" s="5"/>
      <c r="BA2774" s="5"/>
      <c r="BB2774" s="5"/>
    </row>
    <row r="2775" spans="1:54">
      <c r="A2775" s="4"/>
      <c r="B2775" s="25"/>
      <c r="C2775" s="32">
        <f t="shared" si="200"/>
        <v>1</v>
      </c>
      <c r="D2775" s="42" t="s">
        <v>4437</v>
      </c>
      <c r="E2775" s="42">
        <v>19500</v>
      </c>
      <c r="F2775" s="4"/>
      <c r="G2775" s="5"/>
      <c r="H2775" s="5"/>
      <c r="I2775" s="5"/>
      <c r="J2775" s="5"/>
      <c r="K2775" s="5"/>
      <c r="L2775" s="5"/>
      <c r="M2775" s="5"/>
      <c r="N2775" s="5"/>
      <c r="O2775" s="5"/>
      <c r="P2775" s="5"/>
      <c r="Q2775" s="5"/>
      <c r="R2775" s="5"/>
      <c r="S2775" s="5"/>
      <c r="T2775" s="5"/>
      <c r="U2775" s="5"/>
      <c r="V2775" s="5"/>
      <c r="W2775" s="5"/>
      <c r="X2775" s="5"/>
      <c r="Y2775" s="5"/>
      <c r="Z2775" s="5"/>
      <c r="AA2775" s="5"/>
      <c r="AB2775" s="5"/>
      <c r="AC2775" s="5"/>
      <c r="AD2775" s="5"/>
      <c r="AE2775" s="5"/>
      <c r="AF2775" s="5"/>
      <c r="AG2775" s="5"/>
      <c r="AH2775" s="5"/>
      <c r="AI2775" s="5"/>
      <c r="AJ2775" s="5"/>
      <c r="AK2775" s="5"/>
      <c r="AL2775" s="5"/>
      <c r="AM2775" s="5"/>
      <c r="AN2775" s="5"/>
      <c r="AO2775" s="5"/>
      <c r="AP2775" s="5"/>
      <c r="AQ2775" s="5"/>
      <c r="AR2775" s="5"/>
      <c r="AS2775" s="5"/>
      <c r="AT2775" s="5"/>
      <c r="AU2775" s="5"/>
      <c r="AV2775" s="5"/>
      <c r="AW2775" s="5"/>
      <c r="AX2775" s="5"/>
      <c r="AY2775" s="5"/>
      <c r="AZ2775" s="5"/>
      <c r="BA2775" s="5"/>
      <c r="BB2775" s="5"/>
    </row>
    <row r="2776" spans="1:54">
      <c r="A2776" s="4"/>
      <c r="B2776" s="25"/>
      <c r="C2776" s="32">
        <f t="shared" si="200"/>
        <v>1</v>
      </c>
      <c r="D2776" s="42" t="s">
        <v>4438</v>
      </c>
      <c r="E2776" s="42">
        <v>23294</v>
      </c>
      <c r="F2776" s="4"/>
      <c r="G2776" s="5"/>
      <c r="H2776" s="5"/>
      <c r="I2776" s="5"/>
      <c r="J2776" s="5"/>
      <c r="K2776" s="5"/>
      <c r="L2776" s="5"/>
      <c r="M2776" s="5"/>
      <c r="N2776" s="5"/>
      <c r="O2776" s="5"/>
      <c r="P2776" s="5"/>
      <c r="Q2776" s="5"/>
      <c r="R2776" s="5"/>
      <c r="S2776" s="5"/>
      <c r="T2776" s="5"/>
      <c r="U2776" s="5"/>
      <c r="V2776" s="5"/>
      <c r="W2776" s="5"/>
      <c r="X2776" s="5"/>
      <c r="Y2776" s="5"/>
      <c r="Z2776" s="5"/>
      <c r="AA2776" s="5"/>
      <c r="AB2776" s="5"/>
      <c r="AC2776" s="5"/>
      <c r="AD2776" s="5"/>
      <c r="AE2776" s="5"/>
      <c r="AF2776" s="5"/>
      <c r="AG2776" s="5"/>
      <c r="AH2776" s="5"/>
      <c r="AI2776" s="5"/>
      <c r="AJ2776" s="5"/>
      <c r="AK2776" s="5"/>
      <c r="AL2776" s="5"/>
      <c r="AM2776" s="5"/>
      <c r="AN2776" s="5"/>
      <c r="AO2776" s="5"/>
      <c r="AP2776" s="5"/>
      <c r="AQ2776" s="5"/>
      <c r="AR2776" s="5"/>
      <c r="AS2776" s="5"/>
      <c r="AT2776" s="5"/>
      <c r="AU2776" s="5"/>
      <c r="AV2776" s="5"/>
      <c r="AW2776" s="5"/>
      <c r="AX2776" s="5"/>
      <c r="AY2776" s="5"/>
      <c r="AZ2776" s="5"/>
      <c r="BA2776" s="5"/>
      <c r="BB2776" s="5"/>
    </row>
    <row r="2777" spans="1:54">
      <c r="A2777" s="4"/>
      <c r="B2777" s="25"/>
      <c r="C2777" s="32">
        <f t="shared" si="200"/>
        <v>1</v>
      </c>
      <c r="D2777" s="42" t="s">
        <v>4439</v>
      </c>
      <c r="E2777" s="42">
        <v>14900</v>
      </c>
      <c r="F2777" s="4"/>
      <c r="G2777" s="5"/>
      <c r="H2777" s="5"/>
      <c r="I2777" s="5"/>
      <c r="J2777" s="5"/>
      <c r="K2777" s="5"/>
      <c r="L2777" s="5"/>
      <c r="M2777" s="5"/>
      <c r="N2777" s="5"/>
      <c r="O2777" s="5"/>
      <c r="P2777" s="5"/>
      <c r="Q2777" s="5"/>
      <c r="R2777" s="5"/>
      <c r="S2777" s="5"/>
      <c r="T2777" s="5"/>
      <c r="U2777" s="5"/>
      <c r="V2777" s="5"/>
      <c r="W2777" s="5"/>
      <c r="X2777" s="5"/>
      <c r="Y2777" s="5"/>
      <c r="Z2777" s="5"/>
      <c r="AA2777" s="5"/>
      <c r="AB2777" s="5"/>
      <c r="AC2777" s="5"/>
      <c r="AD2777" s="5"/>
      <c r="AE2777" s="5"/>
      <c r="AF2777" s="5"/>
      <c r="AG2777" s="5"/>
      <c r="AH2777" s="5"/>
      <c r="AI2777" s="5"/>
      <c r="AJ2777" s="5"/>
      <c r="AK2777" s="5"/>
      <c r="AL2777" s="5"/>
      <c r="AM2777" s="5"/>
      <c r="AN2777" s="5"/>
      <c r="AO2777" s="5"/>
      <c r="AP2777" s="5"/>
      <c r="AQ2777" s="5"/>
      <c r="AR2777" s="5"/>
      <c r="AS2777" s="5"/>
      <c r="AT2777" s="5"/>
      <c r="AU2777" s="5"/>
      <c r="AV2777" s="5"/>
      <c r="AW2777" s="5"/>
      <c r="AX2777" s="5"/>
      <c r="AY2777" s="5"/>
      <c r="AZ2777" s="5"/>
      <c r="BA2777" s="5"/>
      <c r="BB2777" s="5"/>
    </row>
    <row r="2778" spans="1:54">
      <c r="A2778" s="4"/>
      <c r="B2778" s="25"/>
      <c r="C2778" s="32">
        <f t="shared" si="200"/>
        <v>1</v>
      </c>
      <c r="D2778" s="42" t="s">
        <v>4441</v>
      </c>
      <c r="E2778" s="42">
        <v>43000</v>
      </c>
      <c r="F2778" s="4"/>
      <c r="G2778" s="5"/>
      <c r="H2778" s="5"/>
      <c r="I2778" s="5"/>
      <c r="J2778" s="5"/>
      <c r="K2778" s="5"/>
      <c r="L2778" s="5"/>
      <c r="M2778" s="5"/>
      <c r="N2778" s="5"/>
      <c r="O2778" s="5"/>
      <c r="P2778" s="5"/>
      <c r="Q2778" s="5"/>
      <c r="R2778" s="5"/>
      <c r="S2778" s="5"/>
      <c r="T2778" s="5"/>
      <c r="U2778" s="5"/>
      <c r="V2778" s="5"/>
      <c r="W2778" s="5"/>
      <c r="X2778" s="5"/>
      <c r="Y2778" s="5"/>
      <c r="Z2778" s="5"/>
      <c r="AA2778" s="5"/>
      <c r="AB2778" s="5"/>
      <c r="AC2778" s="5"/>
      <c r="AD2778" s="5"/>
      <c r="AE2778" s="5"/>
      <c r="AF2778" s="5"/>
      <c r="AG2778" s="5"/>
      <c r="AH2778" s="5"/>
      <c r="AI2778" s="5"/>
      <c r="AJ2778" s="5"/>
      <c r="AK2778" s="5"/>
      <c r="AL2778" s="5"/>
      <c r="AM2778" s="5"/>
      <c r="AN2778" s="5"/>
      <c r="AO2778" s="5"/>
      <c r="AP2778" s="5"/>
      <c r="AQ2778" s="5"/>
      <c r="AR2778" s="5"/>
      <c r="AS2778" s="5"/>
      <c r="AT2778" s="5"/>
      <c r="AU2778" s="5"/>
      <c r="AV2778" s="5"/>
      <c r="AW2778" s="5"/>
      <c r="AX2778" s="5"/>
      <c r="AY2778" s="5"/>
      <c r="AZ2778" s="5"/>
      <c r="BA2778" s="5"/>
      <c r="BB2778" s="5"/>
    </row>
    <row r="2779" spans="1:54">
      <c r="A2779" s="4"/>
      <c r="B2779" s="25"/>
      <c r="C2779" s="32">
        <f t="shared" si="200"/>
        <v>1</v>
      </c>
      <c r="D2779" s="42" t="s">
        <v>4442</v>
      </c>
      <c r="E2779" s="42">
        <v>26000</v>
      </c>
      <c r="F2779" s="4"/>
      <c r="G2779" s="5"/>
      <c r="H2779" s="5"/>
      <c r="I2779" s="5"/>
      <c r="J2779" s="5"/>
      <c r="K2779" s="5"/>
      <c r="L2779" s="5"/>
      <c r="M2779" s="5"/>
      <c r="N2779" s="5"/>
      <c r="O2779" s="5"/>
      <c r="P2779" s="5"/>
      <c r="Q2779" s="5"/>
      <c r="R2779" s="5"/>
      <c r="S2779" s="5"/>
      <c r="T2779" s="5"/>
      <c r="U2779" s="5"/>
      <c r="V2779" s="5"/>
      <c r="W2779" s="5"/>
      <c r="X2779" s="5"/>
      <c r="Y2779" s="5"/>
      <c r="Z2779" s="5"/>
      <c r="AA2779" s="5"/>
      <c r="AB2779" s="5"/>
      <c r="AC2779" s="5"/>
      <c r="AD2779" s="5"/>
      <c r="AE2779" s="5"/>
      <c r="AF2779" s="5"/>
      <c r="AG2779" s="5"/>
      <c r="AH2779" s="5"/>
      <c r="AI2779" s="5"/>
      <c r="AJ2779" s="5"/>
      <c r="AK2779" s="5"/>
      <c r="AL2779" s="5"/>
      <c r="AM2779" s="5"/>
      <c r="AN2779" s="5"/>
      <c r="AO2779" s="5"/>
      <c r="AP2779" s="5"/>
      <c r="AQ2779" s="5"/>
      <c r="AR2779" s="5"/>
      <c r="AS2779" s="5"/>
      <c r="AT2779" s="5"/>
      <c r="AU2779" s="5"/>
      <c r="AV2779" s="5"/>
      <c r="AW2779" s="5"/>
      <c r="AX2779" s="5"/>
      <c r="AY2779" s="5"/>
      <c r="AZ2779" s="5"/>
      <c r="BA2779" s="5"/>
      <c r="BB2779" s="5"/>
    </row>
    <row r="2780" spans="1:54">
      <c r="A2780" s="4"/>
      <c r="B2780" s="25"/>
      <c r="C2780" s="32">
        <f t="shared" si="200"/>
        <v>1</v>
      </c>
      <c r="D2780" s="42" t="s">
        <v>4443</v>
      </c>
      <c r="E2780" s="42">
        <v>106462</v>
      </c>
      <c r="F2780" s="4"/>
      <c r="G2780" s="5"/>
      <c r="H2780" s="5"/>
      <c r="I2780" s="5"/>
      <c r="J2780" s="5"/>
      <c r="K2780" s="5"/>
      <c r="L2780" s="5"/>
      <c r="M2780" s="5"/>
      <c r="N2780" s="5"/>
      <c r="O2780" s="5"/>
      <c r="P2780" s="5"/>
      <c r="Q2780" s="5"/>
      <c r="R2780" s="5"/>
      <c r="S2780" s="5"/>
      <c r="T2780" s="5"/>
      <c r="U2780" s="5"/>
      <c r="V2780" s="5"/>
      <c r="W2780" s="5"/>
      <c r="X2780" s="5"/>
      <c r="Y2780" s="5"/>
      <c r="Z2780" s="5"/>
      <c r="AA2780" s="5"/>
      <c r="AB2780" s="5"/>
      <c r="AC2780" s="5"/>
      <c r="AD2780" s="5"/>
      <c r="AE2780" s="5"/>
      <c r="AF2780" s="5"/>
      <c r="AG2780" s="5"/>
      <c r="AH2780" s="5"/>
      <c r="AI2780" s="5"/>
      <c r="AJ2780" s="5"/>
      <c r="AK2780" s="5"/>
      <c r="AL2780" s="5"/>
      <c r="AM2780" s="5"/>
      <c r="AN2780" s="5"/>
      <c r="AO2780" s="5"/>
      <c r="AP2780" s="5"/>
      <c r="AQ2780" s="5"/>
      <c r="AR2780" s="5"/>
      <c r="AS2780" s="5"/>
      <c r="AT2780" s="5"/>
      <c r="AU2780" s="5"/>
      <c r="AV2780" s="5"/>
      <c r="AW2780" s="5"/>
      <c r="AX2780" s="5"/>
      <c r="AY2780" s="5"/>
      <c r="AZ2780" s="5"/>
      <c r="BA2780" s="5"/>
      <c r="BB2780" s="5"/>
    </row>
    <row r="2781" spans="1:54">
      <c r="A2781" s="4"/>
      <c r="B2781" s="25"/>
      <c r="C2781" s="32">
        <f t="shared" si="200"/>
        <v>1</v>
      </c>
      <c r="D2781" s="42" t="s">
        <v>4444</v>
      </c>
      <c r="E2781" s="42">
        <v>21165</v>
      </c>
      <c r="F2781" s="4"/>
      <c r="G2781" s="5"/>
      <c r="H2781" s="5"/>
      <c r="I2781" s="5"/>
      <c r="J2781" s="5"/>
      <c r="K2781" s="5"/>
      <c r="L2781" s="5"/>
      <c r="M2781" s="5"/>
      <c r="N2781" s="5"/>
      <c r="O2781" s="5"/>
      <c r="P2781" s="5"/>
      <c r="Q2781" s="5"/>
      <c r="R2781" s="5"/>
      <c r="S2781" s="5"/>
      <c r="T2781" s="5"/>
      <c r="U2781" s="5"/>
      <c r="V2781" s="5"/>
      <c r="W2781" s="5"/>
      <c r="X2781" s="5"/>
      <c r="Y2781" s="5"/>
      <c r="Z2781" s="5"/>
      <c r="AA2781" s="5"/>
      <c r="AB2781" s="5"/>
      <c r="AC2781" s="5"/>
      <c r="AD2781" s="5"/>
      <c r="AE2781" s="5"/>
      <c r="AF2781" s="5"/>
      <c r="AG2781" s="5"/>
      <c r="AH2781" s="5"/>
      <c r="AI2781" s="5"/>
      <c r="AJ2781" s="5"/>
      <c r="AK2781" s="5"/>
      <c r="AL2781" s="5"/>
      <c r="AM2781" s="5"/>
      <c r="AN2781" s="5"/>
      <c r="AO2781" s="5"/>
      <c r="AP2781" s="5"/>
      <c r="AQ2781" s="5"/>
      <c r="AR2781" s="5"/>
      <c r="AS2781" s="5"/>
      <c r="AT2781" s="5"/>
      <c r="AU2781" s="5"/>
      <c r="AV2781" s="5"/>
      <c r="AW2781" s="5"/>
      <c r="AX2781" s="5"/>
      <c r="AY2781" s="5"/>
      <c r="AZ2781" s="5"/>
      <c r="BA2781" s="5"/>
      <c r="BB2781" s="5"/>
    </row>
    <row r="2782" spans="1:54">
      <c r="A2782" s="4"/>
      <c r="B2782" s="25"/>
      <c r="C2782" s="32">
        <f t="shared" si="200"/>
        <v>1</v>
      </c>
      <c r="D2782" s="42" t="s">
        <v>4938</v>
      </c>
      <c r="E2782" s="42">
        <v>35680</v>
      </c>
      <c r="F2782" s="4"/>
      <c r="G2782" s="5"/>
      <c r="H2782" s="5"/>
      <c r="I2782" s="5"/>
      <c r="J2782" s="5"/>
      <c r="K2782" s="5"/>
      <c r="L2782" s="5"/>
      <c r="M2782" s="5"/>
      <c r="N2782" s="5"/>
      <c r="O2782" s="5"/>
      <c r="P2782" s="5"/>
      <c r="Q2782" s="5"/>
      <c r="R2782" s="5"/>
      <c r="S2782" s="5"/>
      <c r="T2782" s="5"/>
      <c r="U2782" s="5"/>
      <c r="V2782" s="5"/>
      <c r="W2782" s="5"/>
      <c r="X2782" s="5"/>
      <c r="Y2782" s="5"/>
      <c r="Z2782" s="5"/>
      <c r="AA2782" s="5"/>
      <c r="AB2782" s="5"/>
      <c r="AC2782" s="5"/>
      <c r="AD2782" s="5"/>
      <c r="AE2782" s="5"/>
      <c r="AF2782" s="5"/>
      <c r="AG2782" s="5"/>
      <c r="AH2782" s="5"/>
      <c r="AI2782" s="5"/>
      <c r="AJ2782" s="5"/>
      <c r="AK2782" s="5"/>
      <c r="AL2782" s="5"/>
      <c r="AM2782" s="5"/>
      <c r="AN2782" s="5"/>
      <c r="AO2782" s="5"/>
      <c r="AP2782" s="5"/>
      <c r="AQ2782" s="5"/>
      <c r="AR2782" s="5"/>
      <c r="AS2782" s="5"/>
      <c r="AT2782" s="5"/>
      <c r="AU2782" s="5"/>
      <c r="AV2782" s="5"/>
      <c r="AW2782" s="5"/>
      <c r="AX2782" s="5"/>
      <c r="AY2782" s="5"/>
      <c r="AZ2782" s="5"/>
      <c r="BA2782" s="5"/>
      <c r="BB2782" s="5"/>
    </row>
    <row r="2783" spans="1:54">
      <c r="A2783" s="4"/>
      <c r="B2783" s="25"/>
      <c r="C2783" s="32">
        <f t="shared" si="200"/>
        <v>1</v>
      </c>
      <c r="D2783" s="42" t="s">
        <v>4446</v>
      </c>
      <c r="E2783" s="42">
        <v>70457</v>
      </c>
      <c r="F2783" s="4"/>
      <c r="G2783" s="5"/>
      <c r="H2783" s="5"/>
      <c r="I2783" s="5"/>
      <c r="J2783" s="5"/>
      <c r="K2783" s="5"/>
      <c r="L2783" s="5"/>
      <c r="M2783" s="5"/>
      <c r="N2783" s="5"/>
      <c r="O2783" s="5"/>
      <c r="P2783" s="5"/>
      <c r="Q2783" s="5"/>
      <c r="R2783" s="5"/>
      <c r="S2783" s="5"/>
      <c r="T2783" s="5"/>
      <c r="U2783" s="5"/>
      <c r="V2783" s="5"/>
      <c r="W2783" s="5"/>
      <c r="X2783" s="5"/>
      <c r="Y2783" s="5"/>
      <c r="Z2783" s="5"/>
      <c r="AA2783" s="5"/>
      <c r="AB2783" s="5"/>
      <c r="AC2783" s="5"/>
      <c r="AD2783" s="5"/>
      <c r="AE2783" s="5"/>
      <c r="AF2783" s="5"/>
      <c r="AG2783" s="5"/>
      <c r="AH2783" s="5"/>
      <c r="AI2783" s="5"/>
      <c r="AJ2783" s="5"/>
      <c r="AK2783" s="5"/>
      <c r="AL2783" s="5"/>
      <c r="AM2783" s="5"/>
      <c r="AN2783" s="5"/>
      <c r="AO2783" s="5"/>
      <c r="AP2783" s="5"/>
      <c r="AQ2783" s="5"/>
      <c r="AR2783" s="5"/>
      <c r="AS2783" s="5"/>
      <c r="AT2783" s="5"/>
      <c r="AU2783" s="5"/>
      <c r="AV2783" s="5"/>
      <c r="AW2783" s="5"/>
      <c r="AX2783" s="5"/>
      <c r="AY2783" s="5"/>
      <c r="AZ2783" s="5"/>
      <c r="BA2783" s="5"/>
      <c r="BB2783" s="5"/>
    </row>
    <row r="2784" spans="1:54">
      <c r="A2784" s="4"/>
      <c r="B2784" s="25"/>
      <c r="C2784" s="32">
        <f t="shared" si="200"/>
        <v>1</v>
      </c>
      <c r="D2784" s="42" t="s">
        <v>4448</v>
      </c>
      <c r="E2784" s="42">
        <v>56000</v>
      </c>
      <c r="F2784" s="4"/>
      <c r="G2784" s="5"/>
      <c r="H2784" s="5"/>
      <c r="I2784" s="5"/>
      <c r="J2784" s="5"/>
      <c r="K2784" s="5"/>
      <c r="L2784" s="5"/>
      <c r="M2784" s="5"/>
      <c r="N2784" s="5"/>
      <c r="O2784" s="5"/>
      <c r="P2784" s="5"/>
      <c r="Q2784" s="5"/>
      <c r="R2784" s="5"/>
      <c r="S2784" s="5"/>
      <c r="T2784" s="5"/>
      <c r="U2784" s="5"/>
      <c r="V2784" s="5"/>
      <c r="W2784" s="5"/>
      <c r="X2784" s="5"/>
      <c r="Y2784" s="5"/>
      <c r="Z2784" s="5"/>
      <c r="AA2784" s="5"/>
      <c r="AB2784" s="5"/>
      <c r="AC2784" s="5"/>
      <c r="AD2784" s="5"/>
      <c r="AE2784" s="5"/>
      <c r="AF2784" s="5"/>
      <c r="AG2784" s="5"/>
      <c r="AH2784" s="5"/>
      <c r="AI2784" s="5"/>
      <c r="AJ2784" s="5"/>
      <c r="AK2784" s="5"/>
      <c r="AL2784" s="5"/>
      <c r="AM2784" s="5"/>
      <c r="AN2784" s="5"/>
      <c r="AO2784" s="5"/>
      <c r="AP2784" s="5"/>
      <c r="AQ2784" s="5"/>
      <c r="AR2784" s="5"/>
      <c r="AS2784" s="5"/>
      <c r="AT2784" s="5"/>
      <c r="AU2784" s="5"/>
      <c r="AV2784" s="5"/>
      <c r="AW2784" s="5"/>
      <c r="AX2784" s="5"/>
      <c r="AY2784" s="5"/>
      <c r="AZ2784" s="5"/>
      <c r="BA2784" s="5"/>
      <c r="BB2784" s="5"/>
    </row>
    <row r="2785" spans="1:54">
      <c r="A2785" s="4"/>
      <c r="B2785" s="25"/>
      <c r="C2785" s="32">
        <f t="shared" si="200"/>
        <v>1</v>
      </c>
      <c r="D2785" s="42" t="s">
        <v>4939</v>
      </c>
      <c r="E2785" s="42">
        <v>24983</v>
      </c>
      <c r="F2785" s="4"/>
      <c r="G2785" s="5"/>
      <c r="H2785" s="5"/>
      <c r="I2785" s="5"/>
      <c r="J2785" s="5"/>
      <c r="K2785" s="5"/>
      <c r="L2785" s="5"/>
      <c r="M2785" s="5"/>
      <c r="N2785" s="5"/>
      <c r="O2785" s="5"/>
      <c r="P2785" s="5"/>
      <c r="Q2785" s="5"/>
      <c r="R2785" s="5"/>
      <c r="S2785" s="5"/>
      <c r="T2785" s="5"/>
      <c r="U2785" s="5"/>
      <c r="V2785" s="5"/>
      <c r="W2785" s="5"/>
      <c r="X2785" s="5"/>
      <c r="Y2785" s="5"/>
      <c r="Z2785" s="5"/>
      <c r="AA2785" s="5"/>
      <c r="AB2785" s="5"/>
      <c r="AC2785" s="5"/>
      <c r="AD2785" s="5"/>
      <c r="AE2785" s="5"/>
      <c r="AF2785" s="5"/>
      <c r="AG2785" s="5"/>
      <c r="AH2785" s="5"/>
      <c r="AI2785" s="5"/>
      <c r="AJ2785" s="5"/>
      <c r="AK2785" s="5"/>
      <c r="AL2785" s="5"/>
      <c r="AM2785" s="5"/>
      <c r="AN2785" s="5"/>
      <c r="AO2785" s="5"/>
      <c r="AP2785" s="5"/>
      <c r="AQ2785" s="5"/>
      <c r="AR2785" s="5"/>
      <c r="AS2785" s="5"/>
      <c r="AT2785" s="5"/>
      <c r="AU2785" s="5"/>
      <c r="AV2785" s="5"/>
      <c r="AW2785" s="5"/>
      <c r="AX2785" s="5"/>
      <c r="AY2785" s="5"/>
      <c r="AZ2785" s="5"/>
      <c r="BA2785" s="5"/>
      <c r="BB2785" s="5"/>
    </row>
    <row r="2786" spans="1:54">
      <c r="A2786" s="4"/>
      <c r="B2786" s="25"/>
      <c r="C2786" s="32">
        <f t="shared" si="200"/>
        <v>1</v>
      </c>
      <c r="D2786" s="42" t="s">
        <v>4450</v>
      </c>
      <c r="E2786" s="42">
        <v>29630</v>
      </c>
      <c r="F2786" s="4"/>
      <c r="G2786" s="5"/>
      <c r="H2786" s="5"/>
      <c r="I2786" s="5"/>
      <c r="J2786" s="5"/>
      <c r="K2786" s="5"/>
      <c r="L2786" s="5"/>
      <c r="M2786" s="5"/>
      <c r="N2786" s="5"/>
      <c r="O2786" s="5"/>
      <c r="P2786" s="5"/>
      <c r="Q2786" s="5"/>
      <c r="R2786" s="5"/>
      <c r="S2786" s="5"/>
      <c r="T2786" s="5"/>
      <c r="U2786" s="5"/>
      <c r="V2786" s="5"/>
      <c r="W2786" s="5"/>
      <c r="X2786" s="5"/>
      <c r="Y2786" s="5"/>
      <c r="Z2786" s="5"/>
      <c r="AA2786" s="5"/>
      <c r="AB2786" s="5"/>
      <c r="AC2786" s="5"/>
      <c r="AD2786" s="5"/>
      <c r="AE2786" s="5"/>
      <c r="AF2786" s="5"/>
      <c r="AG2786" s="5"/>
      <c r="AH2786" s="5"/>
      <c r="AI2786" s="5"/>
      <c r="AJ2786" s="5"/>
      <c r="AK2786" s="5"/>
      <c r="AL2786" s="5"/>
      <c r="AM2786" s="5"/>
      <c r="AN2786" s="5"/>
      <c r="AO2786" s="5"/>
      <c r="AP2786" s="5"/>
      <c r="AQ2786" s="5"/>
      <c r="AR2786" s="5"/>
      <c r="AS2786" s="5"/>
      <c r="AT2786" s="5"/>
      <c r="AU2786" s="5"/>
      <c r="AV2786" s="5"/>
      <c r="AW2786" s="5"/>
      <c r="AX2786" s="5"/>
      <c r="AY2786" s="5"/>
      <c r="AZ2786" s="5"/>
      <c r="BA2786" s="5"/>
      <c r="BB2786" s="5"/>
    </row>
    <row r="2787" spans="1:54">
      <c r="A2787" s="4"/>
      <c r="B2787" s="25"/>
      <c r="C2787" s="32">
        <f t="shared" si="200"/>
        <v>1</v>
      </c>
      <c r="D2787" s="42" t="s">
        <v>4451</v>
      </c>
      <c r="E2787" s="42">
        <v>28000</v>
      </c>
      <c r="F2787" s="4"/>
      <c r="G2787" s="5"/>
      <c r="H2787" s="5"/>
      <c r="I2787" s="5"/>
      <c r="J2787" s="5"/>
      <c r="K2787" s="5"/>
      <c r="L2787" s="5"/>
      <c r="M2787" s="5"/>
      <c r="N2787" s="5"/>
      <c r="O2787" s="5"/>
      <c r="P2787" s="5"/>
      <c r="Q2787" s="5"/>
      <c r="R2787" s="5"/>
      <c r="S2787" s="5"/>
      <c r="T2787" s="5"/>
      <c r="U2787" s="5"/>
      <c r="V2787" s="5"/>
      <c r="W2787" s="5"/>
      <c r="X2787" s="5"/>
      <c r="Y2787" s="5"/>
      <c r="Z2787" s="5"/>
      <c r="AA2787" s="5"/>
      <c r="AB2787" s="5"/>
      <c r="AC2787" s="5"/>
      <c r="AD2787" s="5"/>
      <c r="AE2787" s="5"/>
      <c r="AF2787" s="5"/>
      <c r="AG2787" s="5"/>
      <c r="AH2787" s="5"/>
      <c r="AI2787" s="5"/>
      <c r="AJ2787" s="5"/>
      <c r="AK2787" s="5"/>
      <c r="AL2787" s="5"/>
      <c r="AM2787" s="5"/>
      <c r="AN2787" s="5"/>
      <c r="AO2787" s="5"/>
      <c r="AP2787" s="5"/>
      <c r="AQ2787" s="5"/>
      <c r="AR2787" s="5"/>
      <c r="AS2787" s="5"/>
      <c r="AT2787" s="5"/>
      <c r="AU2787" s="5"/>
      <c r="AV2787" s="5"/>
      <c r="AW2787" s="5"/>
      <c r="AX2787" s="5"/>
      <c r="AY2787" s="5"/>
      <c r="AZ2787" s="5"/>
      <c r="BA2787" s="5"/>
      <c r="BB2787" s="5"/>
    </row>
    <row r="2788" spans="1:54">
      <c r="A2788" s="4"/>
      <c r="B2788" s="25"/>
      <c r="C2788" s="32">
        <f t="shared" si="200"/>
        <v>1</v>
      </c>
      <c r="D2788" s="42" t="s">
        <v>4452</v>
      </c>
      <c r="E2788" s="42">
        <v>46395</v>
      </c>
      <c r="F2788" s="4"/>
      <c r="G2788" s="5"/>
      <c r="H2788" s="5"/>
      <c r="I2788" s="5"/>
      <c r="J2788" s="5"/>
      <c r="K2788" s="5"/>
      <c r="L2788" s="5"/>
      <c r="M2788" s="5"/>
      <c r="N2788" s="5"/>
      <c r="O2788" s="5"/>
      <c r="P2788" s="5"/>
      <c r="Q2788" s="5"/>
      <c r="R2788" s="5"/>
      <c r="S2788" s="5"/>
      <c r="T2788" s="5"/>
      <c r="U2788" s="5"/>
      <c r="V2788" s="5"/>
      <c r="W2788" s="5"/>
      <c r="X2788" s="5"/>
      <c r="Y2788" s="5"/>
      <c r="Z2788" s="5"/>
      <c r="AA2788" s="5"/>
      <c r="AB2788" s="5"/>
      <c r="AC2788" s="5"/>
      <c r="AD2788" s="5"/>
      <c r="AE2788" s="5"/>
      <c r="AF2788" s="5"/>
      <c r="AG2788" s="5"/>
      <c r="AH2788" s="5"/>
      <c r="AI2788" s="5"/>
      <c r="AJ2788" s="5"/>
      <c r="AK2788" s="5"/>
      <c r="AL2788" s="5"/>
      <c r="AM2788" s="5"/>
      <c r="AN2788" s="5"/>
      <c r="AO2788" s="5"/>
      <c r="AP2788" s="5"/>
      <c r="AQ2788" s="5"/>
      <c r="AR2788" s="5"/>
      <c r="AS2788" s="5"/>
      <c r="AT2788" s="5"/>
      <c r="AU2788" s="5"/>
      <c r="AV2788" s="5"/>
      <c r="AW2788" s="5"/>
      <c r="AX2788" s="5"/>
      <c r="AY2788" s="5"/>
      <c r="AZ2788" s="5"/>
      <c r="BA2788" s="5"/>
      <c r="BB2788" s="5"/>
    </row>
    <row r="2789" spans="1:54">
      <c r="A2789" s="4"/>
      <c r="B2789" s="25"/>
      <c r="C2789" s="32">
        <f t="shared" si="200"/>
        <v>1</v>
      </c>
      <c r="D2789" s="42" t="s">
        <v>4453</v>
      </c>
      <c r="E2789" s="42">
        <v>112091</v>
      </c>
      <c r="F2789" s="4"/>
      <c r="G2789" s="5"/>
      <c r="H2789" s="5"/>
      <c r="I2789" s="5"/>
      <c r="J2789" s="5"/>
      <c r="K2789" s="5"/>
      <c r="L2789" s="5"/>
      <c r="M2789" s="5"/>
      <c r="N2789" s="5"/>
      <c r="O2789" s="5"/>
      <c r="P2789" s="5"/>
      <c r="Q2789" s="5"/>
      <c r="R2789" s="5"/>
      <c r="S2789" s="5"/>
      <c r="T2789" s="5"/>
      <c r="U2789" s="5"/>
      <c r="V2789" s="5"/>
      <c r="W2789" s="5"/>
      <c r="X2789" s="5"/>
      <c r="Y2789" s="5"/>
      <c r="Z2789" s="5"/>
      <c r="AA2789" s="5"/>
      <c r="AB2789" s="5"/>
      <c r="AC2789" s="5"/>
      <c r="AD2789" s="5"/>
      <c r="AE2789" s="5"/>
      <c r="AF2789" s="5"/>
      <c r="AG2789" s="5"/>
      <c r="AH2789" s="5"/>
      <c r="AI2789" s="5"/>
      <c r="AJ2789" s="5"/>
      <c r="AK2789" s="5"/>
      <c r="AL2789" s="5"/>
      <c r="AM2789" s="5"/>
      <c r="AN2789" s="5"/>
      <c r="AO2789" s="5"/>
      <c r="AP2789" s="5"/>
      <c r="AQ2789" s="5"/>
      <c r="AR2789" s="5"/>
      <c r="AS2789" s="5"/>
      <c r="AT2789" s="5"/>
      <c r="AU2789" s="5"/>
      <c r="AV2789" s="5"/>
      <c r="AW2789" s="5"/>
      <c r="AX2789" s="5"/>
      <c r="AY2789" s="5"/>
      <c r="AZ2789" s="5"/>
      <c r="BA2789" s="5"/>
      <c r="BB2789" s="5"/>
    </row>
    <row r="2790" spans="1:54">
      <c r="A2790" s="4"/>
      <c r="B2790" s="25"/>
      <c r="C2790" s="32">
        <f t="shared" si="200"/>
        <v>1</v>
      </c>
      <c r="D2790" s="42" t="s">
        <v>4454</v>
      </c>
      <c r="E2790" s="42">
        <v>51268</v>
      </c>
      <c r="F2790" s="4"/>
      <c r="G2790" s="5"/>
      <c r="H2790" s="5"/>
      <c r="I2790" s="5"/>
      <c r="J2790" s="5"/>
      <c r="K2790" s="5"/>
      <c r="L2790" s="5"/>
      <c r="M2790" s="5"/>
      <c r="N2790" s="5"/>
      <c r="O2790" s="5"/>
      <c r="P2790" s="5"/>
      <c r="Q2790" s="5"/>
      <c r="R2790" s="5"/>
      <c r="S2790" s="5"/>
      <c r="T2790" s="5"/>
      <c r="U2790" s="5"/>
      <c r="V2790" s="5"/>
      <c r="W2790" s="5"/>
      <c r="X2790" s="5"/>
      <c r="Y2790" s="5"/>
      <c r="Z2790" s="5"/>
      <c r="AA2790" s="5"/>
      <c r="AB2790" s="5"/>
      <c r="AC2790" s="5"/>
      <c r="AD2790" s="5"/>
      <c r="AE2790" s="5"/>
      <c r="AF2790" s="5"/>
      <c r="AG2790" s="5"/>
      <c r="AH2790" s="5"/>
      <c r="AI2790" s="5"/>
      <c r="AJ2790" s="5"/>
      <c r="AK2790" s="5"/>
      <c r="AL2790" s="5"/>
      <c r="AM2790" s="5"/>
      <c r="AN2790" s="5"/>
      <c r="AO2790" s="5"/>
      <c r="AP2790" s="5"/>
      <c r="AQ2790" s="5"/>
      <c r="AR2790" s="5"/>
      <c r="AS2790" s="5"/>
      <c r="AT2790" s="5"/>
      <c r="AU2790" s="5"/>
      <c r="AV2790" s="5"/>
      <c r="AW2790" s="5"/>
      <c r="AX2790" s="5"/>
      <c r="AY2790" s="5"/>
      <c r="AZ2790" s="5"/>
      <c r="BA2790" s="5"/>
      <c r="BB2790" s="5"/>
    </row>
    <row r="2791" spans="1:54">
      <c r="A2791" s="4"/>
      <c r="B2791" s="25"/>
      <c r="C2791" s="32">
        <f t="shared" si="200"/>
        <v>1</v>
      </c>
      <c r="D2791" s="42" t="s">
        <v>4455</v>
      </c>
      <c r="E2791" s="42">
        <v>50840</v>
      </c>
      <c r="F2791" s="4"/>
      <c r="G2791" s="5"/>
      <c r="H2791" s="5"/>
      <c r="I2791" s="5"/>
      <c r="J2791" s="5"/>
      <c r="K2791" s="5"/>
      <c r="L2791" s="5"/>
      <c r="M2791" s="5"/>
      <c r="N2791" s="5"/>
      <c r="O2791" s="5"/>
      <c r="P2791" s="5"/>
      <c r="Q2791" s="5"/>
      <c r="R2791" s="5"/>
      <c r="S2791" s="5"/>
      <c r="T2791" s="5"/>
      <c r="U2791" s="5"/>
      <c r="V2791" s="5"/>
      <c r="W2791" s="5"/>
      <c r="X2791" s="5"/>
      <c r="Y2791" s="5"/>
      <c r="Z2791" s="5"/>
      <c r="AA2791" s="5"/>
      <c r="AB2791" s="5"/>
      <c r="AC2791" s="5"/>
      <c r="AD2791" s="5"/>
      <c r="AE2791" s="5"/>
      <c r="AF2791" s="5"/>
      <c r="AG2791" s="5"/>
      <c r="AH2791" s="5"/>
      <c r="AI2791" s="5"/>
      <c r="AJ2791" s="5"/>
      <c r="AK2791" s="5"/>
      <c r="AL2791" s="5"/>
      <c r="AM2791" s="5"/>
      <c r="AN2791" s="5"/>
      <c r="AO2791" s="5"/>
      <c r="AP2791" s="5"/>
      <c r="AQ2791" s="5"/>
      <c r="AR2791" s="5"/>
      <c r="AS2791" s="5"/>
      <c r="AT2791" s="5"/>
      <c r="AU2791" s="5"/>
      <c r="AV2791" s="5"/>
      <c r="AW2791" s="5"/>
      <c r="AX2791" s="5"/>
      <c r="AY2791" s="5"/>
      <c r="AZ2791" s="5"/>
      <c r="BA2791" s="5"/>
      <c r="BB2791" s="5"/>
    </row>
    <row r="2792" spans="1:54">
      <c r="A2792" s="4"/>
      <c r="B2792" s="25"/>
      <c r="C2792" s="32">
        <f t="shared" si="200"/>
        <v>1</v>
      </c>
      <c r="D2792" s="42" t="s">
        <v>4456</v>
      </c>
      <c r="E2792" s="42">
        <v>38720</v>
      </c>
      <c r="F2792" s="4"/>
      <c r="G2792" s="5"/>
      <c r="H2792" s="5"/>
      <c r="I2792" s="5"/>
      <c r="J2792" s="5"/>
      <c r="K2792" s="5"/>
      <c r="L2792" s="5"/>
      <c r="M2792" s="5"/>
      <c r="N2792" s="5"/>
      <c r="O2792" s="5"/>
      <c r="P2792" s="5"/>
      <c r="Q2792" s="5"/>
      <c r="R2792" s="5"/>
      <c r="S2792" s="5"/>
      <c r="T2792" s="5"/>
      <c r="U2792" s="5"/>
      <c r="V2792" s="5"/>
      <c r="W2792" s="5"/>
      <c r="X2792" s="5"/>
      <c r="Y2792" s="5"/>
      <c r="Z2792" s="5"/>
      <c r="AA2792" s="5"/>
      <c r="AB2792" s="5"/>
      <c r="AC2792" s="5"/>
      <c r="AD2792" s="5"/>
      <c r="AE2792" s="5"/>
      <c r="AF2792" s="5"/>
      <c r="AG2792" s="5"/>
      <c r="AH2792" s="5"/>
      <c r="AI2792" s="5"/>
      <c r="AJ2792" s="5"/>
      <c r="AK2792" s="5"/>
      <c r="AL2792" s="5"/>
      <c r="AM2792" s="5"/>
      <c r="AN2792" s="5"/>
      <c r="AO2792" s="5"/>
      <c r="AP2792" s="5"/>
      <c r="AQ2792" s="5"/>
      <c r="AR2792" s="5"/>
      <c r="AS2792" s="5"/>
      <c r="AT2792" s="5"/>
      <c r="AU2792" s="5"/>
      <c r="AV2792" s="5"/>
      <c r="AW2792" s="5"/>
      <c r="AX2792" s="5"/>
      <c r="AY2792" s="5"/>
      <c r="AZ2792" s="5"/>
      <c r="BA2792" s="5"/>
      <c r="BB2792" s="5"/>
    </row>
    <row r="2793" spans="1:54">
      <c r="A2793" s="4"/>
      <c r="B2793" s="25"/>
      <c r="C2793" s="32">
        <f t="shared" si="200"/>
        <v>1</v>
      </c>
      <c r="D2793" s="42" t="s">
        <v>4457</v>
      </c>
      <c r="E2793" s="42">
        <v>36389</v>
      </c>
      <c r="F2793" s="4"/>
      <c r="G2793" s="5"/>
      <c r="H2793" s="5"/>
      <c r="I2793" s="5"/>
      <c r="J2793" s="5"/>
      <c r="K2793" s="5"/>
      <c r="L2793" s="5"/>
      <c r="M2793" s="5"/>
      <c r="N2793" s="5"/>
      <c r="O2793" s="5"/>
      <c r="P2793" s="5"/>
      <c r="Q2793" s="5"/>
      <c r="R2793" s="5"/>
      <c r="S2793" s="5"/>
      <c r="T2793" s="5"/>
      <c r="U2793" s="5"/>
      <c r="V2793" s="5"/>
      <c r="W2793" s="5"/>
      <c r="X2793" s="5"/>
      <c r="Y2793" s="5"/>
      <c r="Z2793" s="5"/>
      <c r="AA2793" s="5"/>
      <c r="AB2793" s="5"/>
      <c r="AC2793" s="5"/>
      <c r="AD2793" s="5"/>
      <c r="AE2793" s="5"/>
      <c r="AF2793" s="5"/>
      <c r="AG2793" s="5"/>
      <c r="AH2793" s="5"/>
      <c r="AI2793" s="5"/>
      <c r="AJ2793" s="5"/>
      <c r="AK2793" s="5"/>
      <c r="AL2793" s="5"/>
      <c r="AM2793" s="5"/>
      <c r="AN2793" s="5"/>
      <c r="AO2793" s="5"/>
      <c r="AP2793" s="5"/>
      <c r="AQ2793" s="5"/>
      <c r="AR2793" s="5"/>
      <c r="AS2793" s="5"/>
      <c r="AT2793" s="5"/>
      <c r="AU2793" s="5"/>
      <c r="AV2793" s="5"/>
      <c r="AW2793" s="5"/>
      <c r="AX2793" s="5"/>
      <c r="AY2793" s="5"/>
      <c r="AZ2793" s="5"/>
      <c r="BA2793" s="5"/>
      <c r="BB2793" s="5"/>
    </row>
    <row r="2794" spans="1:54">
      <c r="A2794" s="4"/>
      <c r="B2794" s="25"/>
      <c r="C2794" s="32">
        <f t="shared" si="200"/>
        <v>1</v>
      </c>
      <c r="D2794" s="42" t="s">
        <v>4458</v>
      </c>
      <c r="E2794" s="42">
        <v>7500</v>
      </c>
      <c r="F2794" s="4"/>
      <c r="G2794" s="5"/>
      <c r="H2794" s="5"/>
      <c r="I2794" s="5"/>
      <c r="J2794" s="5"/>
      <c r="K2794" s="5"/>
      <c r="L2794" s="5"/>
      <c r="M2794" s="5"/>
      <c r="N2794" s="5"/>
      <c r="O2794" s="5"/>
      <c r="P2794" s="5"/>
      <c r="Q2794" s="5"/>
      <c r="R2794" s="5"/>
      <c r="S2794" s="5"/>
      <c r="T2794" s="5"/>
      <c r="U2794" s="5"/>
      <c r="V2794" s="5"/>
      <c r="W2794" s="5"/>
      <c r="X2794" s="5"/>
      <c r="Y2794" s="5"/>
      <c r="Z2794" s="5"/>
      <c r="AA2794" s="5"/>
      <c r="AB2794" s="5"/>
      <c r="AC2794" s="5"/>
      <c r="AD2794" s="5"/>
      <c r="AE2794" s="5"/>
      <c r="AF2794" s="5"/>
      <c r="AG2794" s="5"/>
      <c r="AH2794" s="5"/>
      <c r="AI2794" s="5"/>
      <c r="AJ2794" s="5"/>
      <c r="AK2794" s="5"/>
      <c r="AL2794" s="5"/>
      <c r="AM2794" s="5"/>
      <c r="AN2794" s="5"/>
      <c r="AO2794" s="5"/>
      <c r="AP2794" s="5"/>
      <c r="AQ2794" s="5"/>
      <c r="AR2794" s="5"/>
      <c r="AS2794" s="5"/>
      <c r="AT2794" s="5"/>
      <c r="AU2794" s="5"/>
      <c r="AV2794" s="5"/>
      <c r="AW2794" s="5"/>
      <c r="AX2794" s="5"/>
      <c r="AY2794" s="5"/>
      <c r="AZ2794" s="5"/>
      <c r="BA2794" s="5"/>
      <c r="BB2794" s="5"/>
    </row>
    <row r="2795" spans="1:54">
      <c r="A2795" s="4"/>
      <c r="B2795" s="25"/>
      <c r="C2795" s="32">
        <f t="shared" si="200"/>
        <v>1</v>
      </c>
      <c r="D2795" s="42" t="s">
        <v>4459</v>
      </c>
      <c r="E2795" s="42">
        <v>30152</v>
      </c>
      <c r="F2795" s="4"/>
      <c r="G2795" s="5"/>
      <c r="H2795" s="5"/>
      <c r="I2795" s="5"/>
      <c r="J2795" s="5"/>
      <c r="K2795" s="5"/>
      <c r="L2795" s="5"/>
      <c r="M2795" s="5"/>
      <c r="N2795" s="5"/>
      <c r="O2795" s="5"/>
      <c r="P2795" s="5"/>
      <c r="Q2795" s="5"/>
      <c r="R2795" s="5"/>
      <c r="S2795" s="5"/>
      <c r="T2795" s="5"/>
      <c r="U2795" s="5"/>
      <c r="V2795" s="5"/>
      <c r="W2795" s="5"/>
      <c r="X2795" s="5"/>
      <c r="Y2795" s="5"/>
      <c r="Z2795" s="5"/>
      <c r="AA2795" s="5"/>
      <c r="AB2795" s="5"/>
      <c r="AC2795" s="5"/>
      <c r="AD2795" s="5"/>
      <c r="AE2795" s="5"/>
      <c r="AF2795" s="5"/>
      <c r="AG2795" s="5"/>
      <c r="AH2795" s="5"/>
      <c r="AI2795" s="5"/>
      <c r="AJ2795" s="5"/>
      <c r="AK2795" s="5"/>
      <c r="AL2795" s="5"/>
      <c r="AM2795" s="5"/>
      <c r="AN2795" s="5"/>
      <c r="AO2795" s="5"/>
      <c r="AP2795" s="5"/>
      <c r="AQ2795" s="5"/>
      <c r="AR2795" s="5"/>
      <c r="AS2795" s="5"/>
      <c r="AT2795" s="5"/>
      <c r="AU2795" s="5"/>
      <c r="AV2795" s="5"/>
      <c r="AW2795" s="5"/>
      <c r="AX2795" s="5"/>
      <c r="AY2795" s="5"/>
      <c r="AZ2795" s="5"/>
      <c r="BA2795" s="5"/>
      <c r="BB2795" s="5"/>
    </row>
    <row r="2796" spans="1:54">
      <c r="A2796" s="4"/>
      <c r="B2796" s="25"/>
      <c r="C2796" s="32">
        <f t="shared" si="200"/>
        <v>1</v>
      </c>
      <c r="D2796" s="42" t="s">
        <v>4460</v>
      </c>
      <c r="E2796" s="42">
        <v>36830</v>
      </c>
      <c r="F2796" s="4"/>
      <c r="G2796" s="5"/>
      <c r="H2796" s="5"/>
      <c r="I2796" s="5"/>
      <c r="J2796" s="5"/>
      <c r="K2796" s="5"/>
      <c r="L2796" s="5"/>
      <c r="M2796" s="5"/>
      <c r="N2796" s="5"/>
      <c r="O2796" s="5"/>
      <c r="P2796" s="5"/>
      <c r="Q2796" s="5"/>
      <c r="R2796" s="5"/>
      <c r="S2796" s="5"/>
      <c r="T2796" s="5"/>
      <c r="U2796" s="5"/>
      <c r="V2796" s="5"/>
      <c r="W2796" s="5"/>
      <c r="X2796" s="5"/>
      <c r="Y2796" s="5"/>
      <c r="Z2796" s="5"/>
      <c r="AA2796" s="5"/>
      <c r="AB2796" s="5"/>
      <c r="AC2796" s="5"/>
      <c r="AD2796" s="5"/>
      <c r="AE2796" s="5"/>
      <c r="AF2796" s="5"/>
      <c r="AG2796" s="5"/>
      <c r="AH2796" s="5"/>
      <c r="AI2796" s="5"/>
      <c r="AJ2796" s="5"/>
      <c r="AK2796" s="5"/>
      <c r="AL2796" s="5"/>
      <c r="AM2796" s="5"/>
      <c r="AN2796" s="5"/>
      <c r="AO2796" s="5"/>
      <c r="AP2796" s="5"/>
      <c r="AQ2796" s="5"/>
      <c r="AR2796" s="5"/>
      <c r="AS2796" s="5"/>
      <c r="AT2796" s="5"/>
      <c r="AU2796" s="5"/>
      <c r="AV2796" s="5"/>
      <c r="AW2796" s="5"/>
      <c r="AX2796" s="5"/>
      <c r="AY2796" s="5"/>
      <c r="AZ2796" s="5"/>
      <c r="BA2796" s="5"/>
      <c r="BB2796" s="5"/>
    </row>
    <row r="2797" spans="1:54" ht="15">
      <c r="A2797" s="231" t="s">
        <v>4462</v>
      </c>
      <c r="B2797" s="231"/>
      <c r="C2797" s="231"/>
      <c r="D2797" s="44">
        <f>SUM(C2762:C2796)</f>
        <v>35</v>
      </c>
      <c r="E2797" s="159">
        <f t="shared" ref="E2797" si="201">SUM(E2762:E2796)</f>
        <v>1522205</v>
      </c>
      <c r="F2797" s="4"/>
      <c r="G2797" s="5"/>
      <c r="H2797" s="5"/>
      <c r="I2797" s="5"/>
      <c r="J2797" s="5"/>
      <c r="K2797" s="5"/>
      <c r="L2797" s="5"/>
      <c r="M2797" s="5"/>
      <c r="N2797" s="5"/>
      <c r="O2797" s="5"/>
      <c r="P2797" s="5"/>
      <c r="Q2797" s="5"/>
      <c r="R2797" s="5"/>
      <c r="S2797" s="5"/>
      <c r="T2797" s="5"/>
      <c r="U2797" s="5"/>
      <c r="V2797" s="5"/>
      <c r="W2797" s="5"/>
      <c r="X2797" s="5"/>
      <c r="Y2797" s="5"/>
      <c r="Z2797" s="5"/>
      <c r="AA2797" s="5"/>
      <c r="AB2797" s="5"/>
      <c r="AC2797" s="5"/>
      <c r="AD2797" s="5"/>
      <c r="AE2797" s="5"/>
      <c r="AF2797" s="5"/>
      <c r="AG2797" s="5"/>
      <c r="AH2797" s="5"/>
      <c r="AI2797" s="5"/>
      <c r="AJ2797" s="5"/>
      <c r="AK2797" s="5"/>
      <c r="AL2797" s="5"/>
      <c r="AM2797" s="5"/>
      <c r="AN2797" s="5"/>
      <c r="AO2797" s="5"/>
      <c r="AP2797" s="5"/>
      <c r="AQ2797" s="5"/>
      <c r="AR2797" s="5"/>
      <c r="AS2797" s="5"/>
      <c r="AT2797" s="5"/>
      <c r="AU2797" s="5"/>
      <c r="AV2797" s="5"/>
      <c r="AW2797" s="5"/>
      <c r="AX2797" s="5"/>
      <c r="AY2797" s="5"/>
      <c r="AZ2797" s="5"/>
      <c r="BA2797" s="5"/>
      <c r="BB2797" s="5"/>
    </row>
    <row r="2798" spans="1:54" ht="15.75">
      <c r="A2798" s="28">
        <v>94</v>
      </c>
      <c r="B2798" s="225" t="s">
        <v>128</v>
      </c>
      <c r="C2798" s="225"/>
      <c r="D2798" s="29"/>
      <c r="E2798" s="156"/>
      <c r="F2798" s="4"/>
      <c r="G2798" s="5"/>
      <c r="H2798" s="5"/>
      <c r="I2798" s="5"/>
      <c r="J2798" s="5"/>
      <c r="K2798" s="5"/>
      <c r="L2798" s="5"/>
      <c r="M2798" s="5"/>
      <c r="N2798" s="5"/>
      <c r="O2798" s="5"/>
      <c r="P2798" s="5"/>
      <c r="Q2798" s="5"/>
      <c r="R2798" s="5"/>
      <c r="S2798" s="5"/>
      <c r="T2798" s="5"/>
      <c r="U2798" s="5"/>
      <c r="V2798" s="5"/>
      <c r="W2798" s="5"/>
      <c r="X2798" s="5"/>
      <c r="Y2798" s="5"/>
      <c r="Z2798" s="5"/>
      <c r="AA2798" s="5"/>
      <c r="AB2798" s="5"/>
      <c r="AC2798" s="5"/>
      <c r="AD2798" s="5"/>
      <c r="AE2798" s="5"/>
      <c r="AF2798" s="5"/>
      <c r="AG2798" s="5"/>
      <c r="AH2798" s="5"/>
      <c r="AI2798" s="5"/>
      <c r="AJ2798" s="5"/>
      <c r="AK2798" s="5"/>
      <c r="AL2798" s="5"/>
      <c r="AM2798" s="5"/>
      <c r="AN2798" s="5"/>
      <c r="AO2798" s="5"/>
      <c r="AP2798" s="5"/>
      <c r="AQ2798" s="5"/>
      <c r="AR2798" s="5"/>
      <c r="AS2798" s="5"/>
      <c r="AT2798" s="5"/>
      <c r="AU2798" s="5"/>
      <c r="AV2798" s="5"/>
      <c r="AW2798" s="5"/>
      <c r="AX2798" s="5"/>
      <c r="AY2798" s="5"/>
      <c r="AZ2798" s="5"/>
      <c r="BA2798" s="5"/>
      <c r="BB2798" s="5"/>
    </row>
    <row r="2799" spans="1:54">
      <c r="A2799" s="4"/>
      <c r="B2799" s="25"/>
      <c r="C2799" s="32">
        <f t="shared" ref="C2799:C2833" si="202">IF(D2799="",0,1)</f>
        <v>1</v>
      </c>
      <c r="D2799" s="34" t="s">
        <v>4463</v>
      </c>
      <c r="E2799" s="34">
        <v>31110</v>
      </c>
      <c r="F2799" s="4"/>
      <c r="G2799" s="5"/>
      <c r="H2799" s="5"/>
      <c r="I2799" s="5"/>
      <c r="J2799" s="5"/>
      <c r="K2799" s="5"/>
      <c r="L2799" s="5"/>
      <c r="M2799" s="5"/>
      <c r="N2799" s="5"/>
      <c r="O2799" s="5"/>
      <c r="P2799" s="5"/>
      <c r="Q2799" s="5"/>
      <c r="R2799" s="5"/>
      <c r="S2799" s="5"/>
      <c r="T2799" s="5"/>
      <c r="U2799" s="5"/>
      <c r="V2799" s="5"/>
      <c r="W2799" s="5"/>
      <c r="X2799" s="5"/>
      <c r="Y2799" s="5"/>
      <c r="Z2799" s="5"/>
      <c r="AA2799" s="5"/>
      <c r="AB2799" s="5"/>
      <c r="AC2799" s="5"/>
      <c r="AD2799" s="5"/>
      <c r="AE2799" s="5"/>
      <c r="AF2799" s="5"/>
      <c r="AG2799" s="5"/>
      <c r="AH2799" s="5"/>
      <c r="AI2799" s="5"/>
      <c r="AJ2799" s="5"/>
      <c r="AK2799" s="5"/>
      <c r="AL2799" s="5"/>
      <c r="AM2799" s="5"/>
      <c r="AN2799" s="5"/>
      <c r="AO2799" s="5"/>
      <c r="AP2799" s="5"/>
      <c r="AQ2799" s="5"/>
      <c r="AR2799" s="5"/>
      <c r="AS2799" s="5"/>
      <c r="AT2799" s="5"/>
      <c r="AU2799" s="5"/>
      <c r="AV2799" s="5"/>
      <c r="AW2799" s="5"/>
      <c r="AX2799" s="5"/>
      <c r="AY2799" s="5"/>
      <c r="AZ2799" s="5"/>
      <c r="BA2799" s="5"/>
      <c r="BB2799" s="5"/>
    </row>
    <row r="2800" spans="1:54">
      <c r="A2800" s="4"/>
      <c r="B2800" s="25"/>
      <c r="C2800" s="32">
        <f t="shared" si="202"/>
        <v>1</v>
      </c>
      <c r="D2800" s="34" t="s">
        <v>4464</v>
      </c>
      <c r="E2800" s="34">
        <v>32000</v>
      </c>
      <c r="F2800" s="4"/>
      <c r="G2800" s="5"/>
      <c r="H2800" s="5"/>
      <c r="I2800" s="5"/>
      <c r="J2800" s="5"/>
      <c r="K2800" s="5"/>
      <c r="L2800" s="5"/>
      <c r="M2800" s="5"/>
      <c r="N2800" s="5"/>
      <c r="O2800" s="5"/>
      <c r="P2800" s="5"/>
      <c r="Q2800" s="5"/>
      <c r="R2800" s="5"/>
      <c r="S2800" s="5"/>
      <c r="T2800" s="5"/>
      <c r="U2800" s="5"/>
      <c r="V2800" s="5"/>
      <c r="W2800" s="5"/>
      <c r="X2800" s="5"/>
      <c r="Y2800" s="5"/>
      <c r="Z2800" s="5"/>
      <c r="AA2800" s="5"/>
      <c r="AB2800" s="5"/>
      <c r="AC2800" s="5"/>
      <c r="AD2800" s="5"/>
      <c r="AE2800" s="5"/>
      <c r="AF2800" s="5"/>
      <c r="AG2800" s="5"/>
      <c r="AH2800" s="5"/>
      <c r="AI2800" s="5"/>
      <c r="AJ2800" s="5"/>
      <c r="AK2800" s="5"/>
      <c r="AL2800" s="5"/>
      <c r="AM2800" s="5"/>
      <c r="AN2800" s="5"/>
      <c r="AO2800" s="5"/>
      <c r="AP2800" s="5"/>
      <c r="AQ2800" s="5"/>
      <c r="AR2800" s="5"/>
      <c r="AS2800" s="5"/>
      <c r="AT2800" s="5"/>
      <c r="AU2800" s="5"/>
      <c r="AV2800" s="5"/>
      <c r="AW2800" s="5"/>
      <c r="AX2800" s="5"/>
      <c r="AY2800" s="5"/>
      <c r="AZ2800" s="5"/>
      <c r="BA2800" s="5"/>
      <c r="BB2800" s="5"/>
    </row>
    <row r="2801" spans="1:54">
      <c r="A2801" s="4"/>
      <c r="B2801" s="25"/>
      <c r="C2801" s="32">
        <f t="shared" si="202"/>
        <v>1</v>
      </c>
      <c r="D2801" s="40" t="s">
        <v>4465</v>
      </c>
      <c r="E2801" s="173">
        <v>33970</v>
      </c>
      <c r="F2801" s="4"/>
      <c r="G2801" s="5"/>
      <c r="H2801" s="5"/>
      <c r="I2801" s="5"/>
      <c r="J2801" s="5"/>
      <c r="K2801" s="5"/>
      <c r="L2801" s="5"/>
      <c r="M2801" s="5"/>
      <c r="N2801" s="5"/>
      <c r="O2801" s="5"/>
      <c r="P2801" s="5"/>
      <c r="Q2801" s="5"/>
      <c r="R2801" s="5"/>
      <c r="S2801" s="5"/>
      <c r="T2801" s="5"/>
      <c r="U2801" s="5"/>
      <c r="V2801" s="5"/>
      <c r="W2801" s="5"/>
      <c r="X2801" s="5"/>
      <c r="Y2801" s="5"/>
      <c r="Z2801" s="5"/>
      <c r="AA2801" s="5"/>
      <c r="AB2801" s="5"/>
      <c r="AC2801" s="5"/>
      <c r="AD2801" s="5"/>
      <c r="AE2801" s="5"/>
      <c r="AF2801" s="5"/>
      <c r="AG2801" s="5"/>
      <c r="AH2801" s="5"/>
      <c r="AI2801" s="5"/>
      <c r="AJ2801" s="5"/>
      <c r="AK2801" s="5"/>
      <c r="AL2801" s="5"/>
      <c r="AM2801" s="5"/>
      <c r="AN2801" s="5"/>
      <c r="AO2801" s="5"/>
      <c r="AP2801" s="5"/>
      <c r="AQ2801" s="5"/>
      <c r="AR2801" s="5"/>
      <c r="AS2801" s="5"/>
      <c r="AT2801" s="5"/>
      <c r="AU2801" s="5"/>
      <c r="AV2801" s="5"/>
      <c r="AW2801" s="5"/>
      <c r="AX2801" s="5"/>
      <c r="AY2801" s="5"/>
      <c r="AZ2801" s="5"/>
      <c r="BA2801" s="5"/>
      <c r="BB2801" s="5"/>
    </row>
    <row r="2802" spans="1:54">
      <c r="A2802" s="4"/>
      <c r="B2802" s="25"/>
      <c r="C2802" s="32">
        <f t="shared" si="202"/>
        <v>1</v>
      </c>
      <c r="D2802" s="34" t="s">
        <v>4940</v>
      </c>
      <c r="E2802" s="54">
        <v>27965</v>
      </c>
      <c r="F2802" s="4"/>
      <c r="G2802" s="5"/>
      <c r="H2802" s="5"/>
      <c r="I2802" s="5"/>
      <c r="J2802" s="5"/>
      <c r="K2802" s="5"/>
      <c r="L2802" s="5"/>
      <c r="M2802" s="5"/>
      <c r="N2802" s="5"/>
      <c r="O2802" s="5"/>
      <c r="P2802" s="5"/>
      <c r="Q2802" s="5"/>
      <c r="R2802" s="5"/>
      <c r="S2802" s="5"/>
      <c r="T2802" s="5"/>
      <c r="U2802" s="5"/>
      <c r="V2802" s="5"/>
      <c r="W2802" s="5"/>
      <c r="X2802" s="5"/>
      <c r="Y2802" s="5"/>
      <c r="Z2802" s="5"/>
      <c r="AA2802" s="5"/>
      <c r="AB2802" s="5"/>
      <c r="AC2802" s="5"/>
      <c r="AD2802" s="5"/>
      <c r="AE2802" s="5"/>
      <c r="AF2802" s="5"/>
      <c r="AG2802" s="5"/>
      <c r="AH2802" s="5"/>
      <c r="AI2802" s="5"/>
      <c r="AJ2802" s="5"/>
      <c r="AK2802" s="5"/>
      <c r="AL2802" s="5"/>
      <c r="AM2802" s="5"/>
      <c r="AN2802" s="5"/>
      <c r="AO2802" s="5"/>
      <c r="AP2802" s="5"/>
      <c r="AQ2802" s="5"/>
      <c r="AR2802" s="5"/>
      <c r="AS2802" s="5"/>
      <c r="AT2802" s="5"/>
      <c r="AU2802" s="5"/>
      <c r="AV2802" s="5"/>
      <c r="AW2802" s="5"/>
      <c r="AX2802" s="5"/>
      <c r="AY2802" s="5"/>
      <c r="AZ2802" s="5"/>
      <c r="BA2802" s="5"/>
      <c r="BB2802" s="5"/>
    </row>
    <row r="2803" spans="1:54">
      <c r="A2803" s="4"/>
      <c r="B2803" s="25"/>
      <c r="C2803" s="32">
        <f t="shared" si="202"/>
        <v>1</v>
      </c>
      <c r="D2803" s="34" t="s">
        <v>4467</v>
      </c>
      <c r="E2803" s="34">
        <v>50230</v>
      </c>
      <c r="F2803" s="4"/>
      <c r="G2803" s="5"/>
      <c r="H2803" s="5"/>
      <c r="I2803" s="5"/>
      <c r="J2803" s="5"/>
      <c r="K2803" s="5"/>
      <c r="L2803" s="5"/>
      <c r="M2803" s="5"/>
      <c r="N2803" s="5"/>
      <c r="O2803" s="5"/>
      <c r="P2803" s="5"/>
      <c r="Q2803" s="5"/>
      <c r="R2803" s="5"/>
      <c r="S2803" s="5"/>
      <c r="T2803" s="5"/>
      <c r="U2803" s="5"/>
      <c r="V2803" s="5"/>
      <c r="W2803" s="5"/>
      <c r="X2803" s="5"/>
      <c r="Y2803" s="5"/>
      <c r="Z2803" s="5"/>
      <c r="AA2803" s="5"/>
      <c r="AB2803" s="5"/>
      <c r="AC2803" s="5"/>
      <c r="AD2803" s="5"/>
      <c r="AE2803" s="5"/>
      <c r="AF2803" s="5"/>
      <c r="AG2803" s="5"/>
      <c r="AH2803" s="5"/>
      <c r="AI2803" s="5"/>
      <c r="AJ2803" s="5"/>
      <c r="AK2803" s="5"/>
      <c r="AL2803" s="5"/>
      <c r="AM2803" s="5"/>
      <c r="AN2803" s="5"/>
      <c r="AO2803" s="5"/>
      <c r="AP2803" s="5"/>
      <c r="AQ2803" s="5"/>
      <c r="AR2803" s="5"/>
      <c r="AS2803" s="5"/>
      <c r="AT2803" s="5"/>
      <c r="AU2803" s="5"/>
      <c r="AV2803" s="5"/>
      <c r="AW2803" s="5"/>
      <c r="AX2803" s="5"/>
      <c r="AY2803" s="5"/>
      <c r="AZ2803" s="5"/>
      <c r="BA2803" s="5"/>
      <c r="BB2803" s="5"/>
    </row>
    <row r="2804" spans="1:54">
      <c r="A2804" s="4"/>
      <c r="B2804" s="25"/>
      <c r="C2804" s="32">
        <f t="shared" si="202"/>
        <v>1</v>
      </c>
      <c r="D2804" s="34" t="s">
        <v>4468</v>
      </c>
      <c r="E2804" s="34">
        <v>16000</v>
      </c>
      <c r="F2804" s="4"/>
      <c r="G2804" s="5"/>
      <c r="H2804" s="5"/>
      <c r="I2804" s="5"/>
      <c r="J2804" s="5"/>
      <c r="K2804" s="5"/>
      <c r="L2804" s="5"/>
      <c r="M2804" s="5"/>
      <c r="N2804" s="5"/>
      <c r="O2804" s="5"/>
      <c r="P2804" s="5"/>
      <c r="Q2804" s="5"/>
      <c r="R2804" s="5"/>
      <c r="S2804" s="5"/>
      <c r="T2804" s="5"/>
      <c r="U2804" s="5"/>
      <c r="V2804" s="5"/>
      <c r="W2804" s="5"/>
      <c r="X2804" s="5"/>
      <c r="Y2804" s="5"/>
      <c r="Z2804" s="5"/>
      <c r="AA2804" s="5"/>
      <c r="AB2804" s="5"/>
      <c r="AC2804" s="5"/>
      <c r="AD2804" s="5"/>
      <c r="AE2804" s="5"/>
      <c r="AF2804" s="5"/>
      <c r="AG2804" s="5"/>
      <c r="AH2804" s="5"/>
      <c r="AI2804" s="5"/>
      <c r="AJ2804" s="5"/>
      <c r="AK2804" s="5"/>
      <c r="AL2804" s="5"/>
      <c r="AM2804" s="5"/>
      <c r="AN2804" s="5"/>
      <c r="AO2804" s="5"/>
      <c r="AP2804" s="5"/>
      <c r="AQ2804" s="5"/>
      <c r="AR2804" s="5"/>
      <c r="AS2804" s="5"/>
      <c r="AT2804" s="5"/>
      <c r="AU2804" s="5"/>
      <c r="AV2804" s="5"/>
      <c r="AW2804" s="5"/>
      <c r="AX2804" s="5"/>
      <c r="AY2804" s="5"/>
      <c r="AZ2804" s="5"/>
      <c r="BA2804" s="5"/>
      <c r="BB2804" s="5"/>
    </row>
    <row r="2805" spans="1:54">
      <c r="A2805" s="4"/>
      <c r="B2805" s="25"/>
      <c r="C2805" s="32">
        <f t="shared" si="202"/>
        <v>1</v>
      </c>
      <c r="D2805" s="34" t="s">
        <v>4469</v>
      </c>
      <c r="E2805" s="34">
        <v>56483</v>
      </c>
      <c r="F2805" s="4"/>
      <c r="G2805" s="5"/>
      <c r="H2805" s="5"/>
      <c r="I2805" s="5"/>
      <c r="J2805" s="5"/>
      <c r="K2805" s="5"/>
      <c r="L2805" s="5"/>
      <c r="M2805" s="5"/>
      <c r="N2805" s="5"/>
      <c r="O2805" s="5"/>
      <c r="P2805" s="5"/>
      <c r="Q2805" s="5"/>
      <c r="R2805" s="5"/>
      <c r="S2805" s="5"/>
      <c r="T2805" s="5"/>
      <c r="U2805" s="5"/>
      <c r="V2805" s="5"/>
      <c r="W2805" s="5"/>
      <c r="X2805" s="5"/>
      <c r="Y2805" s="5"/>
      <c r="Z2805" s="5"/>
      <c r="AA2805" s="5"/>
      <c r="AB2805" s="5"/>
      <c r="AC2805" s="5"/>
      <c r="AD2805" s="5"/>
      <c r="AE2805" s="5"/>
      <c r="AF2805" s="5"/>
      <c r="AG2805" s="5"/>
      <c r="AH2805" s="5"/>
      <c r="AI2805" s="5"/>
      <c r="AJ2805" s="5"/>
      <c r="AK2805" s="5"/>
      <c r="AL2805" s="5"/>
      <c r="AM2805" s="5"/>
      <c r="AN2805" s="5"/>
      <c r="AO2805" s="5"/>
      <c r="AP2805" s="5"/>
      <c r="AQ2805" s="5"/>
      <c r="AR2805" s="5"/>
      <c r="AS2805" s="5"/>
      <c r="AT2805" s="5"/>
      <c r="AU2805" s="5"/>
      <c r="AV2805" s="5"/>
      <c r="AW2805" s="5"/>
      <c r="AX2805" s="5"/>
      <c r="AY2805" s="5"/>
      <c r="AZ2805" s="5"/>
      <c r="BA2805" s="5"/>
      <c r="BB2805" s="5"/>
    </row>
    <row r="2806" spans="1:54">
      <c r="A2806" s="4"/>
      <c r="B2806" s="25"/>
      <c r="C2806" s="32">
        <f t="shared" si="202"/>
        <v>1</v>
      </c>
      <c r="D2806" s="34" t="s">
        <v>4470</v>
      </c>
      <c r="E2806" s="34">
        <v>46150</v>
      </c>
      <c r="F2806" s="4"/>
      <c r="G2806" s="5"/>
      <c r="H2806" s="5"/>
      <c r="I2806" s="5"/>
      <c r="J2806" s="5"/>
      <c r="K2806" s="5"/>
      <c r="L2806" s="5"/>
      <c r="M2806" s="5"/>
      <c r="N2806" s="5"/>
      <c r="O2806" s="5"/>
      <c r="P2806" s="5"/>
      <c r="Q2806" s="5"/>
      <c r="R2806" s="5"/>
      <c r="S2806" s="5"/>
      <c r="T2806" s="5"/>
      <c r="U2806" s="5"/>
      <c r="V2806" s="5"/>
      <c r="W2806" s="5"/>
      <c r="X2806" s="5"/>
      <c r="Y2806" s="5"/>
      <c r="Z2806" s="5"/>
      <c r="AA2806" s="5"/>
      <c r="AB2806" s="5"/>
      <c r="AC2806" s="5"/>
      <c r="AD2806" s="5"/>
      <c r="AE2806" s="5"/>
      <c r="AF2806" s="5"/>
      <c r="AG2806" s="5"/>
      <c r="AH2806" s="5"/>
      <c r="AI2806" s="5"/>
      <c r="AJ2806" s="5"/>
      <c r="AK2806" s="5"/>
      <c r="AL2806" s="5"/>
      <c r="AM2806" s="5"/>
      <c r="AN2806" s="5"/>
      <c r="AO2806" s="5"/>
      <c r="AP2806" s="5"/>
      <c r="AQ2806" s="5"/>
      <c r="AR2806" s="5"/>
      <c r="AS2806" s="5"/>
      <c r="AT2806" s="5"/>
      <c r="AU2806" s="5"/>
      <c r="AV2806" s="5"/>
      <c r="AW2806" s="5"/>
      <c r="AX2806" s="5"/>
      <c r="AY2806" s="5"/>
      <c r="AZ2806" s="5"/>
      <c r="BA2806" s="5"/>
      <c r="BB2806" s="5"/>
    </row>
    <row r="2807" spans="1:54">
      <c r="A2807" s="4"/>
      <c r="B2807" s="25"/>
      <c r="C2807" s="32">
        <f t="shared" si="202"/>
        <v>1</v>
      </c>
      <c r="D2807" s="34" t="s">
        <v>4471</v>
      </c>
      <c r="E2807" s="34">
        <v>45000</v>
      </c>
      <c r="F2807" s="4"/>
      <c r="G2807" s="5"/>
      <c r="H2807" s="5"/>
      <c r="I2807" s="5"/>
      <c r="J2807" s="5"/>
      <c r="K2807" s="5"/>
      <c r="L2807" s="5"/>
      <c r="M2807" s="5"/>
      <c r="N2807" s="5"/>
      <c r="O2807" s="5"/>
      <c r="P2807" s="5"/>
      <c r="Q2807" s="5"/>
      <c r="R2807" s="5"/>
      <c r="S2807" s="5"/>
      <c r="T2807" s="5"/>
      <c r="U2807" s="5"/>
      <c r="V2807" s="5"/>
      <c r="W2807" s="5"/>
      <c r="X2807" s="5"/>
      <c r="Y2807" s="5"/>
      <c r="Z2807" s="5"/>
      <c r="AA2807" s="5"/>
      <c r="AB2807" s="5"/>
      <c r="AC2807" s="5"/>
      <c r="AD2807" s="5"/>
      <c r="AE2807" s="5"/>
      <c r="AF2807" s="5"/>
      <c r="AG2807" s="5"/>
      <c r="AH2807" s="5"/>
      <c r="AI2807" s="5"/>
      <c r="AJ2807" s="5"/>
      <c r="AK2807" s="5"/>
      <c r="AL2807" s="5"/>
      <c r="AM2807" s="5"/>
      <c r="AN2807" s="5"/>
      <c r="AO2807" s="5"/>
      <c r="AP2807" s="5"/>
      <c r="AQ2807" s="5"/>
      <c r="AR2807" s="5"/>
      <c r="AS2807" s="5"/>
      <c r="AT2807" s="5"/>
      <c r="AU2807" s="5"/>
      <c r="AV2807" s="5"/>
      <c r="AW2807" s="5"/>
      <c r="AX2807" s="5"/>
      <c r="AY2807" s="5"/>
      <c r="AZ2807" s="5"/>
      <c r="BA2807" s="5"/>
      <c r="BB2807" s="5"/>
    </row>
    <row r="2808" spans="1:54">
      <c r="A2808" s="4"/>
      <c r="B2808" s="25"/>
      <c r="C2808" s="32">
        <f t="shared" si="202"/>
        <v>1</v>
      </c>
      <c r="D2808" s="34" t="s">
        <v>4472</v>
      </c>
      <c r="E2808" s="54">
        <v>27000</v>
      </c>
      <c r="F2808" s="4"/>
      <c r="G2808" s="5"/>
      <c r="H2808" s="5"/>
      <c r="I2808" s="5"/>
      <c r="J2808" s="5"/>
      <c r="K2808" s="5"/>
      <c r="L2808" s="5"/>
      <c r="M2808" s="5"/>
      <c r="N2808" s="5"/>
      <c r="O2808" s="5"/>
      <c r="P2808" s="5"/>
      <c r="Q2808" s="5"/>
      <c r="R2808" s="5"/>
      <c r="S2808" s="5"/>
      <c r="T2808" s="5"/>
      <c r="U2808" s="5"/>
      <c r="V2808" s="5"/>
      <c r="W2808" s="5"/>
      <c r="X2808" s="5"/>
      <c r="Y2808" s="5"/>
      <c r="Z2808" s="5"/>
      <c r="AA2808" s="5"/>
      <c r="AB2808" s="5"/>
      <c r="AC2808" s="5"/>
      <c r="AD2808" s="5"/>
      <c r="AE2808" s="5"/>
      <c r="AF2808" s="5"/>
      <c r="AG2808" s="5"/>
      <c r="AH2808" s="5"/>
      <c r="AI2808" s="5"/>
      <c r="AJ2808" s="5"/>
      <c r="AK2808" s="5"/>
      <c r="AL2808" s="5"/>
      <c r="AM2808" s="5"/>
      <c r="AN2808" s="5"/>
      <c r="AO2808" s="5"/>
      <c r="AP2808" s="5"/>
      <c r="AQ2808" s="5"/>
      <c r="AR2808" s="5"/>
      <c r="AS2808" s="5"/>
      <c r="AT2808" s="5"/>
      <c r="AU2808" s="5"/>
      <c r="AV2808" s="5"/>
      <c r="AW2808" s="5"/>
      <c r="AX2808" s="5"/>
      <c r="AY2808" s="5"/>
      <c r="AZ2808" s="5"/>
      <c r="BA2808" s="5"/>
      <c r="BB2808" s="5"/>
    </row>
    <row r="2809" spans="1:54">
      <c r="A2809" s="4"/>
      <c r="B2809" s="25"/>
      <c r="C2809" s="32">
        <f t="shared" si="202"/>
        <v>1</v>
      </c>
      <c r="D2809" s="34" t="s">
        <v>4473</v>
      </c>
      <c r="E2809" s="54">
        <v>20000</v>
      </c>
      <c r="F2809" s="4"/>
      <c r="G2809" s="5"/>
      <c r="H2809" s="5"/>
      <c r="I2809" s="5"/>
      <c r="J2809" s="5"/>
      <c r="K2809" s="5"/>
      <c r="L2809" s="5"/>
      <c r="M2809" s="5"/>
      <c r="N2809" s="5"/>
      <c r="O2809" s="5"/>
      <c r="P2809" s="5"/>
      <c r="Q2809" s="5"/>
      <c r="R2809" s="5"/>
      <c r="S2809" s="5"/>
      <c r="T2809" s="5"/>
      <c r="U2809" s="5"/>
      <c r="V2809" s="5"/>
      <c r="W2809" s="5"/>
      <c r="X2809" s="5"/>
      <c r="Y2809" s="5"/>
      <c r="Z2809" s="5"/>
      <c r="AA2809" s="5"/>
      <c r="AB2809" s="5"/>
      <c r="AC2809" s="5"/>
      <c r="AD2809" s="5"/>
      <c r="AE2809" s="5"/>
      <c r="AF2809" s="5"/>
      <c r="AG2809" s="5"/>
      <c r="AH2809" s="5"/>
      <c r="AI2809" s="5"/>
      <c r="AJ2809" s="5"/>
      <c r="AK2809" s="5"/>
      <c r="AL2809" s="5"/>
      <c r="AM2809" s="5"/>
      <c r="AN2809" s="5"/>
      <c r="AO2809" s="5"/>
      <c r="AP2809" s="5"/>
      <c r="AQ2809" s="5"/>
      <c r="AR2809" s="5"/>
      <c r="AS2809" s="5"/>
      <c r="AT2809" s="5"/>
      <c r="AU2809" s="5"/>
      <c r="AV2809" s="5"/>
      <c r="AW2809" s="5"/>
      <c r="AX2809" s="5"/>
      <c r="AY2809" s="5"/>
      <c r="AZ2809" s="5"/>
      <c r="BA2809" s="5"/>
      <c r="BB2809" s="5"/>
    </row>
    <row r="2810" spans="1:54">
      <c r="A2810" s="4"/>
      <c r="B2810" s="25"/>
      <c r="C2810" s="32">
        <f t="shared" si="202"/>
        <v>1</v>
      </c>
      <c r="D2810" s="34" t="s">
        <v>4474</v>
      </c>
      <c r="E2810" s="54">
        <v>75168</v>
      </c>
      <c r="F2810" s="4"/>
      <c r="G2810" s="5"/>
      <c r="H2810" s="5"/>
      <c r="I2810" s="5"/>
      <c r="J2810" s="5"/>
      <c r="K2810" s="5"/>
      <c r="L2810" s="5"/>
      <c r="M2810" s="5"/>
      <c r="N2810" s="5"/>
      <c r="O2810" s="5"/>
      <c r="P2810" s="5"/>
      <c r="Q2810" s="5"/>
      <c r="R2810" s="5"/>
      <c r="S2810" s="5"/>
      <c r="T2810" s="5"/>
      <c r="U2810" s="5"/>
      <c r="V2810" s="5"/>
      <c r="W2810" s="5"/>
      <c r="X2810" s="5"/>
      <c r="Y2810" s="5"/>
      <c r="Z2810" s="5"/>
      <c r="AA2810" s="5"/>
      <c r="AB2810" s="5"/>
      <c r="AC2810" s="5"/>
      <c r="AD2810" s="5"/>
      <c r="AE2810" s="5"/>
      <c r="AF2810" s="5"/>
      <c r="AG2810" s="5"/>
      <c r="AH2810" s="5"/>
      <c r="AI2810" s="5"/>
      <c r="AJ2810" s="5"/>
      <c r="AK2810" s="5"/>
      <c r="AL2810" s="5"/>
      <c r="AM2810" s="5"/>
      <c r="AN2810" s="5"/>
      <c r="AO2810" s="5"/>
      <c r="AP2810" s="5"/>
      <c r="AQ2810" s="5"/>
      <c r="AR2810" s="5"/>
      <c r="AS2810" s="5"/>
      <c r="AT2810" s="5"/>
      <c r="AU2810" s="5"/>
      <c r="AV2810" s="5"/>
      <c r="AW2810" s="5"/>
      <c r="AX2810" s="5"/>
      <c r="AY2810" s="5"/>
      <c r="AZ2810" s="5"/>
      <c r="BA2810" s="5"/>
      <c r="BB2810" s="5"/>
    </row>
    <row r="2811" spans="1:54">
      <c r="A2811" s="4"/>
      <c r="B2811" s="25"/>
      <c r="C2811" s="32">
        <f t="shared" si="202"/>
        <v>1</v>
      </c>
      <c r="D2811" s="34" t="s">
        <v>4475</v>
      </c>
      <c r="E2811" s="54">
        <v>11779</v>
      </c>
      <c r="F2811" s="4"/>
      <c r="G2811" s="5"/>
      <c r="H2811" s="5"/>
      <c r="I2811" s="5"/>
      <c r="J2811" s="5"/>
      <c r="K2811" s="5"/>
      <c r="L2811" s="5"/>
      <c r="M2811" s="5"/>
      <c r="N2811" s="5"/>
      <c r="O2811" s="5"/>
      <c r="P2811" s="5"/>
      <c r="Q2811" s="5"/>
      <c r="R2811" s="5"/>
      <c r="S2811" s="5"/>
      <c r="T2811" s="5"/>
      <c r="U2811" s="5"/>
      <c r="V2811" s="5"/>
      <c r="W2811" s="5"/>
      <c r="X2811" s="5"/>
      <c r="Y2811" s="5"/>
      <c r="Z2811" s="5"/>
      <c r="AA2811" s="5"/>
      <c r="AB2811" s="5"/>
      <c r="AC2811" s="5"/>
      <c r="AD2811" s="5"/>
      <c r="AE2811" s="5"/>
      <c r="AF2811" s="5"/>
      <c r="AG2811" s="5"/>
      <c r="AH2811" s="5"/>
      <c r="AI2811" s="5"/>
      <c r="AJ2811" s="5"/>
      <c r="AK2811" s="5"/>
      <c r="AL2811" s="5"/>
      <c r="AM2811" s="5"/>
      <c r="AN2811" s="5"/>
      <c r="AO2811" s="5"/>
      <c r="AP2811" s="5"/>
      <c r="AQ2811" s="5"/>
      <c r="AR2811" s="5"/>
      <c r="AS2811" s="5"/>
      <c r="AT2811" s="5"/>
      <c r="AU2811" s="5"/>
      <c r="AV2811" s="5"/>
      <c r="AW2811" s="5"/>
      <c r="AX2811" s="5"/>
      <c r="AY2811" s="5"/>
      <c r="AZ2811" s="5"/>
      <c r="BA2811" s="5"/>
      <c r="BB2811" s="5"/>
    </row>
    <row r="2812" spans="1:54">
      <c r="A2812" s="4"/>
      <c r="B2812" s="25"/>
      <c r="C2812" s="32">
        <f t="shared" si="202"/>
        <v>1</v>
      </c>
      <c r="D2812" s="34" t="s">
        <v>4476</v>
      </c>
      <c r="E2812" s="54">
        <v>21000</v>
      </c>
      <c r="F2812" s="4"/>
      <c r="G2812" s="5"/>
      <c r="H2812" s="5"/>
      <c r="I2812" s="5"/>
      <c r="J2812" s="5"/>
      <c r="K2812" s="5"/>
      <c r="L2812" s="5"/>
      <c r="M2812" s="5"/>
      <c r="N2812" s="5"/>
      <c r="O2812" s="5"/>
      <c r="P2812" s="5"/>
      <c r="Q2812" s="5"/>
      <c r="R2812" s="5"/>
      <c r="S2812" s="5"/>
      <c r="T2812" s="5"/>
      <c r="U2812" s="5"/>
      <c r="V2812" s="5"/>
      <c r="W2812" s="5"/>
      <c r="X2812" s="5"/>
      <c r="Y2812" s="5"/>
      <c r="Z2812" s="5"/>
      <c r="AA2812" s="5"/>
      <c r="AB2812" s="5"/>
      <c r="AC2812" s="5"/>
      <c r="AD2812" s="5"/>
      <c r="AE2812" s="5"/>
      <c r="AF2812" s="5"/>
      <c r="AG2812" s="5"/>
      <c r="AH2812" s="5"/>
      <c r="AI2812" s="5"/>
      <c r="AJ2812" s="5"/>
      <c r="AK2812" s="5"/>
      <c r="AL2812" s="5"/>
      <c r="AM2812" s="5"/>
      <c r="AN2812" s="5"/>
      <c r="AO2812" s="5"/>
      <c r="AP2812" s="5"/>
      <c r="AQ2812" s="5"/>
      <c r="AR2812" s="5"/>
      <c r="AS2812" s="5"/>
      <c r="AT2812" s="5"/>
      <c r="AU2812" s="5"/>
      <c r="AV2812" s="5"/>
      <c r="AW2812" s="5"/>
      <c r="AX2812" s="5"/>
      <c r="AY2812" s="5"/>
      <c r="AZ2812" s="5"/>
      <c r="BA2812" s="5"/>
      <c r="BB2812" s="5"/>
    </row>
    <row r="2813" spans="1:54">
      <c r="A2813" s="4"/>
      <c r="B2813" s="25"/>
      <c r="C2813" s="32">
        <f t="shared" si="202"/>
        <v>1</v>
      </c>
      <c r="D2813" s="34" t="s">
        <v>4477</v>
      </c>
      <c r="E2813" s="34">
        <v>92531</v>
      </c>
      <c r="F2813" s="4"/>
      <c r="G2813" s="5"/>
      <c r="H2813" s="5"/>
      <c r="I2813" s="5"/>
      <c r="J2813" s="5"/>
      <c r="K2813" s="5"/>
      <c r="L2813" s="5"/>
      <c r="M2813" s="5"/>
      <c r="N2813" s="5"/>
      <c r="O2813" s="5"/>
      <c r="P2813" s="5"/>
      <c r="Q2813" s="5"/>
      <c r="R2813" s="5"/>
      <c r="S2813" s="5"/>
      <c r="T2813" s="5"/>
      <c r="U2813" s="5"/>
      <c r="V2813" s="5"/>
      <c r="W2813" s="5"/>
      <c r="X2813" s="5"/>
      <c r="Y2813" s="5"/>
      <c r="Z2813" s="5"/>
      <c r="AA2813" s="5"/>
      <c r="AB2813" s="5"/>
      <c r="AC2813" s="5"/>
      <c r="AD2813" s="5"/>
      <c r="AE2813" s="5"/>
      <c r="AF2813" s="5"/>
      <c r="AG2813" s="5"/>
      <c r="AH2813" s="5"/>
      <c r="AI2813" s="5"/>
      <c r="AJ2813" s="5"/>
      <c r="AK2813" s="5"/>
      <c r="AL2813" s="5"/>
      <c r="AM2813" s="5"/>
      <c r="AN2813" s="5"/>
      <c r="AO2813" s="5"/>
      <c r="AP2813" s="5"/>
      <c r="AQ2813" s="5"/>
      <c r="AR2813" s="5"/>
      <c r="AS2813" s="5"/>
      <c r="AT2813" s="5"/>
      <c r="AU2813" s="5"/>
      <c r="AV2813" s="5"/>
      <c r="AW2813" s="5"/>
      <c r="AX2813" s="5"/>
      <c r="AY2813" s="5"/>
      <c r="AZ2813" s="5"/>
      <c r="BA2813" s="5"/>
      <c r="BB2813" s="5"/>
    </row>
    <row r="2814" spans="1:54">
      <c r="A2814" s="4"/>
      <c r="B2814" s="25"/>
      <c r="C2814" s="32">
        <f t="shared" si="202"/>
        <v>1</v>
      </c>
      <c r="D2814" s="34" t="s">
        <v>4479</v>
      </c>
      <c r="E2814" s="54">
        <v>22700</v>
      </c>
      <c r="F2814" s="4"/>
      <c r="G2814" s="5"/>
      <c r="H2814" s="5"/>
      <c r="I2814" s="5"/>
      <c r="J2814" s="5"/>
      <c r="K2814" s="5"/>
      <c r="L2814" s="5"/>
      <c r="M2814" s="5"/>
      <c r="N2814" s="5"/>
      <c r="O2814" s="5"/>
      <c r="P2814" s="5"/>
      <c r="Q2814" s="5"/>
      <c r="R2814" s="5"/>
      <c r="S2814" s="5"/>
      <c r="T2814" s="5"/>
      <c r="U2814" s="5"/>
      <c r="V2814" s="5"/>
      <c r="W2814" s="5"/>
      <c r="X2814" s="5"/>
      <c r="Y2814" s="5"/>
      <c r="Z2814" s="5"/>
      <c r="AA2814" s="5"/>
      <c r="AB2814" s="5"/>
      <c r="AC2814" s="5"/>
      <c r="AD2814" s="5"/>
      <c r="AE2814" s="5"/>
      <c r="AF2814" s="5"/>
      <c r="AG2814" s="5"/>
      <c r="AH2814" s="5"/>
      <c r="AI2814" s="5"/>
      <c r="AJ2814" s="5"/>
      <c r="AK2814" s="5"/>
      <c r="AL2814" s="5"/>
      <c r="AM2814" s="5"/>
      <c r="AN2814" s="5"/>
      <c r="AO2814" s="5"/>
      <c r="AP2814" s="5"/>
      <c r="AQ2814" s="5"/>
      <c r="AR2814" s="5"/>
      <c r="AS2814" s="5"/>
      <c r="AT2814" s="5"/>
      <c r="AU2814" s="5"/>
      <c r="AV2814" s="5"/>
      <c r="AW2814" s="5"/>
      <c r="AX2814" s="5"/>
      <c r="AY2814" s="5"/>
      <c r="AZ2814" s="5"/>
      <c r="BA2814" s="5"/>
      <c r="BB2814" s="5"/>
    </row>
    <row r="2815" spans="1:54">
      <c r="A2815" s="4"/>
      <c r="B2815" s="25"/>
      <c r="C2815" s="32">
        <f t="shared" si="202"/>
        <v>1</v>
      </c>
      <c r="D2815" s="34" t="s">
        <v>4481</v>
      </c>
      <c r="E2815" s="34">
        <v>17500</v>
      </c>
      <c r="F2815" s="4"/>
      <c r="G2815" s="5"/>
      <c r="H2815" s="5"/>
      <c r="I2815" s="5"/>
      <c r="J2815" s="5"/>
      <c r="K2815" s="5"/>
      <c r="L2815" s="5"/>
      <c r="M2815" s="5"/>
      <c r="N2815" s="5"/>
      <c r="O2815" s="5"/>
      <c r="P2815" s="5"/>
      <c r="Q2815" s="5"/>
      <c r="R2815" s="5"/>
      <c r="S2815" s="5"/>
      <c r="T2815" s="5"/>
      <c r="U2815" s="5"/>
      <c r="V2815" s="5"/>
      <c r="W2815" s="5"/>
      <c r="X2815" s="5"/>
      <c r="Y2815" s="5"/>
      <c r="Z2815" s="5"/>
      <c r="AA2815" s="5"/>
      <c r="AB2815" s="5"/>
      <c r="AC2815" s="5"/>
      <c r="AD2815" s="5"/>
      <c r="AE2815" s="5"/>
      <c r="AF2815" s="5"/>
      <c r="AG2815" s="5"/>
      <c r="AH2815" s="5"/>
      <c r="AI2815" s="5"/>
      <c r="AJ2815" s="5"/>
      <c r="AK2815" s="5"/>
      <c r="AL2815" s="5"/>
      <c r="AM2815" s="5"/>
      <c r="AN2815" s="5"/>
      <c r="AO2815" s="5"/>
      <c r="AP2815" s="5"/>
      <c r="AQ2815" s="5"/>
      <c r="AR2815" s="5"/>
      <c r="AS2815" s="5"/>
      <c r="AT2815" s="5"/>
      <c r="AU2815" s="5"/>
      <c r="AV2815" s="5"/>
      <c r="AW2815" s="5"/>
      <c r="AX2815" s="5"/>
      <c r="AY2815" s="5"/>
      <c r="AZ2815" s="5"/>
      <c r="BA2815" s="5"/>
      <c r="BB2815" s="5"/>
    </row>
    <row r="2816" spans="1:54">
      <c r="A2816" s="4"/>
      <c r="B2816" s="25"/>
      <c r="C2816" s="32">
        <f t="shared" si="202"/>
        <v>1</v>
      </c>
      <c r="D2816" s="34" t="s">
        <v>4482</v>
      </c>
      <c r="E2816" s="34">
        <v>12184</v>
      </c>
      <c r="F2816" s="4"/>
      <c r="G2816" s="5"/>
      <c r="H2816" s="5"/>
      <c r="I2816" s="5"/>
      <c r="J2816" s="5"/>
      <c r="K2816" s="5"/>
      <c r="L2816" s="5"/>
      <c r="M2816" s="5"/>
      <c r="N2816" s="5"/>
      <c r="O2816" s="5"/>
      <c r="P2816" s="5"/>
      <c r="Q2816" s="5"/>
      <c r="R2816" s="5"/>
      <c r="S2816" s="5"/>
      <c r="T2816" s="5"/>
      <c r="U2816" s="5"/>
      <c r="V2816" s="5"/>
      <c r="W2816" s="5"/>
      <c r="X2816" s="5"/>
      <c r="Y2816" s="5"/>
      <c r="Z2816" s="5"/>
      <c r="AA2816" s="5"/>
      <c r="AB2816" s="5"/>
      <c r="AC2816" s="5"/>
      <c r="AD2816" s="5"/>
      <c r="AE2816" s="5"/>
      <c r="AF2816" s="5"/>
      <c r="AG2816" s="5"/>
      <c r="AH2816" s="5"/>
      <c r="AI2816" s="5"/>
      <c r="AJ2816" s="5"/>
      <c r="AK2816" s="5"/>
      <c r="AL2816" s="5"/>
      <c r="AM2816" s="5"/>
      <c r="AN2816" s="5"/>
      <c r="AO2816" s="5"/>
      <c r="AP2816" s="5"/>
      <c r="AQ2816" s="5"/>
      <c r="AR2816" s="5"/>
      <c r="AS2816" s="5"/>
      <c r="AT2816" s="5"/>
      <c r="AU2816" s="5"/>
      <c r="AV2816" s="5"/>
      <c r="AW2816" s="5"/>
      <c r="AX2816" s="5"/>
      <c r="AY2816" s="5"/>
      <c r="AZ2816" s="5"/>
      <c r="BA2816" s="5"/>
      <c r="BB2816" s="5"/>
    </row>
    <row r="2817" spans="1:54">
      <c r="A2817" s="4"/>
      <c r="B2817" s="25"/>
      <c r="C2817" s="32">
        <f t="shared" si="202"/>
        <v>1</v>
      </c>
      <c r="D2817" s="34" t="s">
        <v>4483</v>
      </c>
      <c r="E2817" s="34">
        <v>31417</v>
      </c>
      <c r="F2817" s="4"/>
      <c r="G2817" s="5"/>
      <c r="H2817" s="5"/>
      <c r="I2817" s="5"/>
      <c r="J2817" s="5"/>
      <c r="K2817" s="5"/>
      <c r="L2817" s="5"/>
      <c r="M2817" s="5"/>
      <c r="N2817" s="5"/>
      <c r="O2817" s="5"/>
      <c r="P2817" s="5"/>
      <c r="Q2817" s="5"/>
      <c r="R2817" s="5"/>
      <c r="S2817" s="5"/>
      <c r="T2817" s="5"/>
      <c r="U2817" s="5"/>
      <c r="V2817" s="5"/>
      <c r="W2817" s="5"/>
      <c r="X2817" s="5"/>
      <c r="Y2817" s="5"/>
      <c r="Z2817" s="5"/>
      <c r="AA2817" s="5"/>
      <c r="AB2817" s="5"/>
      <c r="AC2817" s="5"/>
      <c r="AD2817" s="5"/>
      <c r="AE2817" s="5"/>
      <c r="AF2817" s="5"/>
      <c r="AG2817" s="5"/>
      <c r="AH2817" s="5"/>
      <c r="AI2817" s="5"/>
      <c r="AJ2817" s="5"/>
      <c r="AK2817" s="5"/>
      <c r="AL2817" s="5"/>
      <c r="AM2817" s="5"/>
      <c r="AN2817" s="5"/>
      <c r="AO2817" s="5"/>
      <c r="AP2817" s="5"/>
      <c r="AQ2817" s="5"/>
      <c r="AR2817" s="5"/>
      <c r="AS2817" s="5"/>
      <c r="AT2817" s="5"/>
      <c r="AU2817" s="5"/>
      <c r="AV2817" s="5"/>
      <c r="AW2817" s="5"/>
      <c r="AX2817" s="5"/>
      <c r="AY2817" s="5"/>
      <c r="AZ2817" s="5"/>
      <c r="BA2817" s="5"/>
      <c r="BB2817" s="5"/>
    </row>
    <row r="2818" spans="1:54">
      <c r="A2818" s="4"/>
      <c r="B2818" s="25"/>
      <c r="C2818" s="32">
        <f t="shared" si="202"/>
        <v>1</v>
      </c>
      <c r="D2818" s="34" t="s">
        <v>4484</v>
      </c>
      <c r="E2818" s="34">
        <v>27945</v>
      </c>
      <c r="F2818" s="4"/>
      <c r="G2818" s="5"/>
      <c r="H2818" s="5"/>
      <c r="I2818" s="5"/>
      <c r="J2818" s="5"/>
      <c r="K2818" s="5"/>
      <c r="L2818" s="5"/>
      <c r="M2818" s="5"/>
      <c r="N2818" s="5"/>
      <c r="O2818" s="5"/>
      <c r="P2818" s="5"/>
      <c r="Q2818" s="5"/>
      <c r="R2818" s="5"/>
      <c r="S2818" s="5"/>
      <c r="T2818" s="5"/>
      <c r="U2818" s="5"/>
      <c r="V2818" s="5"/>
      <c r="W2818" s="5"/>
      <c r="X2818" s="5"/>
      <c r="Y2818" s="5"/>
      <c r="Z2818" s="5"/>
      <c r="AA2818" s="5"/>
      <c r="AB2818" s="5"/>
      <c r="AC2818" s="5"/>
      <c r="AD2818" s="5"/>
      <c r="AE2818" s="5"/>
      <c r="AF2818" s="5"/>
      <c r="AG2818" s="5"/>
      <c r="AH2818" s="5"/>
      <c r="AI2818" s="5"/>
      <c r="AJ2818" s="5"/>
      <c r="AK2818" s="5"/>
      <c r="AL2818" s="5"/>
      <c r="AM2818" s="5"/>
      <c r="AN2818" s="5"/>
      <c r="AO2818" s="5"/>
      <c r="AP2818" s="5"/>
      <c r="AQ2818" s="5"/>
      <c r="AR2818" s="5"/>
      <c r="AS2818" s="5"/>
      <c r="AT2818" s="5"/>
      <c r="AU2818" s="5"/>
      <c r="AV2818" s="5"/>
      <c r="AW2818" s="5"/>
      <c r="AX2818" s="5"/>
      <c r="AY2818" s="5"/>
      <c r="AZ2818" s="5"/>
      <c r="BA2818" s="5"/>
      <c r="BB2818" s="5"/>
    </row>
    <row r="2819" spans="1:54">
      <c r="A2819" s="4"/>
      <c r="B2819" s="25"/>
      <c r="C2819" s="32">
        <f t="shared" si="202"/>
        <v>1</v>
      </c>
      <c r="D2819" s="34" t="s">
        <v>4485</v>
      </c>
      <c r="E2819" s="34">
        <v>34500</v>
      </c>
      <c r="F2819" s="4"/>
      <c r="G2819" s="5"/>
      <c r="H2819" s="5"/>
      <c r="I2819" s="5"/>
      <c r="J2819" s="5"/>
      <c r="K2819" s="5"/>
      <c r="L2819" s="5"/>
      <c r="M2819" s="5"/>
      <c r="N2819" s="5"/>
      <c r="O2819" s="5"/>
      <c r="P2819" s="5"/>
      <c r="Q2819" s="5"/>
      <c r="R2819" s="5"/>
      <c r="S2819" s="5"/>
      <c r="T2819" s="5"/>
      <c r="U2819" s="5"/>
      <c r="V2819" s="5"/>
      <c r="W2819" s="5"/>
      <c r="X2819" s="5"/>
      <c r="Y2819" s="5"/>
      <c r="Z2819" s="5"/>
      <c r="AA2819" s="5"/>
      <c r="AB2819" s="5"/>
      <c r="AC2819" s="5"/>
      <c r="AD2819" s="5"/>
      <c r="AE2819" s="5"/>
      <c r="AF2819" s="5"/>
      <c r="AG2819" s="5"/>
      <c r="AH2819" s="5"/>
      <c r="AI2819" s="5"/>
      <c r="AJ2819" s="5"/>
      <c r="AK2819" s="5"/>
      <c r="AL2819" s="5"/>
      <c r="AM2819" s="5"/>
      <c r="AN2819" s="5"/>
      <c r="AO2819" s="5"/>
      <c r="AP2819" s="5"/>
      <c r="AQ2819" s="5"/>
      <c r="AR2819" s="5"/>
      <c r="AS2819" s="5"/>
      <c r="AT2819" s="5"/>
      <c r="AU2819" s="5"/>
      <c r="AV2819" s="5"/>
      <c r="AW2819" s="5"/>
      <c r="AX2819" s="5"/>
      <c r="AY2819" s="5"/>
      <c r="AZ2819" s="5"/>
      <c r="BA2819" s="5"/>
      <c r="BB2819" s="5"/>
    </row>
    <row r="2820" spans="1:54">
      <c r="A2820" s="4"/>
      <c r="B2820" s="25"/>
      <c r="C2820" s="32">
        <f t="shared" si="202"/>
        <v>1</v>
      </c>
      <c r="D2820" s="34" t="s">
        <v>4486</v>
      </c>
      <c r="E2820" s="34">
        <v>10400</v>
      </c>
      <c r="F2820" s="4"/>
      <c r="G2820" s="5"/>
      <c r="H2820" s="5"/>
      <c r="I2820" s="5"/>
      <c r="J2820" s="5"/>
      <c r="K2820" s="5"/>
      <c r="L2820" s="5"/>
      <c r="M2820" s="5"/>
      <c r="N2820" s="5"/>
      <c r="O2820" s="5"/>
      <c r="P2820" s="5"/>
      <c r="Q2820" s="5"/>
      <c r="R2820" s="5"/>
      <c r="S2820" s="5"/>
      <c r="T2820" s="5"/>
      <c r="U2820" s="5"/>
      <c r="V2820" s="5"/>
      <c r="W2820" s="5"/>
      <c r="X2820" s="5"/>
      <c r="Y2820" s="5"/>
      <c r="Z2820" s="5"/>
      <c r="AA2820" s="5"/>
      <c r="AB2820" s="5"/>
      <c r="AC2820" s="5"/>
      <c r="AD2820" s="5"/>
      <c r="AE2820" s="5"/>
      <c r="AF2820" s="5"/>
      <c r="AG2820" s="5"/>
      <c r="AH2820" s="5"/>
      <c r="AI2820" s="5"/>
      <c r="AJ2820" s="5"/>
      <c r="AK2820" s="5"/>
      <c r="AL2820" s="5"/>
      <c r="AM2820" s="5"/>
      <c r="AN2820" s="5"/>
      <c r="AO2820" s="5"/>
      <c r="AP2820" s="5"/>
      <c r="AQ2820" s="5"/>
      <c r="AR2820" s="5"/>
      <c r="AS2820" s="5"/>
      <c r="AT2820" s="5"/>
      <c r="AU2820" s="5"/>
      <c r="AV2820" s="5"/>
      <c r="AW2820" s="5"/>
      <c r="AX2820" s="5"/>
      <c r="AY2820" s="5"/>
      <c r="AZ2820" s="5"/>
      <c r="BA2820" s="5"/>
      <c r="BB2820" s="5"/>
    </row>
    <row r="2821" spans="1:54">
      <c r="A2821" s="4"/>
      <c r="B2821" s="25"/>
      <c r="C2821" s="32">
        <f t="shared" si="202"/>
        <v>1</v>
      </c>
      <c r="D2821" s="34" t="s">
        <v>4487</v>
      </c>
      <c r="E2821" s="34">
        <v>4700</v>
      </c>
      <c r="F2821" s="4"/>
      <c r="G2821" s="5"/>
      <c r="H2821" s="5"/>
      <c r="I2821" s="5"/>
      <c r="J2821" s="5"/>
      <c r="K2821" s="5"/>
      <c r="L2821" s="5"/>
      <c r="M2821" s="5"/>
      <c r="N2821" s="5"/>
      <c r="O2821" s="5"/>
      <c r="P2821" s="5"/>
      <c r="Q2821" s="5"/>
      <c r="R2821" s="5"/>
      <c r="S2821" s="5"/>
      <c r="T2821" s="5"/>
      <c r="U2821" s="5"/>
      <c r="V2821" s="5"/>
      <c r="W2821" s="5"/>
      <c r="X2821" s="5"/>
      <c r="Y2821" s="5"/>
      <c r="Z2821" s="5"/>
      <c r="AA2821" s="5"/>
      <c r="AB2821" s="5"/>
      <c r="AC2821" s="5"/>
      <c r="AD2821" s="5"/>
      <c r="AE2821" s="5"/>
      <c r="AF2821" s="5"/>
      <c r="AG2821" s="5"/>
      <c r="AH2821" s="5"/>
      <c r="AI2821" s="5"/>
      <c r="AJ2821" s="5"/>
      <c r="AK2821" s="5"/>
      <c r="AL2821" s="5"/>
      <c r="AM2821" s="5"/>
      <c r="AN2821" s="5"/>
      <c r="AO2821" s="5"/>
      <c r="AP2821" s="5"/>
      <c r="AQ2821" s="5"/>
      <c r="AR2821" s="5"/>
      <c r="AS2821" s="5"/>
      <c r="AT2821" s="5"/>
      <c r="AU2821" s="5"/>
      <c r="AV2821" s="5"/>
      <c r="AW2821" s="5"/>
      <c r="AX2821" s="5"/>
      <c r="AY2821" s="5"/>
      <c r="AZ2821" s="5"/>
      <c r="BA2821" s="5"/>
      <c r="BB2821" s="5"/>
    </row>
    <row r="2822" spans="1:54">
      <c r="A2822" s="4"/>
      <c r="B2822" s="25"/>
      <c r="C2822" s="32">
        <f t="shared" si="202"/>
        <v>1</v>
      </c>
      <c r="D2822" s="34" t="s">
        <v>4488</v>
      </c>
      <c r="E2822" s="54">
        <v>23000</v>
      </c>
      <c r="F2822" s="4"/>
      <c r="G2822" s="5"/>
      <c r="H2822" s="5"/>
      <c r="I2822" s="5"/>
      <c r="J2822" s="5"/>
      <c r="K2822" s="5"/>
      <c r="L2822" s="5"/>
      <c r="M2822" s="5"/>
      <c r="N2822" s="5"/>
      <c r="O2822" s="5"/>
      <c r="P2822" s="5"/>
      <c r="Q2822" s="5"/>
      <c r="R2822" s="5"/>
      <c r="S2822" s="5"/>
      <c r="T2822" s="5"/>
      <c r="U2822" s="5"/>
      <c r="V2822" s="5"/>
      <c r="W2822" s="5"/>
      <c r="X2822" s="5"/>
      <c r="Y2822" s="5"/>
      <c r="Z2822" s="5"/>
      <c r="AA2822" s="5"/>
      <c r="AB2822" s="5"/>
      <c r="AC2822" s="5"/>
      <c r="AD2822" s="5"/>
      <c r="AE2822" s="5"/>
      <c r="AF2822" s="5"/>
      <c r="AG2822" s="5"/>
      <c r="AH2822" s="5"/>
      <c r="AI2822" s="5"/>
      <c r="AJ2822" s="5"/>
      <c r="AK2822" s="5"/>
      <c r="AL2822" s="5"/>
      <c r="AM2822" s="5"/>
      <c r="AN2822" s="5"/>
      <c r="AO2822" s="5"/>
      <c r="AP2822" s="5"/>
      <c r="AQ2822" s="5"/>
      <c r="AR2822" s="5"/>
      <c r="AS2822" s="5"/>
      <c r="AT2822" s="5"/>
      <c r="AU2822" s="5"/>
      <c r="AV2822" s="5"/>
      <c r="AW2822" s="5"/>
      <c r="AX2822" s="5"/>
      <c r="AY2822" s="5"/>
      <c r="AZ2822" s="5"/>
      <c r="BA2822" s="5"/>
      <c r="BB2822" s="5"/>
    </row>
    <row r="2823" spans="1:54">
      <c r="A2823" s="4"/>
      <c r="B2823" s="25"/>
      <c r="C2823" s="32">
        <f t="shared" si="202"/>
        <v>1</v>
      </c>
      <c r="D2823" s="34" t="s">
        <v>4489</v>
      </c>
      <c r="E2823" s="34">
        <v>15000</v>
      </c>
      <c r="F2823" s="4"/>
      <c r="G2823" s="5"/>
      <c r="H2823" s="5"/>
      <c r="I2823" s="5"/>
      <c r="J2823" s="5"/>
      <c r="K2823" s="5"/>
      <c r="L2823" s="5"/>
      <c r="M2823" s="5"/>
      <c r="N2823" s="5"/>
      <c r="O2823" s="5"/>
      <c r="P2823" s="5"/>
      <c r="Q2823" s="5"/>
      <c r="R2823" s="5"/>
      <c r="S2823" s="5"/>
      <c r="T2823" s="5"/>
      <c r="U2823" s="5"/>
      <c r="V2823" s="5"/>
      <c r="W2823" s="5"/>
      <c r="X2823" s="5"/>
      <c r="Y2823" s="5"/>
      <c r="Z2823" s="5"/>
      <c r="AA2823" s="5"/>
      <c r="AB2823" s="5"/>
      <c r="AC2823" s="5"/>
      <c r="AD2823" s="5"/>
      <c r="AE2823" s="5"/>
      <c r="AF2823" s="5"/>
      <c r="AG2823" s="5"/>
      <c r="AH2823" s="5"/>
      <c r="AI2823" s="5"/>
      <c r="AJ2823" s="5"/>
      <c r="AK2823" s="5"/>
      <c r="AL2823" s="5"/>
      <c r="AM2823" s="5"/>
      <c r="AN2823" s="5"/>
      <c r="AO2823" s="5"/>
      <c r="AP2823" s="5"/>
      <c r="AQ2823" s="5"/>
      <c r="AR2823" s="5"/>
      <c r="AS2823" s="5"/>
      <c r="AT2823" s="5"/>
      <c r="AU2823" s="5"/>
      <c r="AV2823" s="5"/>
      <c r="AW2823" s="5"/>
      <c r="AX2823" s="5"/>
      <c r="AY2823" s="5"/>
      <c r="AZ2823" s="5"/>
      <c r="BA2823" s="5"/>
      <c r="BB2823" s="5"/>
    </row>
    <row r="2824" spans="1:54">
      <c r="A2824" s="4"/>
      <c r="B2824" s="25"/>
      <c r="C2824" s="32">
        <f t="shared" si="202"/>
        <v>1</v>
      </c>
      <c r="D2824" s="40" t="s">
        <v>4491</v>
      </c>
      <c r="E2824" s="40">
        <v>19169</v>
      </c>
      <c r="F2824" s="4"/>
      <c r="G2824" s="5"/>
      <c r="H2824" s="5"/>
      <c r="I2824" s="5"/>
      <c r="J2824" s="5"/>
      <c r="K2824" s="5"/>
      <c r="L2824" s="5"/>
      <c r="M2824" s="5"/>
      <c r="N2824" s="5"/>
      <c r="O2824" s="5"/>
      <c r="P2824" s="5"/>
      <c r="Q2824" s="5"/>
      <c r="R2824" s="5"/>
      <c r="S2824" s="5"/>
      <c r="T2824" s="5"/>
      <c r="U2824" s="5"/>
      <c r="V2824" s="5"/>
      <c r="W2824" s="5"/>
      <c r="X2824" s="5"/>
      <c r="Y2824" s="5"/>
      <c r="Z2824" s="5"/>
      <c r="AA2824" s="5"/>
      <c r="AB2824" s="5"/>
      <c r="AC2824" s="5"/>
      <c r="AD2824" s="5"/>
      <c r="AE2824" s="5"/>
      <c r="AF2824" s="5"/>
      <c r="AG2824" s="5"/>
      <c r="AH2824" s="5"/>
      <c r="AI2824" s="5"/>
      <c r="AJ2824" s="5"/>
      <c r="AK2824" s="5"/>
      <c r="AL2824" s="5"/>
      <c r="AM2824" s="5"/>
      <c r="AN2824" s="5"/>
      <c r="AO2824" s="5"/>
      <c r="AP2824" s="5"/>
      <c r="AQ2824" s="5"/>
      <c r="AR2824" s="5"/>
      <c r="AS2824" s="5"/>
      <c r="AT2824" s="5"/>
      <c r="AU2824" s="5"/>
      <c r="AV2824" s="5"/>
      <c r="AW2824" s="5"/>
      <c r="AX2824" s="5"/>
      <c r="AY2824" s="5"/>
      <c r="AZ2824" s="5"/>
      <c r="BA2824" s="5"/>
      <c r="BB2824" s="5"/>
    </row>
    <row r="2825" spans="1:54">
      <c r="A2825" s="4"/>
      <c r="B2825" s="25"/>
      <c r="C2825" s="32">
        <f t="shared" si="202"/>
        <v>1</v>
      </c>
      <c r="D2825" s="40" t="s">
        <v>4492</v>
      </c>
      <c r="E2825" s="40">
        <v>18226</v>
      </c>
      <c r="F2825" s="4"/>
      <c r="G2825" s="5"/>
      <c r="H2825" s="5"/>
      <c r="I2825" s="5"/>
      <c r="J2825" s="5"/>
      <c r="K2825" s="5"/>
      <c r="L2825" s="5"/>
      <c r="M2825" s="5"/>
      <c r="N2825" s="5"/>
      <c r="O2825" s="5"/>
      <c r="P2825" s="5"/>
      <c r="Q2825" s="5"/>
      <c r="R2825" s="5"/>
      <c r="S2825" s="5"/>
      <c r="T2825" s="5"/>
      <c r="U2825" s="5"/>
      <c r="V2825" s="5"/>
      <c r="W2825" s="5"/>
      <c r="X2825" s="5"/>
      <c r="Y2825" s="5"/>
      <c r="Z2825" s="5"/>
      <c r="AA2825" s="5"/>
      <c r="AB2825" s="5"/>
      <c r="AC2825" s="5"/>
      <c r="AD2825" s="5"/>
      <c r="AE2825" s="5"/>
      <c r="AF2825" s="5"/>
      <c r="AG2825" s="5"/>
      <c r="AH2825" s="5"/>
      <c r="AI2825" s="5"/>
      <c r="AJ2825" s="5"/>
      <c r="AK2825" s="5"/>
      <c r="AL2825" s="5"/>
      <c r="AM2825" s="5"/>
      <c r="AN2825" s="5"/>
      <c r="AO2825" s="5"/>
      <c r="AP2825" s="5"/>
      <c r="AQ2825" s="5"/>
      <c r="AR2825" s="5"/>
      <c r="AS2825" s="5"/>
      <c r="AT2825" s="5"/>
      <c r="AU2825" s="5"/>
      <c r="AV2825" s="5"/>
      <c r="AW2825" s="5"/>
      <c r="AX2825" s="5"/>
      <c r="AY2825" s="5"/>
      <c r="AZ2825" s="5"/>
      <c r="BA2825" s="5"/>
      <c r="BB2825" s="5"/>
    </row>
    <row r="2826" spans="1:54">
      <c r="A2826" s="4"/>
      <c r="B2826" s="25"/>
      <c r="C2826" s="32">
        <f t="shared" si="202"/>
        <v>1</v>
      </c>
      <c r="D2826" s="40" t="s">
        <v>4493</v>
      </c>
      <c r="E2826" s="40">
        <v>26000</v>
      </c>
      <c r="F2826" s="4"/>
      <c r="G2826" s="5"/>
      <c r="H2826" s="5"/>
      <c r="I2826" s="5"/>
      <c r="J2826" s="5"/>
      <c r="K2826" s="5"/>
      <c r="L2826" s="5"/>
      <c r="M2826" s="5"/>
      <c r="N2826" s="5"/>
      <c r="O2826" s="5"/>
      <c r="P2826" s="5"/>
      <c r="Q2826" s="5"/>
      <c r="R2826" s="5"/>
      <c r="S2826" s="5"/>
      <c r="T2826" s="5"/>
      <c r="U2826" s="5"/>
      <c r="V2826" s="5"/>
      <c r="W2826" s="5"/>
      <c r="X2826" s="5"/>
      <c r="Y2826" s="5"/>
      <c r="Z2826" s="5"/>
      <c r="AA2826" s="5"/>
      <c r="AB2826" s="5"/>
      <c r="AC2826" s="5"/>
      <c r="AD2826" s="5"/>
      <c r="AE2826" s="5"/>
      <c r="AF2826" s="5"/>
      <c r="AG2826" s="5"/>
      <c r="AH2826" s="5"/>
      <c r="AI2826" s="5"/>
      <c r="AJ2826" s="5"/>
      <c r="AK2826" s="5"/>
      <c r="AL2826" s="5"/>
      <c r="AM2826" s="5"/>
      <c r="AN2826" s="5"/>
      <c r="AO2826" s="5"/>
      <c r="AP2826" s="5"/>
      <c r="AQ2826" s="5"/>
      <c r="AR2826" s="5"/>
      <c r="AS2826" s="5"/>
      <c r="AT2826" s="5"/>
      <c r="AU2826" s="5"/>
      <c r="AV2826" s="5"/>
      <c r="AW2826" s="5"/>
      <c r="AX2826" s="5"/>
      <c r="AY2826" s="5"/>
      <c r="AZ2826" s="5"/>
      <c r="BA2826" s="5"/>
      <c r="BB2826" s="5"/>
    </row>
    <row r="2827" spans="1:54">
      <c r="A2827" s="4"/>
      <c r="B2827" s="25"/>
      <c r="C2827" s="32">
        <f t="shared" si="202"/>
        <v>1</v>
      </c>
      <c r="D2827" s="40" t="s">
        <v>4494</v>
      </c>
      <c r="E2827" s="40">
        <v>28710</v>
      </c>
      <c r="F2827" s="4"/>
      <c r="G2827" s="5"/>
      <c r="H2827" s="5"/>
      <c r="I2827" s="5"/>
      <c r="J2827" s="5"/>
      <c r="K2827" s="5"/>
      <c r="L2827" s="5"/>
      <c r="M2827" s="5"/>
      <c r="N2827" s="5"/>
      <c r="O2827" s="5"/>
      <c r="P2827" s="5"/>
      <c r="Q2827" s="5"/>
      <c r="R2827" s="5"/>
      <c r="S2827" s="5"/>
      <c r="T2827" s="5"/>
      <c r="U2827" s="5"/>
      <c r="V2827" s="5"/>
      <c r="W2827" s="5"/>
      <c r="X2827" s="5"/>
      <c r="Y2827" s="5"/>
      <c r="Z2827" s="5"/>
      <c r="AA2827" s="5"/>
      <c r="AB2827" s="5"/>
      <c r="AC2827" s="5"/>
      <c r="AD2827" s="5"/>
      <c r="AE2827" s="5"/>
      <c r="AF2827" s="5"/>
      <c r="AG2827" s="5"/>
      <c r="AH2827" s="5"/>
      <c r="AI2827" s="5"/>
      <c r="AJ2827" s="5"/>
      <c r="AK2827" s="5"/>
      <c r="AL2827" s="5"/>
      <c r="AM2827" s="5"/>
      <c r="AN2827" s="5"/>
      <c r="AO2827" s="5"/>
      <c r="AP2827" s="5"/>
      <c r="AQ2827" s="5"/>
      <c r="AR2827" s="5"/>
      <c r="AS2827" s="5"/>
      <c r="AT2827" s="5"/>
      <c r="AU2827" s="5"/>
      <c r="AV2827" s="5"/>
      <c r="AW2827" s="5"/>
      <c r="AX2827" s="5"/>
      <c r="AY2827" s="5"/>
      <c r="AZ2827" s="5"/>
      <c r="BA2827" s="5"/>
      <c r="BB2827" s="5"/>
    </row>
    <row r="2828" spans="1:54">
      <c r="A2828" s="4"/>
      <c r="B2828" s="25"/>
      <c r="C2828" s="32">
        <f t="shared" si="202"/>
        <v>1</v>
      </c>
      <c r="D2828" s="40" t="s">
        <v>4495</v>
      </c>
      <c r="E2828" s="40">
        <v>56661</v>
      </c>
      <c r="F2828" s="4"/>
      <c r="G2828" s="5"/>
      <c r="H2828" s="5"/>
      <c r="I2828" s="5"/>
      <c r="J2828" s="5"/>
      <c r="K2828" s="5"/>
      <c r="L2828" s="5"/>
      <c r="M2828" s="5"/>
      <c r="N2828" s="5"/>
      <c r="O2828" s="5"/>
      <c r="P2828" s="5"/>
      <c r="Q2828" s="5"/>
      <c r="R2828" s="5"/>
      <c r="S2828" s="5"/>
      <c r="T2828" s="5"/>
      <c r="U2828" s="5"/>
      <c r="V2828" s="5"/>
      <c r="W2828" s="5"/>
      <c r="X2828" s="5"/>
      <c r="Y2828" s="5"/>
      <c r="Z2828" s="5"/>
      <c r="AA2828" s="5"/>
      <c r="AB2828" s="5"/>
      <c r="AC2828" s="5"/>
      <c r="AD2828" s="5"/>
      <c r="AE2828" s="5"/>
      <c r="AF2828" s="5"/>
      <c r="AG2828" s="5"/>
      <c r="AH2828" s="5"/>
      <c r="AI2828" s="5"/>
      <c r="AJ2828" s="5"/>
      <c r="AK2828" s="5"/>
      <c r="AL2828" s="5"/>
      <c r="AM2828" s="5"/>
      <c r="AN2828" s="5"/>
      <c r="AO2828" s="5"/>
      <c r="AP2828" s="5"/>
      <c r="AQ2828" s="5"/>
      <c r="AR2828" s="5"/>
      <c r="AS2828" s="5"/>
      <c r="AT2828" s="5"/>
      <c r="AU2828" s="5"/>
      <c r="AV2828" s="5"/>
      <c r="AW2828" s="5"/>
      <c r="AX2828" s="5"/>
      <c r="AY2828" s="5"/>
      <c r="AZ2828" s="5"/>
      <c r="BA2828" s="5"/>
      <c r="BB2828" s="5"/>
    </row>
    <row r="2829" spans="1:54">
      <c r="A2829" s="4"/>
      <c r="B2829" s="25"/>
      <c r="C2829" s="32">
        <f t="shared" si="202"/>
        <v>1</v>
      </c>
      <c r="D2829" s="40" t="s">
        <v>4496</v>
      </c>
      <c r="E2829" s="40">
        <v>31000</v>
      </c>
      <c r="F2829" s="4"/>
      <c r="G2829" s="5"/>
      <c r="H2829" s="5"/>
      <c r="I2829" s="5"/>
      <c r="J2829" s="5"/>
      <c r="K2829" s="5"/>
      <c r="L2829" s="5"/>
      <c r="M2829" s="5"/>
      <c r="N2829" s="5"/>
      <c r="O2829" s="5"/>
      <c r="P2829" s="5"/>
      <c r="Q2829" s="5"/>
      <c r="R2829" s="5"/>
      <c r="S2829" s="5"/>
      <c r="T2829" s="5"/>
      <c r="U2829" s="5"/>
      <c r="V2829" s="5"/>
      <c r="W2829" s="5"/>
      <c r="X2829" s="5"/>
      <c r="Y2829" s="5"/>
      <c r="Z2829" s="5"/>
      <c r="AA2829" s="5"/>
      <c r="AB2829" s="5"/>
      <c r="AC2829" s="5"/>
      <c r="AD2829" s="5"/>
      <c r="AE2829" s="5"/>
      <c r="AF2829" s="5"/>
      <c r="AG2829" s="5"/>
      <c r="AH2829" s="5"/>
      <c r="AI2829" s="5"/>
      <c r="AJ2829" s="5"/>
      <c r="AK2829" s="5"/>
      <c r="AL2829" s="5"/>
      <c r="AM2829" s="5"/>
      <c r="AN2829" s="5"/>
      <c r="AO2829" s="5"/>
      <c r="AP2829" s="5"/>
      <c r="AQ2829" s="5"/>
      <c r="AR2829" s="5"/>
      <c r="AS2829" s="5"/>
      <c r="AT2829" s="5"/>
      <c r="AU2829" s="5"/>
      <c r="AV2829" s="5"/>
      <c r="AW2829" s="5"/>
      <c r="AX2829" s="5"/>
      <c r="AY2829" s="5"/>
      <c r="AZ2829" s="5"/>
      <c r="BA2829" s="5"/>
      <c r="BB2829" s="5"/>
    </row>
    <row r="2830" spans="1:54">
      <c r="A2830" s="4"/>
      <c r="B2830" s="25"/>
      <c r="C2830" s="32">
        <f t="shared" si="202"/>
        <v>1</v>
      </c>
      <c r="D2830" s="40" t="s">
        <v>4497</v>
      </c>
      <c r="E2830" s="40">
        <v>15495</v>
      </c>
      <c r="F2830" s="4"/>
      <c r="G2830" s="5"/>
      <c r="H2830" s="5"/>
      <c r="I2830" s="5"/>
      <c r="J2830" s="5"/>
      <c r="K2830" s="5"/>
      <c r="L2830" s="5"/>
      <c r="M2830" s="5"/>
      <c r="N2830" s="5"/>
      <c r="O2830" s="5"/>
      <c r="P2830" s="5"/>
      <c r="Q2830" s="5"/>
      <c r="R2830" s="5"/>
      <c r="S2830" s="5"/>
      <c r="T2830" s="5"/>
      <c r="U2830" s="5"/>
      <c r="V2830" s="5"/>
      <c r="W2830" s="5"/>
      <c r="X2830" s="5"/>
      <c r="Y2830" s="5"/>
      <c r="Z2830" s="5"/>
      <c r="AA2830" s="5"/>
      <c r="AB2830" s="5"/>
      <c r="AC2830" s="5"/>
      <c r="AD2830" s="5"/>
      <c r="AE2830" s="5"/>
      <c r="AF2830" s="5"/>
      <c r="AG2830" s="5"/>
      <c r="AH2830" s="5"/>
      <c r="AI2830" s="5"/>
      <c r="AJ2830" s="5"/>
      <c r="AK2830" s="5"/>
      <c r="AL2830" s="5"/>
      <c r="AM2830" s="5"/>
      <c r="AN2830" s="5"/>
      <c r="AO2830" s="5"/>
      <c r="AP2830" s="5"/>
      <c r="AQ2830" s="5"/>
      <c r="AR2830" s="5"/>
      <c r="AS2830" s="5"/>
      <c r="AT2830" s="5"/>
      <c r="AU2830" s="5"/>
      <c r="AV2830" s="5"/>
      <c r="AW2830" s="5"/>
      <c r="AX2830" s="5"/>
      <c r="AY2830" s="5"/>
      <c r="AZ2830" s="5"/>
      <c r="BA2830" s="5"/>
      <c r="BB2830" s="5"/>
    </row>
    <row r="2831" spans="1:54">
      <c r="A2831" s="4"/>
      <c r="B2831" s="25"/>
      <c r="C2831" s="32">
        <f t="shared" si="202"/>
        <v>1</v>
      </c>
      <c r="D2831" s="40" t="s">
        <v>4498</v>
      </c>
      <c r="E2831" s="173">
        <v>54000</v>
      </c>
      <c r="F2831" s="4"/>
      <c r="G2831" s="5"/>
      <c r="H2831" s="5"/>
      <c r="I2831" s="5"/>
      <c r="J2831" s="5"/>
      <c r="K2831" s="5"/>
      <c r="L2831" s="5"/>
      <c r="M2831" s="5"/>
      <c r="N2831" s="5"/>
      <c r="O2831" s="5"/>
      <c r="P2831" s="5"/>
      <c r="Q2831" s="5"/>
      <c r="R2831" s="5"/>
      <c r="S2831" s="5"/>
      <c r="T2831" s="5"/>
      <c r="U2831" s="5"/>
      <c r="V2831" s="5"/>
      <c r="W2831" s="5"/>
      <c r="X2831" s="5"/>
      <c r="Y2831" s="5"/>
      <c r="Z2831" s="5"/>
      <c r="AA2831" s="5"/>
      <c r="AB2831" s="5"/>
      <c r="AC2831" s="5"/>
      <c r="AD2831" s="5"/>
      <c r="AE2831" s="5"/>
      <c r="AF2831" s="5"/>
      <c r="AG2831" s="5"/>
      <c r="AH2831" s="5"/>
      <c r="AI2831" s="5"/>
      <c r="AJ2831" s="5"/>
      <c r="AK2831" s="5"/>
      <c r="AL2831" s="5"/>
      <c r="AM2831" s="5"/>
      <c r="AN2831" s="5"/>
      <c r="AO2831" s="5"/>
      <c r="AP2831" s="5"/>
      <c r="AQ2831" s="5"/>
      <c r="AR2831" s="5"/>
      <c r="AS2831" s="5"/>
      <c r="AT2831" s="5"/>
      <c r="AU2831" s="5"/>
      <c r="AV2831" s="5"/>
      <c r="AW2831" s="5"/>
      <c r="AX2831" s="5"/>
      <c r="AY2831" s="5"/>
      <c r="AZ2831" s="5"/>
      <c r="BA2831" s="5"/>
      <c r="BB2831" s="5"/>
    </row>
    <row r="2832" spans="1:54">
      <c r="A2832" s="4"/>
      <c r="B2832" s="25"/>
      <c r="C2832" s="32">
        <f t="shared" si="202"/>
        <v>1</v>
      </c>
      <c r="D2832" s="34" t="s">
        <v>4499</v>
      </c>
      <c r="E2832" s="34">
        <v>5600</v>
      </c>
      <c r="F2832" s="4"/>
      <c r="G2832" s="5"/>
      <c r="H2832" s="5"/>
      <c r="I2832" s="5"/>
      <c r="J2832" s="5"/>
      <c r="K2832" s="5"/>
      <c r="L2832" s="5"/>
      <c r="M2832" s="5"/>
      <c r="N2832" s="5"/>
      <c r="O2832" s="5"/>
      <c r="P2832" s="5"/>
      <c r="Q2832" s="5"/>
      <c r="R2832" s="5"/>
      <c r="S2832" s="5"/>
      <c r="T2832" s="5"/>
      <c r="U2832" s="5"/>
      <c r="V2832" s="5"/>
      <c r="W2832" s="5"/>
      <c r="X2832" s="5"/>
      <c r="Y2832" s="5"/>
      <c r="Z2832" s="5"/>
      <c r="AA2832" s="5"/>
      <c r="AB2832" s="5"/>
      <c r="AC2832" s="5"/>
      <c r="AD2832" s="5"/>
      <c r="AE2832" s="5"/>
      <c r="AF2832" s="5"/>
      <c r="AG2832" s="5"/>
      <c r="AH2832" s="5"/>
      <c r="AI2832" s="5"/>
      <c r="AJ2832" s="5"/>
      <c r="AK2832" s="5"/>
      <c r="AL2832" s="5"/>
      <c r="AM2832" s="5"/>
      <c r="AN2832" s="5"/>
      <c r="AO2832" s="5"/>
      <c r="AP2832" s="5"/>
      <c r="AQ2832" s="5"/>
      <c r="AR2832" s="5"/>
      <c r="AS2832" s="5"/>
      <c r="AT2832" s="5"/>
      <c r="AU2832" s="5"/>
      <c r="AV2832" s="5"/>
      <c r="AW2832" s="5"/>
      <c r="AX2832" s="5"/>
      <c r="AY2832" s="5"/>
      <c r="AZ2832" s="5"/>
      <c r="BA2832" s="5"/>
      <c r="BB2832" s="5"/>
    </row>
    <row r="2833" spans="1:54">
      <c r="A2833" s="4"/>
      <c r="B2833" s="25"/>
      <c r="C2833" s="32">
        <f t="shared" si="202"/>
        <v>1</v>
      </c>
      <c r="D2833" s="34" t="s">
        <v>4500</v>
      </c>
      <c r="E2833" s="34">
        <v>28500</v>
      </c>
      <c r="F2833" s="4"/>
      <c r="G2833" s="5"/>
      <c r="H2833" s="5"/>
      <c r="I2833" s="5"/>
      <c r="J2833" s="5"/>
      <c r="K2833" s="5"/>
      <c r="L2833" s="5"/>
      <c r="M2833" s="5"/>
      <c r="N2833" s="5"/>
      <c r="O2833" s="5"/>
      <c r="P2833" s="5"/>
      <c r="Q2833" s="5"/>
      <c r="R2833" s="5"/>
      <c r="S2833" s="5"/>
      <c r="T2833" s="5"/>
      <c r="U2833" s="5"/>
      <c r="V2833" s="5"/>
      <c r="W2833" s="5"/>
      <c r="X2833" s="5"/>
      <c r="Y2833" s="5"/>
      <c r="Z2833" s="5"/>
      <c r="AA2833" s="5"/>
      <c r="AB2833" s="5"/>
      <c r="AC2833" s="5"/>
      <c r="AD2833" s="5"/>
      <c r="AE2833" s="5"/>
      <c r="AF2833" s="5"/>
      <c r="AG2833" s="5"/>
      <c r="AH2833" s="5"/>
      <c r="AI2833" s="5"/>
      <c r="AJ2833" s="5"/>
      <c r="AK2833" s="5"/>
      <c r="AL2833" s="5"/>
      <c r="AM2833" s="5"/>
      <c r="AN2833" s="5"/>
      <c r="AO2833" s="5"/>
      <c r="AP2833" s="5"/>
      <c r="AQ2833" s="5"/>
      <c r="AR2833" s="5"/>
      <c r="AS2833" s="5"/>
      <c r="AT2833" s="5"/>
      <c r="AU2833" s="5"/>
      <c r="AV2833" s="5"/>
      <c r="AW2833" s="5"/>
      <c r="AX2833" s="5"/>
      <c r="AY2833" s="5"/>
      <c r="AZ2833" s="5"/>
      <c r="BA2833" s="5"/>
      <c r="BB2833" s="5"/>
    </row>
    <row r="2834" spans="1:54" ht="15">
      <c r="A2834" s="231" t="s">
        <v>4505</v>
      </c>
      <c r="B2834" s="231"/>
      <c r="C2834" s="231"/>
      <c r="D2834" s="44">
        <f>SUM(C2799:C2833)</f>
        <v>35</v>
      </c>
      <c r="E2834" s="159">
        <f t="shared" ref="E2834" si="203">SUM(E2799:E2833)</f>
        <v>1069093</v>
      </c>
      <c r="F2834" s="4"/>
      <c r="G2834" s="5"/>
      <c r="H2834" s="5"/>
      <c r="I2834" s="5"/>
      <c r="J2834" s="5"/>
      <c r="K2834" s="5"/>
      <c r="L2834" s="5"/>
      <c r="M2834" s="5"/>
      <c r="N2834" s="5"/>
      <c r="O2834" s="5"/>
      <c r="P2834" s="5"/>
      <c r="Q2834" s="5"/>
      <c r="R2834" s="5"/>
      <c r="S2834" s="5"/>
      <c r="T2834" s="5"/>
      <c r="U2834" s="5"/>
      <c r="V2834" s="5"/>
      <c r="W2834" s="5"/>
      <c r="X2834" s="5"/>
      <c r="Y2834" s="5"/>
      <c r="Z2834" s="5"/>
      <c r="AA2834" s="5"/>
      <c r="AB2834" s="5"/>
      <c r="AC2834" s="5"/>
      <c r="AD2834" s="5"/>
      <c r="AE2834" s="5"/>
      <c r="AF2834" s="5"/>
      <c r="AG2834" s="5"/>
      <c r="AH2834" s="5"/>
      <c r="AI2834" s="5"/>
      <c r="AJ2834" s="5"/>
      <c r="AK2834" s="5"/>
      <c r="AL2834" s="5"/>
      <c r="AM2834" s="5"/>
      <c r="AN2834" s="5"/>
      <c r="AO2834" s="5"/>
      <c r="AP2834" s="5"/>
      <c r="AQ2834" s="5"/>
      <c r="AR2834" s="5"/>
      <c r="AS2834" s="5"/>
      <c r="AT2834" s="5"/>
      <c r="AU2834" s="5"/>
      <c r="AV2834" s="5"/>
      <c r="AW2834" s="5"/>
      <c r="AX2834" s="5"/>
      <c r="AY2834" s="5"/>
      <c r="AZ2834" s="5"/>
      <c r="BA2834" s="5"/>
      <c r="BB2834" s="5"/>
    </row>
    <row r="2835" spans="1:54" ht="15.75">
      <c r="A2835" s="28">
        <v>95</v>
      </c>
      <c r="B2835" s="225" t="s">
        <v>4506</v>
      </c>
      <c r="C2835" s="225"/>
      <c r="D2835" s="29"/>
      <c r="E2835" s="156"/>
      <c r="F2835" s="4"/>
      <c r="G2835" s="5"/>
      <c r="H2835" s="5"/>
      <c r="I2835" s="5"/>
      <c r="J2835" s="5"/>
      <c r="K2835" s="5"/>
      <c r="L2835" s="5"/>
      <c r="M2835" s="5"/>
      <c r="N2835" s="5"/>
      <c r="O2835" s="5"/>
      <c r="P2835" s="5"/>
      <c r="Q2835" s="5"/>
      <c r="R2835" s="5"/>
      <c r="S2835" s="5"/>
      <c r="T2835" s="5"/>
      <c r="U2835" s="5"/>
      <c r="V2835" s="5"/>
      <c r="W2835" s="5"/>
      <c r="X2835" s="5"/>
      <c r="Y2835" s="5"/>
      <c r="Z2835" s="5"/>
      <c r="AA2835" s="5"/>
      <c r="AB2835" s="5"/>
      <c r="AC2835" s="5"/>
      <c r="AD2835" s="5"/>
      <c r="AE2835" s="5"/>
      <c r="AF2835" s="5"/>
      <c r="AG2835" s="5"/>
      <c r="AH2835" s="5"/>
      <c r="AI2835" s="5"/>
      <c r="AJ2835" s="5"/>
      <c r="AK2835" s="5"/>
      <c r="AL2835" s="5"/>
      <c r="AM2835" s="5"/>
      <c r="AN2835" s="5"/>
      <c r="AO2835" s="5"/>
      <c r="AP2835" s="5"/>
      <c r="AQ2835" s="5"/>
      <c r="AR2835" s="5"/>
      <c r="AS2835" s="5"/>
      <c r="AT2835" s="5"/>
      <c r="AU2835" s="5"/>
      <c r="AV2835" s="5"/>
      <c r="AW2835" s="5"/>
      <c r="AX2835" s="5"/>
      <c r="AY2835" s="5"/>
      <c r="AZ2835" s="5"/>
      <c r="BA2835" s="5"/>
      <c r="BB2835" s="5"/>
    </row>
    <row r="2836" spans="1:54">
      <c r="A2836" s="4"/>
      <c r="B2836" s="25"/>
      <c r="C2836" s="32">
        <f t="shared" ref="C2836:C2867" si="204">IF(D2836="",0,1)</f>
        <v>1</v>
      </c>
      <c r="D2836" s="49" t="s">
        <v>4507</v>
      </c>
      <c r="E2836" s="49">
        <v>5546</v>
      </c>
      <c r="F2836" s="4"/>
      <c r="G2836" s="5"/>
      <c r="H2836" s="5"/>
      <c r="I2836" s="5"/>
      <c r="J2836" s="5"/>
      <c r="K2836" s="5"/>
      <c r="L2836" s="5"/>
      <c r="M2836" s="5"/>
      <c r="N2836" s="5"/>
      <c r="O2836" s="5"/>
      <c r="P2836" s="5"/>
      <c r="Q2836" s="5"/>
      <c r="R2836" s="5"/>
      <c r="S2836" s="5"/>
      <c r="T2836" s="5"/>
      <c r="U2836" s="5"/>
      <c r="V2836" s="5"/>
      <c r="W2836" s="5"/>
      <c r="X2836" s="5"/>
      <c r="Y2836" s="5"/>
      <c r="Z2836" s="5"/>
      <c r="AA2836" s="5"/>
      <c r="AB2836" s="5"/>
      <c r="AC2836" s="5"/>
      <c r="AD2836" s="5"/>
      <c r="AE2836" s="5"/>
      <c r="AF2836" s="5"/>
      <c r="AG2836" s="5"/>
      <c r="AH2836" s="5"/>
      <c r="AI2836" s="5"/>
      <c r="AJ2836" s="5"/>
      <c r="AK2836" s="5"/>
      <c r="AL2836" s="5"/>
      <c r="AM2836" s="5"/>
      <c r="AN2836" s="5"/>
      <c r="AO2836" s="5"/>
      <c r="AP2836" s="5"/>
      <c r="AQ2836" s="5"/>
      <c r="AR2836" s="5"/>
      <c r="AS2836" s="5"/>
      <c r="AT2836" s="5"/>
      <c r="AU2836" s="5"/>
      <c r="AV2836" s="5"/>
      <c r="AW2836" s="5"/>
      <c r="AX2836" s="5"/>
      <c r="AY2836" s="5"/>
      <c r="AZ2836" s="5"/>
      <c r="BA2836" s="5"/>
      <c r="BB2836" s="5"/>
    </row>
    <row r="2837" spans="1:54">
      <c r="A2837" s="4"/>
      <c r="B2837" s="25"/>
      <c r="C2837" s="32">
        <f t="shared" si="204"/>
        <v>1</v>
      </c>
      <c r="D2837" s="49" t="s">
        <v>4508</v>
      </c>
      <c r="E2837" s="78">
        <v>110388</v>
      </c>
      <c r="F2837" s="4"/>
      <c r="G2837" s="5"/>
      <c r="H2837" s="5"/>
      <c r="I2837" s="5"/>
      <c r="J2837" s="5"/>
      <c r="K2837" s="5"/>
      <c r="L2837" s="5"/>
      <c r="M2837" s="5"/>
      <c r="N2837" s="5"/>
      <c r="O2837" s="5"/>
      <c r="P2837" s="5"/>
      <c r="Q2837" s="5"/>
      <c r="R2837" s="5"/>
      <c r="S2837" s="5"/>
      <c r="T2837" s="5"/>
      <c r="U2837" s="5"/>
      <c r="V2837" s="5"/>
      <c r="W2837" s="5"/>
      <c r="X2837" s="5"/>
      <c r="Y2837" s="5"/>
      <c r="Z2837" s="5"/>
      <c r="AA2837" s="5"/>
      <c r="AB2837" s="5"/>
      <c r="AC2837" s="5"/>
      <c r="AD2837" s="5"/>
      <c r="AE2837" s="5"/>
      <c r="AF2837" s="5"/>
      <c r="AG2837" s="5"/>
      <c r="AH2837" s="5"/>
      <c r="AI2837" s="5"/>
      <c r="AJ2837" s="5"/>
      <c r="AK2837" s="5"/>
      <c r="AL2837" s="5"/>
      <c r="AM2837" s="5"/>
      <c r="AN2837" s="5"/>
      <c r="AO2837" s="5"/>
      <c r="AP2837" s="5"/>
      <c r="AQ2837" s="5"/>
      <c r="AR2837" s="5"/>
      <c r="AS2837" s="5"/>
      <c r="AT2837" s="5"/>
      <c r="AU2837" s="5"/>
      <c r="AV2837" s="5"/>
      <c r="AW2837" s="5"/>
      <c r="AX2837" s="5"/>
      <c r="AY2837" s="5"/>
      <c r="AZ2837" s="5"/>
      <c r="BA2837" s="5"/>
      <c r="BB2837" s="5"/>
    </row>
    <row r="2838" spans="1:54">
      <c r="A2838" s="4"/>
      <c r="B2838" s="25"/>
      <c r="C2838" s="32">
        <f t="shared" si="204"/>
        <v>1</v>
      </c>
      <c r="D2838" s="49" t="s">
        <v>4509</v>
      </c>
      <c r="E2838" s="49">
        <v>14200</v>
      </c>
      <c r="F2838" s="4"/>
      <c r="G2838" s="5"/>
      <c r="H2838" s="5"/>
      <c r="I2838" s="5"/>
      <c r="J2838" s="5"/>
      <c r="K2838" s="5"/>
      <c r="L2838" s="5"/>
      <c r="M2838" s="5"/>
      <c r="N2838" s="5"/>
      <c r="O2838" s="5"/>
      <c r="P2838" s="5"/>
      <c r="Q2838" s="5"/>
      <c r="R2838" s="5"/>
      <c r="S2838" s="5"/>
      <c r="T2838" s="5"/>
      <c r="U2838" s="5"/>
      <c r="V2838" s="5"/>
      <c r="W2838" s="5"/>
      <c r="X2838" s="5"/>
      <c r="Y2838" s="5"/>
      <c r="Z2838" s="5"/>
      <c r="AA2838" s="5"/>
      <c r="AB2838" s="5"/>
      <c r="AC2838" s="5"/>
      <c r="AD2838" s="5"/>
      <c r="AE2838" s="5"/>
      <c r="AF2838" s="5"/>
      <c r="AG2838" s="5"/>
      <c r="AH2838" s="5"/>
      <c r="AI2838" s="5"/>
      <c r="AJ2838" s="5"/>
      <c r="AK2838" s="5"/>
      <c r="AL2838" s="5"/>
      <c r="AM2838" s="5"/>
      <c r="AN2838" s="5"/>
      <c r="AO2838" s="5"/>
      <c r="AP2838" s="5"/>
      <c r="AQ2838" s="5"/>
      <c r="AR2838" s="5"/>
      <c r="AS2838" s="5"/>
      <c r="AT2838" s="5"/>
      <c r="AU2838" s="5"/>
      <c r="AV2838" s="5"/>
      <c r="AW2838" s="5"/>
      <c r="AX2838" s="5"/>
      <c r="AY2838" s="5"/>
      <c r="AZ2838" s="5"/>
      <c r="BA2838" s="5"/>
      <c r="BB2838" s="5"/>
    </row>
    <row r="2839" spans="1:54">
      <c r="A2839" s="4"/>
      <c r="B2839" s="25"/>
      <c r="C2839" s="32">
        <f t="shared" si="204"/>
        <v>1</v>
      </c>
      <c r="D2839" s="49" t="s">
        <v>4511</v>
      </c>
      <c r="E2839" s="49">
        <v>9521</v>
      </c>
      <c r="F2839" s="4"/>
      <c r="G2839" s="5"/>
      <c r="H2839" s="5"/>
      <c r="I2839" s="5"/>
      <c r="J2839" s="5"/>
      <c r="K2839" s="5"/>
      <c r="L2839" s="5"/>
      <c r="M2839" s="5"/>
      <c r="N2839" s="5"/>
      <c r="O2839" s="5"/>
      <c r="P2839" s="5"/>
      <c r="Q2839" s="5"/>
      <c r="R2839" s="5"/>
      <c r="S2839" s="5"/>
      <c r="T2839" s="5"/>
      <c r="U2839" s="5"/>
      <c r="V2839" s="5"/>
      <c r="W2839" s="5"/>
      <c r="X2839" s="5"/>
      <c r="Y2839" s="5"/>
      <c r="Z2839" s="5"/>
      <c r="AA2839" s="5"/>
      <c r="AB2839" s="5"/>
      <c r="AC2839" s="5"/>
      <c r="AD2839" s="5"/>
      <c r="AE2839" s="5"/>
      <c r="AF2839" s="5"/>
      <c r="AG2839" s="5"/>
      <c r="AH2839" s="5"/>
      <c r="AI2839" s="5"/>
      <c r="AJ2839" s="5"/>
      <c r="AK2839" s="5"/>
      <c r="AL2839" s="5"/>
      <c r="AM2839" s="5"/>
      <c r="AN2839" s="5"/>
      <c r="AO2839" s="5"/>
      <c r="AP2839" s="5"/>
      <c r="AQ2839" s="5"/>
      <c r="AR2839" s="5"/>
      <c r="AS2839" s="5"/>
      <c r="AT2839" s="5"/>
      <c r="AU2839" s="5"/>
      <c r="AV2839" s="5"/>
      <c r="AW2839" s="5"/>
      <c r="AX2839" s="5"/>
      <c r="AY2839" s="5"/>
      <c r="AZ2839" s="5"/>
      <c r="BA2839" s="5"/>
      <c r="BB2839" s="5"/>
    </row>
    <row r="2840" spans="1:54">
      <c r="A2840" s="4"/>
      <c r="B2840" s="25"/>
      <c r="C2840" s="32">
        <f t="shared" si="204"/>
        <v>1</v>
      </c>
      <c r="D2840" s="49" t="s">
        <v>4513</v>
      </c>
      <c r="E2840" s="49">
        <v>8934</v>
      </c>
      <c r="F2840" s="4"/>
      <c r="G2840" s="5"/>
      <c r="H2840" s="5"/>
      <c r="I2840" s="5"/>
      <c r="J2840" s="5"/>
      <c r="K2840" s="5"/>
      <c r="L2840" s="5"/>
      <c r="M2840" s="5"/>
      <c r="N2840" s="5"/>
      <c r="O2840" s="5"/>
      <c r="P2840" s="5"/>
      <c r="Q2840" s="5"/>
      <c r="R2840" s="5"/>
      <c r="S2840" s="5"/>
      <c r="T2840" s="5"/>
      <c r="U2840" s="5"/>
      <c r="V2840" s="5"/>
      <c r="W2840" s="5"/>
      <c r="X2840" s="5"/>
      <c r="Y2840" s="5"/>
      <c r="Z2840" s="5"/>
      <c r="AA2840" s="5"/>
      <c r="AB2840" s="5"/>
      <c r="AC2840" s="5"/>
      <c r="AD2840" s="5"/>
      <c r="AE2840" s="5"/>
      <c r="AF2840" s="5"/>
      <c r="AG2840" s="5"/>
      <c r="AH2840" s="5"/>
      <c r="AI2840" s="5"/>
      <c r="AJ2840" s="5"/>
      <c r="AK2840" s="5"/>
      <c r="AL2840" s="5"/>
      <c r="AM2840" s="5"/>
      <c r="AN2840" s="5"/>
      <c r="AO2840" s="5"/>
      <c r="AP2840" s="5"/>
      <c r="AQ2840" s="5"/>
      <c r="AR2840" s="5"/>
      <c r="AS2840" s="5"/>
      <c r="AT2840" s="5"/>
      <c r="AU2840" s="5"/>
      <c r="AV2840" s="5"/>
      <c r="AW2840" s="5"/>
      <c r="AX2840" s="5"/>
      <c r="AY2840" s="5"/>
      <c r="AZ2840" s="5"/>
      <c r="BA2840" s="5"/>
      <c r="BB2840" s="5"/>
    </row>
    <row r="2841" spans="1:54">
      <c r="A2841" s="4"/>
      <c r="B2841" s="25"/>
      <c r="C2841" s="32">
        <f t="shared" si="204"/>
        <v>1</v>
      </c>
      <c r="D2841" s="39" t="s">
        <v>4514</v>
      </c>
      <c r="E2841" s="39">
        <v>9567</v>
      </c>
      <c r="F2841" s="4"/>
      <c r="G2841" s="5"/>
      <c r="H2841" s="5"/>
      <c r="I2841" s="5"/>
      <c r="J2841" s="5"/>
      <c r="K2841" s="5"/>
      <c r="L2841" s="5"/>
      <c r="M2841" s="5"/>
      <c r="N2841" s="5"/>
      <c r="O2841" s="5"/>
      <c r="P2841" s="5"/>
      <c r="Q2841" s="5"/>
      <c r="R2841" s="5"/>
      <c r="S2841" s="5"/>
      <c r="T2841" s="5"/>
      <c r="U2841" s="5"/>
      <c r="V2841" s="5"/>
      <c r="W2841" s="5"/>
      <c r="X2841" s="5"/>
      <c r="Y2841" s="5"/>
      <c r="Z2841" s="5"/>
      <c r="AA2841" s="5"/>
      <c r="AB2841" s="5"/>
      <c r="AC2841" s="5"/>
      <c r="AD2841" s="5"/>
      <c r="AE2841" s="5"/>
      <c r="AF2841" s="5"/>
      <c r="AG2841" s="5"/>
      <c r="AH2841" s="5"/>
      <c r="AI2841" s="5"/>
      <c r="AJ2841" s="5"/>
      <c r="AK2841" s="5"/>
      <c r="AL2841" s="5"/>
      <c r="AM2841" s="5"/>
      <c r="AN2841" s="5"/>
      <c r="AO2841" s="5"/>
      <c r="AP2841" s="5"/>
      <c r="AQ2841" s="5"/>
      <c r="AR2841" s="5"/>
      <c r="AS2841" s="5"/>
      <c r="AT2841" s="5"/>
      <c r="AU2841" s="5"/>
      <c r="AV2841" s="5"/>
      <c r="AW2841" s="5"/>
      <c r="AX2841" s="5"/>
      <c r="AY2841" s="5"/>
      <c r="AZ2841" s="5"/>
      <c r="BA2841" s="5"/>
      <c r="BB2841" s="5"/>
    </row>
    <row r="2842" spans="1:54">
      <c r="A2842" s="4"/>
      <c r="B2842" s="25"/>
      <c r="C2842" s="32">
        <f t="shared" si="204"/>
        <v>1</v>
      </c>
      <c r="D2842" s="49" t="s">
        <v>4516</v>
      </c>
      <c r="E2842" s="49">
        <v>2700</v>
      </c>
      <c r="F2842" s="4"/>
      <c r="G2842" s="5"/>
      <c r="H2842" s="5"/>
      <c r="I2842" s="5"/>
      <c r="J2842" s="5"/>
      <c r="K2842" s="5"/>
      <c r="L2842" s="5"/>
      <c r="M2842" s="5"/>
      <c r="N2842" s="5"/>
      <c r="O2842" s="5"/>
      <c r="P2842" s="5"/>
      <c r="Q2842" s="5"/>
      <c r="R2842" s="5"/>
      <c r="S2842" s="5"/>
      <c r="T2842" s="5"/>
      <c r="U2842" s="5"/>
      <c r="V2842" s="5"/>
      <c r="W2842" s="5"/>
      <c r="X2842" s="5"/>
      <c r="Y2842" s="5"/>
      <c r="Z2842" s="5"/>
      <c r="AA2842" s="5"/>
      <c r="AB2842" s="5"/>
      <c r="AC2842" s="5"/>
      <c r="AD2842" s="5"/>
      <c r="AE2842" s="5"/>
      <c r="AF2842" s="5"/>
      <c r="AG2842" s="5"/>
      <c r="AH2842" s="5"/>
      <c r="AI2842" s="5"/>
      <c r="AJ2842" s="5"/>
      <c r="AK2842" s="5"/>
      <c r="AL2842" s="5"/>
      <c r="AM2842" s="5"/>
      <c r="AN2842" s="5"/>
      <c r="AO2842" s="5"/>
      <c r="AP2842" s="5"/>
      <c r="AQ2842" s="5"/>
      <c r="AR2842" s="5"/>
      <c r="AS2842" s="5"/>
      <c r="AT2842" s="5"/>
      <c r="AU2842" s="5"/>
      <c r="AV2842" s="5"/>
      <c r="AW2842" s="5"/>
      <c r="AX2842" s="5"/>
      <c r="AY2842" s="5"/>
      <c r="AZ2842" s="5"/>
      <c r="BA2842" s="5"/>
      <c r="BB2842" s="5"/>
    </row>
    <row r="2843" spans="1:54">
      <c r="A2843" s="4"/>
      <c r="B2843" s="25"/>
      <c r="C2843" s="32">
        <f t="shared" si="204"/>
        <v>1</v>
      </c>
      <c r="D2843" s="49" t="s">
        <v>4518</v>
      </c>
      <c r="E2843" s="49">
        <v>32000</v>
      </c>
      <c r="F2843" s="4"/>
      <c r="G2843" s="5"/>
      <c r="H2843" s="5"/>
      <c r="I2843" s="5"/>
      <c r="J2843" s="5"/>
      <c r="K2843" s="5"/>
      <c r="L2843" s="5"/>
      <c r="M2843" s="5"/>
      <c r="N2843" s="5"/>
      <c r="O2843" s="5"/>
      <c r="P2843" s="5"/>
      <c r="Q2843" s="5"/>
      <c r="R2843" s="5"/>
      <c r="S2843" s="5"/>
      <c r="T2843" s="5"/>
      <c r="U2843" s="5"/>
      <c r="V2843" s="5"/>
      <c r="W2843" s="5"/>
      <c r="X2843" s="5"/>
      <c r="Y2843" s="5"/>
      <c r="Z2843" s="5"/>
      <c r="AA2843" s="5"/>
      <c r="AB2843" s="5"/>
      <c r="AC2843" s="5"/>
      <c r="AD2843" s="5"/>
      <c r="AE2843" s="5"/>
      <c r="AF2843" s="5"/>
      <c r="AG2843" s="5"/>
      <c r="AH2843" s="5"/>
      <c r="AI2843" s="5"/>
      <c r="AJ2843" s="5"/>
      <c r="AK2843" s="5"/>
      <c r="AL2843" s="5"/>
      <c r="AM2843" s="5"/>
      <c r="AN2843" s="5"/>
      <c r="AO2843" s="5"/>
      <c r="AP2843" s="5"/>
      <c r="AQ2843" s="5"/>
      <c r="AR2843" s="5"/>
      <c r="AS2843" s="5"/>
      <c r="AT2843" s="5"/>
      <c r="AU2843" s="5"/>
      <c r="AV2843" s="5"/>
      <c r="AW2843" s="5"/>
      <c r="AX2843" s="5"/>
      <c r="AY2843" s="5"/>
      <c r="AZ2843" s="5"/>
      <c r="BA2843" s="5"/>
      <c r="BB2843" s="5"/>
    </row>
    <row r="2844" spans="1:54">
      <c r="A2844" s="4"/>
      <c r="B2844" s="25"/>
      <c r="C2844" s="32">
        <f t="shared" si="204"/>
        <v>1</v>
      </c>
      <c r="D2844" s="49" t="s">
        <v>4941</v>
      </c>
      <c r="E2844" s="49">
        <v>45000</v>
      </c>
      <c r="F2844" s="4"/>
      <c r="G2844" s="5"/>
      <c r="H2844" s="5"/>
      <c r="I2844" s="5"/>
      <c r="J2844" s="5"/>
      <c r="K2844" s="5"/>
      <c r="L2844" s="5"/>
      <c r="M2844" s="5"/>
      <c r="N2844" s="5"/>
      <c r="O2844" s="5"/>
      <c r="P2844" s="5"/>
      <c r="Q2844" s="5"/>
      <c r="R2844" s="5"/>
      <c r="S2844" s="5"/>
      <c r="T2844" s="5"/>
      <c r="U2844" s="5"/>
      <c r="V2844" s="5"/>
      <c r="W2844" s="5"/>
      <c r="X2844" s="5"/>
      <c r="Y2844" s="5"/>
      <c r="Z2844" s="5"/>
      <c r="AA2844" s="5"/>
      <c r="AB2844" s="5"/>
      <c r="AC2844" s="5"/>
      <c r="AD2844" s="5"/>
      <c r="AE2844" s="5"/>
      <c r="AF2844" s="5"/>
      <c r="AG2844" s="5"/>
      <c r="AH2844" s="5"/>
      <c r="AI2844" s="5"/>
      <c r="AJ2844" s="5"/>
      <c r="AK2844" s="5"/>
      <c r="AL2844" s="5"/>
      <c r="AM2844" s="5"/>
      <c r="AN2844" s="5"/>
      <c r="AO2844" s="5"/>
      <c r="AP2844" s="5"/>
      <c r="AQ2844" s="5"/>
      <c r="AR2844" s="5"/>
      <c r="AS2844" s="5"/>
      <c r="AT2844" s="5"/>
      <c r="AU2844" s="5"/>
      <c r="AV2844" s="5"/>
      <c r="AW2844" s="5"/>
      <c r="AX2844" s="5"/>
      <c r="AY2844" s="5"/>
      <c r="AZ2844" s="5"/>
      <c r="BA2844" s="5"/>
      <c r="BB2844" s="5"/>
    </row>
    <row r="2845" spans="1:54">
      <c r="A2845" s="4"/>
      <c r="B2845" s="25"/>
      <c r="C2845" s="32">
        <f t="shared" si="204"/>
        <v>1</v>
      </c>
      <c r="D2845" s="39" t="s">
        <v>4520</v>
      </c>
      <c r="E2845" s="39">
        <v>284369</v>
      </c>
      <c r="F2845" s="4"/>
      <c r="G2845" s="5"/>
      <c r="H2845" s="5"/>
      <c r="I2845" s="5"/>
      <c r="J2845" s="5"/>
      <c r="K2845" s="5"/>
      <c r="L2845" s="5"/>
      <c r="M2845" s="5"/>
      <c r="N2845" s="5"/>
      <c r="O2845" s="5"/>
      <c r="P2845" s="5"/>
      <c r="Q2845" s="5"/>
      <c r="R2845" s="5"/>
      <c r="S2845" s="5"/>
      <c r="T2845" s="5"/>
      <c r="U2845" s="5"/>
      <c r="V2845" s="5"/>
      <c r="W2845" s="5"/>
      <c r="X2845" s="5"/>
      <c r="Y2845" s="5"/>
      <c r="Z2845" s="5"/>
      <c r="AA2845" s="5"/>
      <c r="AB2845" s="5"/>
      <c r="AC2845" s="5"/>
      <c r="AD2845" s="5"/>
      <c r="AE2845" s="5"/>
      <c r="AF2845" s="5"/>
      <c r="AG2845" s="5"/>
      <c r="AH2845" s="5"/>
      <c r="AI2845" s="5"/>
      <c r="AJ2845" s="5"/>
      <c r="AK2845" s="5"/>
      <c r="AL2845" s="5"/>
      <c r="AM2845" s="5"/>
      <c r="AN2845" s="5"/>
      <c r="AO2845" s="5"/>
      <c r="AP2845" s="5"/>
      <c r="AQ2845" s="5"/>
      <c r="AR2845" s="5"/>
      <c r="AS2845" s="5"/>
      <c r="AT2845" s="5"/>
      <c r="AU2845" s="5"/>
      <c r="AV2845" s="5"/>
      <c r="AW2845" s="5"/>
      <c r="AX2845" s="5"/>
      <c r="AY2845" s="5"/>
      <c r="AZ2845" s="5"/>
      <c r="BA2845" s="5"/>
      <c r="BB2845" s="5"/>
    </row>
    <row r="2846" spans="1:54">
      <c r="A2846" s="4"/>
      <c r="B2846" s="25"/>
      <c r="C2846" s="32">
        <f t="shared" si="204"/>
        <v>1</v>
      </c>
      <c r="D2846" s="39" t="s">
        <v>4521</v>
      </c>
      <c r="E2846" s="79">
        <v>35431</v>
      </c>
      <c r="F2846" s="4"/>
      <c r="G2846" s="5"/>
      <c r="H2846" s="5"/>
      <c r="I2846" s="5"/>
      <c r="J2846" s="5"/>
      <c r="K2846" s="5"/>
      <c r="L2846" s="5"/>
      <c r="M2846" s="5"/>
      <c r="N2846" s="5"/>
      <c r="O2846" s="5"/>
      <c r="P2846" s="5"/>
      <c r="Q2846" s="5"/>
      <c r="R2846" s="5"/>
      <c r="S2846" s="5"/>
      <c r="T2846" s="5"/>
      <c r="U2846" s="5"/>
      <c r="V2846" s="5"/>
      <c r="W2846" s="5"/>
      <c r="X2846" s="5"/>
      <c r="Y2846" s="5"/>
      <c r="Z2846" s="5"/>
      <c r="AA2846" s="5"/>
      <c r="AB2846" s="5"/>
      <c r="AC2846" s="5"/>
      <c r="AD2846" s="5"/>
      <c r="AE2846" s="5"/>
      <c r="AF2846" s="5"/>
      <c r="AG2846" s="5"/>
      <c r="AH2846" s="5"/>
      <c r="AI2846" s="5"/>
      <c r="AJ2846" s="5"/>
      <c r="AK2846" s="5"/>
      <c r="AL2846" s="5"/>
      <c r="AM2846" s="5"/>
      <c r="AN2846" s="5"/>
      <c r="AO2846" s="5"/>
      <c r="AP2846" s="5"/>
      <c r="AQ2846" s="5"/>
      <c r="AR2846" s="5"/>
      <c r="AS2846" s="5"/>
      <c r="AT2846" s="5"/>
      <c r="AU2846" s="5"/>
      <c r="AV2846" s="5"/>
      <c r="AW2846" s="5"/>
      <c r="AX2846" s="5"/>
      <c r="AY2846" s="5"/>
      <c r="AZ2846" s="5"/>
      <c r="BA2846" s="5"/>
      <c r="BB2846" s="5"/>
    </row>
    <row r="2847" spans="1:54">
      <c r="A2847" s="4"/>
      <c r="B2847" s="25"/>
      <c r="C2847" s="32">
        <f t="shared" si="204"/>
        <v>1</v>
      </c>
      <c r="D2847" s="39" t="s">
        <v>4522</v>
      </c>
      <c r="E2847" s="81">
        <v>66429</v>
      </c>
      <c r="F2847" s="4"/>
      <c r="G2847" s="5"/>
      <c r="H2847" s="5"/>
      <c r="I2847" s="5"/>
      <c r="J2847" s="5"/>
      <c r="K2847" s="5"/>
      <c r="L2847" s="5"/>
      <c r="M2847" s="5"/>
      <c r="N2847" s="5"/>
      <c r="O2847" s="5"/>
      <c r="P2847" s="5"/>
      <c r="Q2847" s="5"/>
      <c r="R2847" s="5"/>
      <c r="S2847" s="5"/>
      <c r="T2847" s="5"/>
      <c r="U2847" s="5"/>
      <c r="V2847" s="5"/>
      <c r="W2847" s="5"/>
      <c r="X2847" s="5"/>
      <c r="Y2847" s="5"/>
      <c r="Z2847" s="5"/>
      <c r="AA2847" s="5"/>
      <c r="AB2847" s="5"/>
      <c r="AC2847" s="5"/>
      <c r="AD2847" s="5"/>
      <c r="AE2847" s="5"/>
      <c r="AF2847" s="5"/>
      <c r="AG2847" s="5"/>
      <c r="AH2847" s="5"/>
      <c r="AI2847" s="5"/>
      <c r="AJ2847" s="5"/>
      <c r="AK2847" s="5"/>
      <c r="AL2847" s="5"/>
      <c r="AM2847" s="5"/>
      <c r="AN2847" s="5"/>
      <c r="AO2847" s="5"/>
      <c r="AP2847" s="5"/>
      <c r="AQ2847" s="5"/>
      <c r="AR2847" s="5"/>
      <c r="AS2847" s="5"/>
      <c r="AT2847" s="5"/>
      <c r="AU2847" s="5"/>
      <c r="AV2847" s="5"/>
      <c r="AW2847" s="5"/>
      <c r="AX2847" s="5"/>
      <c r="AY2847" s="5"/>
      <c r="AZ2847" s="5"/>
      <c r="BA2847" s="5"/>
      <c r="BB2847" s="5"/>
    </row>
    <row r="2848" spans="1:54">
      <c r="A2848" s="4"/>
      <c r="B2848" s="25"/>
      <c r="C2848" s="32">
        <f t="shared" si="204"/>
        <v>1</v>
      </c>
      <c r="D2848" s="49" t="s">
        <v>4523</v>
      </c>
      <c r="E2848" s="49">
        <v>5025</v>
      </c>
      <c r="F2848" s="4"/>
      <c r="G2848" s="5"/>
      <c r="H2848" s="5"/>
      <c r="I2848" s="5"/>
      <c r="J2848" s="5"/>
      <c r="K2848" s="5"/>
      <c r="L2848" s="5"/>
      <c r="M2848" s="5"/>
      <c r="N2848" s="5"/>
      <c r="O2848" s="5"/>
      <c r="P2848" s="5"/>
      <c r="Q2848" s="5"/>
      <c r="R2848" s="5"/>
      <c r="S2848" s="5"/>
      <c r="T2848" s="5"/>
      <c r="U2848" s="5"/>
      <c r="V2848" s="5"/>
      <c r="W2848" s="5"/>
      <c r="X2848" s="5"/>
      <c r="Y2848" s="5"/>
      <c r="Z2848" s="5"/>
      <c r="AA2848" s="5"/>
      <c r="AB2848" s="5"/>
      <c r="AC2848" s="5"/>
      <c r="AD2848" s="5"/>
      <c r="AE2848" s="5"/>
      <c r="AF2848" s="5"/>
      <c r="AG2848" s="5"/>
      <c r="AH2848" s="5"/>
      <c r="AI2848" s="5"/>
      <c r="AJ2848" s="5"/>
      <c r="AK2848" s="5"/>
      <c r="AL2848" s="5"/>
      <c r="AM2848" s="5"/>
      <c r="AN2848" s="5"/>
      <c r="AO2848" s="5"/>
      <c r="AP2848" s="5"/>
      <c r="AQ2848" s="5"/>
      <c r="AR2848" s="5"/>
      <c r="AS2848" s="5"/>
      <c r="AT2848" s="5"/>
      <c r="AU2848" s="5"/>
      <c r="AV2848" s="5"/>
      <c r="AW2848" s="5"/>
      <c r="AX2848" s="5"/>
      <c r="AY2848" s="5"/>
      <c r="AZ2848" s="5"/>
      <c r="BA2848" s="5"/>
      <c r="BB2848" s="5"/>
    </row>
    <row r="2849" spans="1:54">
      <c r="A2849" s="4"/>
      <c r="B2849" s="25"/>
      <c r="C2849" s="32">
        <f t="shared" si="204"/>
        <v>1</v>
      </c>
      <c r="D2849" s="49" t="s">
        <v>4524</v>
      </c>
      <c r="E2849" s="49">
        <v>3251</v>
      </c>
      <c r="F2849" s="4"/>
      <c r="G2849" s="5"/>
      <c r="H2849" s="5"/>
      <c r="I2849" s="5"/>
      <c r="J2849" s="5"/>
      <c r="K2849" s="5"/>
      <c r="L2849" s="5"/>
      <c r="M2849" s="5"/>
      <c r="N2849" s="5"/>
      <c r="O2849" s="5"/>
      <c r="P2849" s="5"/>
      <c r="Q2849" s="5"/>
      <c r="R2849" s="5"/>
      <c r="S2849" s="5"/>
      <c r="T2849" s="5"/>
      <c r="U2849" s="5"/>
      <c r="V2849" s="5"/>
      <c r="W2849" s="5"/>
      <c r="X2849" s="5"/>
      <c r="Y2849" s="5"/>
      <c r="Z2849" s="5"/>
      <c r="AA2849" s="5"/>
      <c r="AB2849" s="5"/>
      <c r="AC2849" s="5"/>
      <c r="AD2849" s="5"/>
      <c r="AE2849" s="5"/>
      <c r="AF2849" s="5"/>
      <c r="AG2849" s="5"/>
      <c r="AH2849" s="5"/>
      <c r="AI2849" s="5"/>
      <c r="AJ2849" s="5"/>
      <c r="AK2849" s="5"/>
      <c r="AL2849" s="5"/>
      <c r="AM2849" s="5"/>
      <c r="AN2849" s="5"/>
      <c r="AO2849" s="5"/>
      <c r="AP2849" s="5"/>
      <c r="AQ2849" s="5"/>
      <c r="AR2849" s="5"/>
      <c r="AS2849" s="5"/>
      <c r="AT2849" s="5"/>
      <c r="AU2849" s="5"/>
      <c r="AV2849" s="5"/>
      <c r="AW2849" s="5"/>
      <c r="AX2849" s="5"/>
      <c r="AY2849" s="5"/>
      <c r="AZ2849" s="5"/>
      <c r="BA2849" s="5"/>
      <c r="BB2849" s="5"/>
    </row>
    <row r="2850" spans="1:54">
      <c r="A2850" s="4"/>
      <c r="B2850" s="25"/>
      <c r="C2850" s="32">
        <f t="shared" si="204"/>
        <v>1</v>
      </c>
      <c r="D2850" s="39" t="s">
        <v>4525</v>
      </c>
      <c r="E2850" s="39">
        <v>25620</v>
      </c>
      <c r="F2850" s="4"/>
      <c r="G2850" s="5"/>
      <c r="H2850" s="5"/>
      <c r="I2850" s="5"/>
      <c r="J2850" s="5"/>
      <c r="K2850" s="5"/>
      <c r="L2850" s="5"/>
      <c r="M2850" s="5"/>
      <c r="N2850" s="5"/>
      <c r="O2850" s="5"/>
      <c r="P2850" s="5"/>
      <c r="Q2850" s="5"/>
      <c r="R2850" s="5"/>
      <c r="S2850" s="5"/>
      <c r="T2850" s="5"/>
      <c r="U2850" s="5"/>
      <c r="V2850" s="5"/>
      <c r="W2850" s="5"/>
      <c r="X2850" s="5"/>
      <c r="Y2850" s="5"/>
      <c r="Z2850" s="5"/>
      <c r="AA2850" s="5"/>
      <c r="AB2850" s="5"/>
      <c r="AC2850" s="5"/>
      <c r="AD2850" s="5"/>
      <c r="AE2850" s="5"/>
      <c r="AF2850" s="5"/>
      <c r="AG2850" s="5"/>
      <c r="AH2850" s="5"/>
      <c r="AI2850" s="5"/>
      <c r="AJ2850" s="5"/>
      <c r="AK2850" s="5"/>
      <c r="AL2850" s="5"/>
      <c r="AM2850" s="5"/>
      <c r="AN2850" s="5"/>
      <c r="AO2850" s="5"/>
      <c r="AP2850" s="5"/>
      <c r="AQ2850" s="5"/>
      <c r="AR2850" s="5"/>
      <c r="AS2850" s="5"/>
      <c r="AT2850" s="5"/>
      <c r="AU2850" s="5"/>
      <c r="AV2850" s="5"/>
      <c r="AW2850" s="5"/>
      <c r="AX2850" s="5"/>
      <c r="AY2850" s="5"/>
      <c r="AZ2850" s="5"/>
      <c r="BA2850" s="5"/>
      <c r="BB2850" s="5"/>
    </row>
    <row r="2851" spans="1:54">
      <c r="A2851" s="4"/>
      <c r="B2851" s="25"/>
      <c r="C2851" s="32">
        <f t="shared" si="204"/>
        <v>1</v>
      </c>
      <c r="D2851" s="49" t="s">
        <v>4526</v>
      </c>
      <c r="E2851" s="49">
        <v>6800</v>
      </c>
      <c r="F2851" s="4"/>
      <c r="G2851" s="5"/>
      <c r="H2851" s="5"/>
      <c r="I2851" s="5"/>
      <c r="J2851" s="5"/>
      <c r="K2851" s="5"/>
      <c r="L2851" s="5"/>
      <c r="M2851" s="5"/>
      <c r="N2851" s="5"/>
      <c r="O2851" s="5"/>
      <c r="P2851" s="5"/>
      <c r="Q2851" s="5"/>
      <c r="R2851" s="5"/>
      <c r="S2851" s="5"/>
      <c r="T2851" s="5"/>
      <c r="U2851" s="5"/>
      <c r="V2851" s="5"/>
      <c r="W2851" s="5"/>
      <c r="X2851" s="5"/>
      <c r="Y2851" s="5"/>
      <c r="Z2851" s="5"/>
      <c r="AA2851" s="5"/>
      <c r="AB2851" s="5"/>
      <c r="AC2851" s="5"/>
      <c r="AD2851" s="5"/>
      <c r="AE2851" s="5"/>
      <c r="AF2851" s="5"/>
      <c r="AG2851" s="5"/>
      <c r="AH2851" s="5"/>
      <c r="AI2851" s="5"/>
      <c r="AJ2851" s="5"/>
      <c r="AK2851" s="5"/>
      <c r="AL2851" s="5"/>
      <c r="AM2851" s="5"/>
      <c r="AN2851" s="5"/>
      <c r="AO2851" s="5"/>
      <c r="AP2851" s="5"/>
      <c r="AQ2851" s="5"/>
      <c r="AR2851" s="5"/>
      <c r="AS2851" s="5"/>
      <c r="AT2851" s="5"/>
      <c r="AU2851" s="5"/>
      <c r="AV2851" s="5"/>
      <c r="AW2851" s="5"/>
      <c r="AX2851" s="5"/>
      <c r="AY2851" s="5"/>
      <c r="AZ2851" s="5"/>
      <c r="BA2851" s="5"/>
      <c r="BB2851" s="5"/>
    </row>
    <row r="2852" spans="1:54">
      <c r="A2852" s="4"/>
      <c r="B2852" s="25"/>
      <c r="C2852" s="32">
        <f t="shared" si="204"/>
        <v>1</v>
      </c>
      <c r="D2852" s="49" t="s">
        <v>4527</v>
      </c>
      <c r="E2852" s="49">
        <v>22346</v>
      </c>
      <c r="F2852" s="4"/>
      <c r="G2852" s="5"/>
      <c r="H2852" s="5"/>
      <c r="I2852" s="5"/>
      <c r="J2852" s="5"/>
      <c r="K2852" s="5"/>
      <c r="L2852" s="5"/>
      <c r="M2852" s="5"/>
      <c r="N2852" s="5"/>
      <c r="O2852" s="5"/>
      <c r="P2852" s="5"/>
      <c r="Q2852" s="5"/>
      <c r="R2852" s="5"/>
      <c r="S2852" s="5"/>
      <c r="T2852" s="5"/>
      <c r="U2852" s="5"/>
      <c r="V2852" s="5"/>
      <c r="W2852" s="5"/>
      <c r="X2852" s="5"/>
      <c r="Y2852" s="5"/>
      <c r="Z2852" s="5"/>
      <c r="AA2852" s="5"/>
      <c r="AB2852" s="5"/>
      <c r="AC2852" s="5"/>
      <c r="AD2852" s="5"/>
      <c r="AE2852" s="5"/>
      <c r="AF2852" s="5"/>
      <c r="AG2852" s="5"/>
      <c r="AH2852" s="5"/>
      <c r="AI2852" s="5"/>
      <c r="AJ2852" s="5"/>
      <c r="AK2852" s="5"/>
      <c r="AL2852" s="5"/>
      <c r="AM2852" s="5"/>
      <c r="AN2852" s="5"/>
      <c r="AO2852" s="5"/>
      <c r="AP2852" s="5"/>
      <c r="AQ2852" s="5"/>
      <c r="AR2852" s="5"/>
      <c r="AS2852" s="5"/>
      <c r="AT2852" s="5"/>
      <c r="AU2852" s="5"/>
      <c r="AV2852" s="5"/>
      <c r="AW2852" s="5"/>
      <c r="AX2852" s="5"/>
      <c r="AY2852" s="5"/>
      <c r="AZ2852" s="5"/>
      <c r="BA2852" s="5"/>
      <c r="BB2852" s="5"/>
    </row>
    <row r="2853" spans="1:54">
      <c r="A2853" s="4"/>
      <c r="B2853" s="25"/>
      <c r="C2853" s="32">
        <f t="shared" si="204"/>
        <v>1</v>
      </c>
      <c r="D2853" s="39" t="s">
        <v>4528</v>
      </c>
      <c r="E2853" s="39">
        <v>16463</v>
      </c>
      <c r="F2853" s="4"/>
      <c r="G2853" s="5"/>
      <c r="H2853" s="5"/>
      <c r="I2853" s="5"/>
      <c r="J2853" s="5"/>
      <c r="K2853" s="5"/>
      <c r="L2853" s="5"/>
      <c r="M2853" s="5"/>
      <c r="N2853" s="5"/>
      <c r="O2853" s="5"/>
      <c r="P2853" s="5"/>
      <c r="Q2853" s="5"/>
      <c r="R2853" s="5"/>
      <c r="S2853" s="5"/>
      <c r="T2853" s="5"/>
      <c r="U2853" s="5"/>
      <c r="V2853" s="5"/>
      <c r="W2853" s="5"/>
      <c r="X2853" s="5"/>
      <c r="Y2853" s="5"/>
      <c r="Z2853" s="5"/>
      <c r="AA2853" s="5"/>
      <c r="AB2853" s="5"/>
      <c r="AC2853" s="5"/>
      <c r="AD2853" s="5"/>
      <c r="AE2853" s="5"/>
      <c r="AF2853" s="5"/>
      <c r="AG2853" s="5"/>
      <c r="AH2853" s="5"/>
      <c r="AI2853" s="5"/>
      <c r="AJ2853" s="5"/>
      <c r="AK2853" s="5"/>
      <c r="AL2853" s="5"/>
      <c r="AM2853" s="5"/>
      <c r="AN2853" s="5"/>
      <c r="AO2853" s="5"/>
      <c r="AP2853" s="5"/>
      <c r="AQ2853" s="5"/>
      <c r="AR2853" s="5"/>
      <c r="AS2853" s="5"/>
      <c r="AT2853" s="5"/>
      <c r="AU2853" s="5"/>
      <c r="AV2853" s="5"/>
      <c r="AW2853" s="5"/>
      <c r="AX2853" s="5"/>
      <c r="AY2853" s="5"/>
      <c r="AZ2853" s="5"/>
      <c r="BA2853" s="5"/>
      <c r="BB2853" s="5"/>
    </row>
    <row r="2854" spans="1:54">
      <c r="A2854" s="4"/>
      <c r="B2854" s="25"/>
      <c r="C2854" s="32">
        <f t="shared" si="204"/>
        <v>1</v>
      </c>
      <c r="D2854" s="49" t="s">
        <v>4529</v>
      </c>
      <c r="E2854" s="49">
        <v>25807</v>
      </c>
      <c r="F2854" s="4"/>
      <c r="G2854" s="5"/>
      <c r="H2854" s="5"/>
      <c r="I2854" s="5"/>
      <c r="J2854" s="5"/>
      <c r="K2854" s="5"/>
      <c r="L2854" s="5"/>
      <c r="M2854" s="5"/>
      <c r="N2854" s="5"/>
      <c r="O2854" s="5"/>
      <c r="P2854" s="5"/>
      <c r="Q2854" s="5"/>
      <c r="R2854" s="5"/>
      <c r="S2854" s="5"/>
      <c r="T2854" s="5"/>
      <c r="U2854" s="5"/>
      <c r="V2854" s="5"/>
      <c r="W2854" s="5"/>
      <c r="X2854" s="5"/>
      <c r="Y2854" s="5"/>
      <c r="Z2854" s="5"/>
      <c r="AA2854" s="5"/>
      <c r="AB2854" s="5"/>
      <c r="AC2854" s="5"/>
      <c r="AD2854" s="5"/>
      <c r="AE2854" s="5"/>
      <c r="AF2854" s="5"/>
      <c r="AG2854" s="5"/>
      <c r="AH2854" s="5"/>
      <c r="AI2854" s="5"/>
      <c r="AJ2854" s="5"/>
      <c r="AK2854" s="5"/>
      <c r="AL2854" s="5"/>
      <c r="AM2854" s="5"/>
      <c r="AN2854" s="5"/>
      <c r="AO2854" s="5"/>
      <c r="AP2854" s="5"/>
      <c r="AQ2854" s="5"/>
      <c r="AR2854" s="5"/>
      <c r="AS2854" s="5"/>
      <c r="AT2854" s="5"/>
      <c r="AU2854" s="5"/>
      <c r="AV2854" s="5"/>
      <c r="AW2854" s="5"/>
      <c r="AX2854" s="5"/>
      <c r="AY2854" s="5"/>
      <c r="AZ2854" s="5"/>
      <c r="BA2854" s="5"/>
      <c r="BB2854" s="5"/>
    </row>
    <row r="2855" spans="1:54">
      <c r="A2855" s="4"/>
      <c r="B2855" s="25"/>
      <c r="C2855" s="32">
        <f t="shared" si="204"/>
        <v>1</v>
      </c>
      <c r="D2855" s="39" t="s">
        <v>4531</v>
      </c>
      <c r="E2855" s="39">
        <v>11413</v>
      </c>
      <c r="F2855" s="4"/>
      <c r="G2855" s="5"/>
      <c r="H2855" s="5"/>
      <c r="I2855" s="5"/>
      <c r="J2855" s="5"/>
      <c r="K2855" s="5"/>
      <c r="L2855" s="5"/>
      <c r="M2855" s="5"/>
      <c r="N2855" s="5"/>
      <c r="O2855" s="5"/>
      <c r="P2855" s="5"/>
      <c r="Q2855" s="5"/>
      <c r="R2855" s="5"/>
      <c r="S2855" s="5"/>
      <c r="T2855" s="5"/>
      <c r="U2855" s="5"/>
      <c r="V2855" s="5"/>
      <c r="W2855" s="5"/>
      <c r="X2855" s="5"/>
      <c r="Y2855" s="5"/>
      <c r="Z2855" s="5"/>
      <c r="AA2855" s="5"/>
      <c r="AB2855" s="5"/>
      <c r="AC2855" s="5"/>
      <c r="AD2855" s="5"/>
      <c r="AE2855" s="5"/>
      <c r="AF2855" s="5"/>
      <c r="AG2855" s="5"/>
      <c r="AH2855" s="5"/>
      <c r="AI2855" s="5"/>
      <c r="AJ2855" s="5"/>
      <c r="AK2855" s="5"/>
      <c r="AL2855" s="5"/>
      <c r="AM2855" s="5"/>
      <c r="AN2855" s="5"/>
      <c r="AO2855" s="5"/>
      <c r="AP2855" s="5"/>
      <c r="AQ2855" s="5"/>
      <c r="AR2855" s="5"/>
      <c r="AS2855" s="5"/>
      <c r="AT2855" s="5"/>
      <c r="AU2855" s="5"/>
      <c r="AV2855" s="5"/>
      <c r="AW2855" s="5"/>
      <c r="AX2855" s="5"/>
      <c r="AY2855" s="5"/>
      <c r="AZ2855" s="5"/>
      <c r="BA2855" s="5"/>
      <c r="BB2855" s="5"/>
    </row>
    <row r="2856" spans="1:54">
      <c r="A2856" s="4"/>
      <c r="B2856" s="25"/>
      <c r="C2856" s="32">
        <f t="shared" si="204"/>
        <v>1</v>
      </c>
      <c r="D2856" s="39" t="s">
        <v>4942</v>
      </c>
      <c r="E2856" s="39">
        <v>17424</v>
      </c>
      <c r="F2856" s="4"/>
      <c r="G2856" s="5"/>
      <c r="H2856" s="5"/>
      <c r="I2856" s="5"/>
      <c r="J2856" s="5"/>
      <c r="K2856" s="5"/>
      <c r="L2856" s="5"/>
      <c r="M2856" s="5"/>
      <c r="N2856" s="5"/>
      <c r="O2856" s="5"/>
      <c r="P2856" s="5"/>
      <c r="Q2856" s="5"/>
      <c r="R2856" s="5"/>
      <c r="S2856" s="5"/>
      <c r="T2856" s="5"/>
      <c r="U2856" s="5"/>
      <c r="V2856" s="5"/>
      <c r="W2856" s="5"/>
      <c r="X2856" s="5"/>
      <c r="Y2856" s="5"/>
      <c r="Z2856" s="5"/>
      <c r="AA2856" s="5"/>
      <c r="AB2856" s="5"/>
      <c r="AC2856" s="5"/>
      <c r="AD2856" s="5"/>
      <c r="AE2856" s="5"/>
      <c r="AF2856" s="5"/>
      <c r="AG2856" s="5"/>
      <c r="AH2856" s="5"/>
      <c r="AI2856" s="5"/>
      <c r="AJ2856" s="5"/>
      <c r="AK2856" s="5"/>
      <c r="AL2856" s="5"/>
      <c r="AM2856" s="5"/>
      <c r="AN2856" s="5"/>
      <c r="AO2856" s="5"/>
      <c r="AP2856" s="5"/>
      <c r="AQ2856" s="5"/>
      <c r="AR2856" s="5"/>
      <c r="AS2856" s="5"/>
      <c r="AT2856" s="5"/>
      <c r="AU2856" s="5"/>
      <c r="AV2856" s="5"/>
      <c r="AW2856" s="5"/>
      <c r="AX2856" s="5"/>
      <c r="AY2856" s="5"/>
      <c r="AZ2856" s="5"/>
      <c r="BA2856" s="5"/>
      <c r="BB2856" s="5"/>
    </row>
    <row r="2857" spans="1:54">
      <c r="A2857" s="4"/>
      <c r="B2857" s="25"/>
      <c r="C2857" s="32">
        <f t="shared" si="204"/>
        <v>1</v>
      </c>
      <c r="D2857" s="49" t="s">
        <v>4533</v>
      </c>
      <c r="E2857" s="49">
        <v>29108</v>
      </c>
      <c r="F2857" s="4"/>
      <c r="G2857" s="5"/>
      <c r="H2857" s="5"/>
      <c r="I2857" s="5"/>
      <c r="J2857" s="5"/>
      <c r="K2857" s="5"/>
      <c r="L2857" s="5"/>
      <c r="M2857" s="5"/>
      <c r="N2857" s="5"/>
      <c r="O2857" s="5"/>
      <c r="P2857" s="5"/>
      <c r="Q2857" s="5"/>
      <c r="R2857" s="5"/>
      <c r="S2857" s="5"/>
      <c r="T2857" s="5"/>
      <c r="U2857" s="5"/>
      <c r="V2857" s="5"/>
      <c r="W2857" s="5"/>
      <c r="X2857" s="5"/>
      <c r="Y2857" s="5"/>
      <c r="Z2857" s="5"/>
      <c r="AA2857" s="5"/>
      <c r="AB2857" s="5"/>
      <c r="AC2857" s="5"/>
      <c r="AD2857" s="5"/>
      <c r="AE2857" s="5"/>
      <c r="AF2857" s="5"/>
      <c r="AG2857" s="5"/>
      <c r="AH2857" s="5"/>
      <c r="AI2857" s="5"/>
      <c r="AJ2857" s="5"/>
      <c r="AK2857" s="5"/>
      <c r="AL2857" s="5"/>
      <c r="AM2857" s="5"/>
      <c r="AN2857" s="5"/>
      <c r="AO2857" s="5"/>
      <c r="AP2857" s="5"/>
      <c r="AQ2857" s="5"/>
      <c r="AR2857" s="5"/>
      <c r="AS2857" s="5"/>
      <c r="AT2857" s="5"/>
      <c r="AU2857" s="5"/>
      <c r="AV2857" s="5"/>
      <c r="AW2857" s="5"/>
      <c r="AX2857" s="5"/>
      <c r="AY2857" s="5"/>
      <c r="AZ2857" s="5"/>
      <c r="BA2857" s="5"/>
      <c r="BB2857" s="5"/>
    </row>
    <row r="2858" spans="1:54">
      <c r="A2858" s="4"/>
      <c r="B2858" s="25"/>
      <c r="C2858" s="32">
        <f t="shared" si="204"/>
        <v>1</v>
      </c>
      <c r="D2858" s="49" t="s">
        <v>4534</v>
      </c>
      <c r="E2858" s="49">
        <v>10212</v>
      </c>
      <c r="F2858" s="4"/>
      <c r="G2858" s="5"/>
      <c r="H2858" s="5"/>
      <c r="I2858" s="5"/>
      <c r="J2858" s="5"/>
      <c r="K2858" s="5"/>
      <c r="L2858" s="5"/>
      <c r="M2858" s="5"/>
      <c r="N2858" s="5"/>
      <c r="O2858" s="5"/>
      <c r="P2858" s="5"/>
      <c r="Q2858" s="5"/>
      <c r="R2858" s="5"/>
      <c r="S2858" s="5"/>
      <c r="T2858" s="5"/>
      <c r="U2858" s="5"/>
      <c r="V2858" s="5"/>
      <c r="W2858" s="5"/>
      <c r="X2858" s="5"/>
      <c r="Y2858" s="5"/>
      <c r="Z2858" s="5"/>
      <c r="AA2858" s="5"/>
      <c r="AB2858" s="5"/>
      <c r="AC2858" s="5"/>
      <c r="AD2858" s="5"/>
      <c r="AE2858" s="5"/>
      <c r="AF2858" s="5"/>
      <c r="AG2858" s="5"/>
      <c r="AH2858" s="5"/>
      <c r="AI2858" s="5"/>
      <c r="AJ2858" s="5"/>
      <c r="AK2858" s="5"/>
      <c r="AL2858" s="5"/>
      <c r="AM2858" s="5"/>
      <c r="AN2858" s="5"/>
      <c r="AO2858" s="5"/>
      <c r="AP2858" s="5"/>
      <c r="AQ2858" s="5"/>
      <c r="AR2858" s="5"/>
      <c r="AS2858" s="5"/>
      <c r="AT2858" s="5"/>
      <c r="AU2858" s="5"/>
      <c r="AV2858" s="5"/>
      <c r="AW2858" s="5"/>
      <c r="AX2858" s="5"/>
      <c r="AY2858" s="5"/>
      <c r="AZ2858" s="5"/>
      <c r="BA2858" s="5"/>
      <c r="BB2858" s="5"/>
    </row>
    <row r="2859" spans="1:54">
      <c r="A2859" s="4"/>
      <c r="B2859" s="25"/>
      <c r="C2859" s="32">
        <f t="shared" si="204"/>
        <v>1</v>
      </c>
      <c r="D2859" s="49" t="s">
        <v>4536</v>
      </c>
      <c r="E2859" s="49">
        <v>39018</v>
      </c>
      <c r="F2859" s="4"/>
      <c r="G2859" s="5"/>
      <c r="H2859" s="5"/>
      <c r="I2859" s="5"/>
      <c r="J2859" s="5"/>
      <c r="K2859" s="5"/>
      <c r="L2859" s="5"/>
      <c r="M2859" s="5"/>
      <c r="N2859" s="5"/>
      <c r="O2859" s="5"/>
      <c r="P2859" s="5"/>
      <c r="Q2859" s="5"/>
      <c r="R2859" s="5"/>
      <c r="S2859" s="5"/>
      <c r="T2859" s="5"/>
      <c r="U2859" s="5"/>
      <c r="V2859" s="5"/>
      <c r="W2859" s="5"/>
      <c r="X2859" s="5"/>
      <c r="Y2859" s="5"/>
      <c r="Z2859" s="5"/>
      <c r="AA2859" s="5"/>
      <c r="AB2859" s="5"/>
      <c r="AC2859" s="5"/>
      <c r="AD2859" s="5"/>
      <c r="AE2859" s="5"/>
      <c r="AF2859" s="5"/>
      <c r="AG2859" s="5"/>
      <c r="AH2859" s="5"/>
      <c r="AI2859" s="5"/>
      <c r="AJ2859" s="5"/>
      <c r="AK2859" s="5"/>
      <c r="AL2859" s="5"/>
      <c r="AM2859" s="5"/>
      <c r="AN2859" s="5"/>
      <c r="AO2859" s="5"/>
      <c r="AP2859" s="5"/>
      <c r="AQ2859" s="5"/>
      <c r="AR2859" s="5"/>
      <c r="AS2859" s="5"/>
      <c r="AT2859" s="5"/>
      <c r="AU2859" s="5"/>
      <c r="AV2859" s="5"/>
      <c r="AW2859" s="5"/>
      <c r="AX2859" s="5"/>
      <c r="AY2859" s="5"/>
      <c r="AZ2859" s="5"/>
      <c r="BA2859" s="5"/>
      <c r="BB2859" s="5"/>
    </row>
    <row r="2860" spans="1:54">
      <c r="A2860" s="4"/>
      <c r="B2860" s="25"/>
      <c r="C2860" s="32">
        <f t="shared" si="204"/>
        <v>1</v>
      </c>
      <c r="D2860" s="49" t="s">
        <v>4538</v>
      </c>
      <c r="E2860" s="49">
        <v>45171</v>
      </c>
      <c r="F2860" s="4"/>
      <c r="G2860" s="5"/>
      <c r="H2860" s="5"/>
      <c r="I2860" s="5"/>
      <c r="J2860" s="5"/>
      <c r="K2860" s="5"/>
      <c r="L2860" s="5"/>
      <c r="M2860" s="5"/>
      <c r="N2860" s="5"/>
      <c r="O2860" s="5"/>
      <c r="P2860" s="5"/>
      <c r="Q2860" s="5"/>
      <c r="R2860" s="5"/>
      <c r="S2860" s="5"/>
      <c r="T2860" s="5"/>
      <c r="U2860" s="5"/>
      <c r="V2860" s="5"/>
      <c r="W2860" s="5"/>
      <c r="X2860" s="5"/>
      <c r="Y2860" s="5"/>
      <c r="Z2860" s="5"/>
      <c r="AA2860" s="5"/>
      <c r="AB2860" s="5"/>
      <c r="AC2860" s="5"/>
      <c r="AD2860" s="5"/>
      <c r="AE2860" s="5"/>
      <c r="AF2860" s="5"/>
      <c r="AG2860" s="5"/>
      <c r="AH2860" s="5"/>
      <c r="AI2860" s="5"/>
      <c r="AJ2860" s="5"/>
      <c r="AK2860" s="5"/>
      <c r="AL2860" s="5"/>
      <c r="AM2860" s="5"/>
      <c r="AN2860" s="5"/>
      <c r="AO2860" s="5"/>
      <c r="AP2860" s="5"/>
      <c r="AQ2860" s="5"/>
      <c r="AR2860" s="5"/>
      <c r="AS2860" s="5"/>
      <c r="AT2860" s="5"/>
      <c r="AU2860" s="5"/>
      <c r="AV2860" s="5"/>
      <c r="AW2860" s="5"/>
      <c r="AX2860" s="5"/>
      <c r="AY2860" s="5"/>
      <c r="AZ2860" s="5"/>
      <c r="BA2860" s="5"/>
      <c r="BB2860" s="5"/>
    </row>
    <row r="2861" spans="1:54">
      <c r="A2861" s="4"/>
      <c r="B2861" s="25"/>
      <c r="C2861" s="32">
        <f t="shared" si="204"/>
        <v>1</v>
      </c>
      <c r="D2861" s="49" t="s">
        <v>4539</v>
      </c>
      <c r="E2861" s="49">
        <v>26142</v>
      </c>
      <c r="F2861" s="4"/>
      <c r="G2861" s="5"/>
      <c r="H2861" s="5"/>
      <c r="I2861" s="5"/>
      <c r="J2861" s="5"/>
      <c r="K2861" s="5"/>
      <c r="L2861" s="5"/>
      <c r="M2861" s="5"/>
      <c r="N2861" s="5"/>
      <c r="O2861" s="5"/>
      <c r="P2861" s="5"/>
      <c r="Q2861" s="5"/>
      <c r="R2861" s="5"/>
      <c r="S2861" s="5"/>
      <c r="T2861" s="5"/>
      <c r="U2861" s="5"/>
      <c r="V2861" s="5"/>
      <c r="W2861" s="5"/>
      <c r="X2861" s="5"/>
      <c r="Y2861" s="5"/>
      <c r="Z2861" s="5"/>
      <c r="AA2861" s="5"/>
      <c r="AB2861" s="5"/>
      <c r="AC2861" s="5"/>
      <c r="AD2861" s="5"/>
      <c r="AE2861" s="5"/>
      <c r="AF2861" s="5"/>
      <c r="AG2861" s="5"/>
      <c r="AH2861" s="5"/>
      <c r="AI2861" s="5"/>
      <c r="AJ2861" s="5"/>
      <c r="AK2861" s="5"/>
      <c r="AL2861" s="5"/>
      <c r="AM2861" s="5"/>
      <c r="AN2861" s="5"/>
      <c r="AO2861" s="5"/>
      <c r="AP2861" s="5"/>
      <c r="AQ2861" s="5"/>
      <c r="AR2861" s="5"/>
      <c r="AS2861" s="5"/>
      <c r="AT2861" s="5"/>
      <c r="AU2861" s="5"/>
      <c r="AV2861" s="5"/>
      <c r="AW2861" s="5"/>
      <c r="AX2861" s="5"/>
      <c r="AY2861" s="5"/>
      <c r="AZ2861" s="5"/>
      <c r="BA2861" s="5"/>
      <c r="BB2861" s="5"/>
    </row>
    <row r="2862" spans="1:54">
      <c r="A2862" s="4"/>
      <c r="B2862" s="25"/>
      <c r="C2862" s="32">
        <f t="shared" si="204"/>
        <v>1</v>
      </c>
      <c r="D2862" s="49" t="s">
        <v>4540</v>
      </c>
      <c r="E2862" s="49">
        <v>31000</v>
      </c>
      <c r="F2862" s="4"/>
      <c r="G2862" s="5"/>
      <c r="H2862" s="5"/>
      <c r="I2862" s="5"/>
      <c r="J2862" s="5"/>
      <c r="K2862" s="5"/>
      <c r="L2862" s="5"/>
      <c r="M2862" s="5"/>
      <c r="N2862" s="5"/>
      <c r="O2862" s="5"/>
      <c r="P2862" s="5"/>
      <c r="Q2862" s="5"/>
      <c r="R2862" s="5"/>
      <c r="S2862" s="5"/>
      <c r="T2862" s="5"/>
      <c r="U2862" s="5"/>
      <c r="V2862" s="5"/>
      <c r="W2862" s="5"/>
      <c r="X2862" s="5"/>
      <c r="Y2862" s="5"/>
      <c r="Z2862" s="5"/>
      <c r="AA2862" s="5"/>
      <c r="AB2862" s="5"/>
      <c r="AC2862" s="5"/>
      <c r="AD2862" s="5"/>
      <c r="AE2862" s="5"/>
      <c r="AF2862" s="5"/>
      <c r="AG2862" s="5"/>
      <c r="AH2862" s="5"/>
      <c r="AI2862" s="5"/>
      <c r="AJ2862" s="5"/>
      <c r="AK2862" s="5"/>
      <c r="AL2862" s="5"/>
      <c r="AM2862" s="5"/>
      <c r="AN2862" s="5"/>
      <c r="AO2862" s="5"/>
      <c r="AP2862" s="5"/>
      <c r="AQ2862" s="5"/>
      <c r="AR2862" s="5"/>
      <c r="AS2862" s="5"/>
      <c r="AT2862" s="5"/>
      <c r="AU2862" s="5"/>
      <c r="AV2862" s="5"/>
      <c r="AW2862" s="5"/>
      <c r="AX2862" s="5"/>
      <c r="AY2862" s="5"/>
      <c r="AZ2862" s="5"/>
      <c r="BA2862" s="5"/>
      <c r="BB2862" s="5"/>
    </row>
    <row r="2863" spans="1:54">
      <c r="A2863" s="4"/>
      <c r="B2863" s="25"/>
      <c r="C2863" s="32">
        <f t="shared" si="204"/>
        <v>1</v>
      </c>
      <c r="D2863" s="39" t="s">
        <v>4541</v>
      </c>
      <c r="E2863" s="39">
        <v>8597</v>
      </c>
      <c r="F2863" s="4"/>
      <c r="G2863" s="5"/>
      <c r="H2863" s="5"/>
      <c r="I2863" s="5"/>
      <c r="J2863" s="5"/>
      <c r="K2863" s="5"/>
      <c r="L2863" s="5"/>
      <c r="M2863" s="5"/>
      <c r="N2863" s="5"/>
      <c r="O2863" s="5"/>
      <c r="P2863" s="5"/>
      <c r="Q2863" s="5"/>
      <c r="R2863" s="5"/>
      <c r="S2863" s="5"/>
      <c r="T2863" s="5"/>
      <c r="U2863" s="5"/>
      <c r="V2863" s="5"/>
      <c r="W2863" s="5"/>
      <c r="X2863" s="5"/>
      <c r="Y2863" s="5"/>
      <c r="Z2863" s="5"/>
      <c r="AA2863" s="5"/>
      <c r="AB2863" s="5"/>
      <c r="AC2863" s="5"/>
      <c r="AD2863" s="5"/>
      <c r="AE2863" s="5"/>
      <c r="AF2863" s="5"/>
      <c r="AG2863" s="5"/>
      <c r="AH2863" s="5"/>
      <c r="AI2863" s="5"/>
      <c r="AJ2863" s="5"/>
      <c r="AK2863" s="5"/>
      <c r="AL2863" s="5"/>
      <c r="AM2863" s="5"/>
      <c r="AN2863" s="5"/>
      <c r="AO2863" s="5"/>
      <c r="AP2863" s="5"/>
      <c r="AQ2863" s="5"/>
      <c r="AR2863" s="5"/>
      <c r="AS2863" s="5"/>
      <c r="AT2863" s="5"/>
      <c r="AU2863" s="5"/>
      <c r="AV2863" s="5"/>
      <c r="AW2863" s="5"/>
      <c r="AX2863" s="5"/>
      <c r="AY2863" s="5"/>
      <c r="AZ2863" s="5"/>
      <c r="BA2863" s="5"/>
      <c r="BB2863" s="5"/>
    </row>
    <row r="2864" spans="1:54">
      <c r="A2864" s="4"/>
      <c r="B2864" s="25"/>
      <c r="C2864" s="32">
        <f t="shared" si="204"/>
        <v>1</v>
      </c>
      <c r="D2864" s="49" t="s">
        <v>4542</v>
      </c>
      <c r="E2864" s="49">
        <v>30000</v>
      </c>
      <c r="F2864" s="4"/>
      <c r="G2864" s="5"/>
      <c r="H2864" s="5"/>
      <c r="I2864" s="5"/>
      <c r="J2864" s="5"/>
      <c r="K2864" s="5"/>
      <c r="L2864" s="5"/>
      <c r="M2864" s="5"/>
      <c r="N2864" s="5"/>
      <c r="O2864" s="5"/>
      <c r="P2864" s="5"/>
      <c r="Q2864" s="5"/>
      <c r="R2864" s="5"/>
      <c r="S2864" s="5"/>
      <c r="T2864" s="5"/>
      <c r="U2864" s="5"/>
      <c r="V2864" s="5"/>
      <c r="W2864" s="5"/>
      <c r="X2864" s="5"/>
      <c r="Y2864" s="5"/>
      <c r="Z2864" s="5"/>
      <c r="AA2864" s="5"/>
      <c r="AB2864" s="5"/>
      <c r="AC2864" s="5"/>
      <c r="AD2864" s="5"/>
      <c r="AE2864" s="5"/>
      <c r="AF2864" s="5"/>
      <c r="AG2864" s="5"/>
      <c r="AH2864" s="5"/>
      <c r="AI2864" s="5"/>
      <c r="AJ2864" s="5"/>
      <c r="AK2864" s="5"/>
      <c r="AL2864" s="5"/>
      <c r="AM2864" s="5"/>
      <c r="AN2864" s="5"/>
      <c r="AO2864" s="5"/>
      <c r="AP2864" s="5"/>
      <c r="AQ2864" s="5"/>
      <c r="AR2864" s="5"/>
      <c r="AS2864" s="5"/>
      <c r="AT2864" s="5"/>
      <c r="AU2864" s="5"/>
      <c r="AV2864" s="5"/>
      <c r="AW2864" s="5"/>
      <c r="AX2864" s="5"/>
      <c r="AY2864" s="5"/>
      <c r="AZ2864" s="5"/>
      <c r="BA2864" s="5"/>
      <c r="BB2864" s="5"/>
    </row>
    <row r="2865" spans="1:54">
      <c r="A2865" s="4"/>
      <c r="B2865" s="25"/>
      <c r="C2865" s="32">
        <f t="shared" si="204"/>
        <v>1</v>
      </c>
      <c r="D2865" s="39" t="s">
        <v>4543</v>
      </c>
      <c r="E2865" s="39">
        <v>15971</v>
      </c>
      <c r="F2865" s="4"/>
      <c r="G2865" s="5"/>
      <c r="H2865" s="5"/>
      <c r="I2865" s="5"/>
      <c r="J2865" s="5"/>
      <c r="K2865" s="5"/>
      <c r="L2865" s="5"/>
      <c r="M2865" s="5"/>
      <c r="N2865" s="5"/>
      <c r="O2865" s="5"/>
      <c r="P2865" s="5"/>
      <c r="Q2865" s="5"/>
      <c r="R2865" s="5"/>
      <c r="S2865" s="5"/>
      <c r="T2865" s="5"/>
      <c r="U2865" s="5"/>
      <c r="V2865" s="5"/>
      <c r="W2865" s="5"/>
      <c r="X2865" s="5"/>
      <c r="Y2865" s="5"/>
      <c r="Z2865" s="5"/>
      <c r="AA2865" s="5"/>
      <c r="AB2865" s="5"/>
      <c r="AC2865" s="5"/>
      <c r="AD2865" s="5"/>
      <c r="AE2865" s="5"/>
      <c r="AF2865" s="5"/>
      <c r="AG2865" s="5"/>
      <c r="AH2865" s="5"/>
      <c r="AI2865" s="5"/>
      <c r="AJ2865" s="5"/>
      <c r="AK2865" s="5"/>
      <c r="AL2865" s="5"/>
      <c r="AM2865" s="5"/>
      <c r="AN2865" s="5"/>
      <c r="AO2865" s="5"/>
      <c r="AP2865" s="5"/>
      <c r="AQ2865" s="5"/>
      <c r="AR2865" s="5"/>
      <c r="AS2865" s="5"/>
      <c r="AT2865" s="5"/>
      <c r="AU2865" s="5"/>
      <c r="AV2865" s="5"/>
      <c r="AW2865" s="5"/>
      <c r="AX2865" s="5"/>
      <c r="AY2865" s="5"/>
      <c r="AZ2865" s="5"/>
      <c r="BA2865" s="5"/>
      <c r="BB2865" s="5"/>
    </row>
    <row r="2866" spans="1:54">
      <c r="A2866" s="4"/>
      <c r="B2866" s="25"/>
      <c r="C2866" s="32">
        <f t="shared" si="204"/>
        <v>1</v>
      </c>
      <c r="D2866" s="39" t="s">
        <v>4544</v>
      </c>
      <c r="E2866" s="39">
        <v>4712</v>
      </c>
      <c r="F2866" s="4"/>
      <c r="G2866" s="5"/>
      <c r="H2866" s="5"/>
      <c r="I2866" s="5"/>
      <c r="J2866" s="5"/>
      <c r="K2866" s="5"/>
      <c r="L2866" s="5"/>
      <c r="M2866" s="5"/>
      <c r="N2866" s="5"/>
      <c r="O2866" s="5"/>
      <c r="P2866" s="5"/>
      <c r="Q2866" s="5"/>
      <c r="R2866" s="5"/>
      <c r="S2866" s="5"/>
      <c r="T2866" s="5"/>
      <c r="U2866" s="5"/>
      <c r="V2866" s="5"/>
      <c r="W2866" s="5"/>
      <c r="X2866" s="5"/>
      <c r="Y2866" s="5"/>
      <c r="Z2866" s="5"/>
      <c r="AA2866" s="5"/>
      <c r="AB2866" s="5"/>
      <c r="AC2866" s="5"/>
      <c r="AD2866" s="5"/>
      <c r="AE2866" s="5"/>
      <c r="AF2866" s="5"/>
      <c r="AG2866" s="5"/>
      <c r="AH2866" s="5"/>
      <c r="AI2866" s="5"/>
      <c r="AJ2866" s="5"/>
      <c r="AK2866" s="5"/>
      <c r="AL2866" s="5"/>
      <c r="AM2866" s="5"/>
      <c r="AN2866" s="5"/>
      <c r="AO2866" s="5"/>
      <c r="AP2866" s="5"/>
      <c r="AQ2866" s="5"/>
      <c r="AR2866" s="5"/>
      <c r="AS2866" s="5"/>
      <c r="AT2866" s="5"/>
      <c r="AU2866" s="5"/>
      <c r="AV2866" s="5"/>
      <c r="AW2866" s="5"/>
      <c r="AX2866" s="5"/>
      <c r="AY2866" s="5"/>
      <c r="AZ2866" s="5"/>
      <c r="BA2866" s="5"/>
      <c r="BB2866" s="5"/>
    </row>
    <row r="2867" spans="1:54">
      <c r="A2867" s="4"/>
      <c r="B2867" s="25"/>
      <c r="C2867" s="32">
        <f t="shared" si="204"/>
        <v>1</v>
      </c>
      <c r="D2867" s="49" t="s">
        <v>4546</v>
      </c>
      <c r="E2867" s="49">
        <v>8500</v>
      </c>
      <c r="F2867" s="4"/>
      <c r="G2867" s="5"/>
      <c r="H2867" s="5"/>
      <c r="I2867" s="5"/>
      <c r="J2867" s="5"/>
      <c r="K2867" s="5"/>
      <c r="L2867" s="5"/>
      <c r="M2867" s="5"/>
      <c r="N2867" s="5"/>
      <c r="O2867" s="5"/>
      <c r="P2867" s="5"/>
      <c r="Q2867" s="5"/>
      <c r="R2867" s="5"/>
      <c r="S2867" s="5"/>
      <c r="T2867" s="5"/>
      <c r="U2867" s="5"/>
      <c r="V2867" s="5"/>
      <c r="W2867" s="5"/>
      <c r="X2867" s="5"/>
      <c r="Y2867" s="5"/>
      <c r="Z2867" s="5"/>
      <c r="AA2867" s="5"/>
      <c r="AB2867" s="5"/>
      <c r="AC2867" s="5"/>
      <c r="AD2867" s="5"/>
      <c r="AE2867" s="5"/>
      <c r="AF2867" s="5"/>
      <c r="AG2867" s="5"/>
      <c r="AH2867" s="5"/>
      <c r="AI2867" s="5"/>
      <c r="AJ2867" s="5"/>
      <c r="AK2867" s="5"/>
      <c r="AL2867" s="5"/>
      <c r="AM2867" s="5"/>
      <c r="AN2867" s="5"/>
      <c r="AO2867" s="5"/>
      <c r="AP2867" s="5"/>
      <c r="AQ2867" s="5"/>
      <c r="AR2867" s="5"/>
      <c r="AS2867" s="5"/>
      <c r="AT2867" s="5"/>
      <c r="AU2867" s="5"/>
      <c r="AV2867" s="5"/>
      <c r="AW2867" s="5"/>
      <c r="AX2867" s="5"/>
      <c r="AY2867" s="5"/>
      <c r="AZ2867" s="5"/>
      <c r="BA2867" s="5"/>
      <c r="BB2867" s="5"/>
    </row>
    <row r="2868" spans="1:54">
      <c r="A2868" s="4"/>
      <c r="B2868" s="25"/>
      <c r="C2868" s="32">
        <f t="shared" ref="C2868:C2897" si="205">IF(D2868="",0,1)</f>
        <v>1</v>
      </c>
      <c r="D2868" s="49" t="s">
        <v>4547</v>
      </c>
      <c r="E2868" s="49">
        <v>12250</v>
      </c>
      <c r="F2868" s="4"/>
      <c r="G2868" s="5"/>
      <c r="H2868" s="5"/>
      <c r="I2868" s="5"/>
      <c r="J2868" s="5"/>
      <c r="K2868" s="5"/>
      <c r="L2868" s="5"/>
      <c r="M2868" s="5"/>
      <c r="N2868" s="5"/>
      <c r="O2868" s="5"/>
      <c r="P2868" s="5"/>
      <c r="Q2868" s="5"/>
      <c r="R2868" s="5"/>
      <c r="S2868" s="5"/>
      <c r="T2868" s="5"/>
      <c r="U2868" s="5"/>
      <c r="V2868" s="5"/>
      <c r="W2868" s="5"/>
      <c r="X2868" s="5"/>
      <c r="Y2868" s="5"/>
      <c r="Z2868" s="5"/>
      <c r="AA2868" s="5"/>
      <c r="AB2868" s="5"/>
      <c r="AC2868" s="5"/>
      <c r="AD2868" s="5"/>
      <c r="AE2868" s="5"/>
      <c r="AF2868" s="5"/>
      <c r="AG2868" s="5"/>
      <c r="AH2868" s="5"/>
      <c r="AI2868" s="5"/>
      <c r="AJ2868" s="5"/>
      <c r="AK2868" s="5"/>
      <c r="AL2868" s="5"/>
      <c r="AM2868" s="5"/>
      <c r="AN2868" s="5"/>
      <c r="AO2868" s="5"/>
      <c r="AP2868" s="5"/>
      <c r="AQ2868" s="5"/>
      <c r="AR2868" s="5"/>
      <c r="AS2868" s="5"/>
      <c r="AT2868" s="5"/>
      <c r="AU2868" s="5"/>
      <c r="AV2868" s="5"/>
      <c r="AW2868" s="5"/>
      <c r="AX2868" s="5"/>
      <c r="AY2868" s="5"/>
      <c r="AZ2868" s="5"/>
      <c r="BA2868" s="5"/>
      <c r="BB2868" s="5"/>
    </row>
    <row r="2869" spans="1:54">
      <c r="A2869" s="4"/>
      <c r="B2869" s="25"/>
      <c r="C2869" s="32">
        <f t="shared" si="205"/>
        <v>1</v>
      </c>
      <c r="D2869" s="49" t="s">
        <v>4548</v>
      </c>
      <c r="E2869" s="49">
        <v>4800</v>
      </c>
      <c r="F2869" s="4"/>
      <c r="G2869" s="5"/>
      <c r="H2869" s="5"/>
      <c r="I2869" s="5"/>
      <c r="J2869" s="5"/>
      <c r="K2869" s="5"/>
      <c r="L2869" s="5"/>
      <c r="M2869" s="5"/>
      <c r="N2869" s="5"/>
      <c r="O2869" s="5"/>
      <c r="P2869" s="5"/>
      <c r="Q2869" s="5"/>
      <c r="R2869" s="5"/>
      <c r="S2869" s="5"/>
      <c r="T2869" s="5"/>
      <c r="U2869" s="5"/>
      <c r="V2869" s="5"/>
      <c r="W2869" s="5"/>
      <c r="X2869" s="5"/>
      <c r="Y2869" s="5"/>
      <c r="Z2869" s="5"/>
      <c r="AA2869" s="5"/>
      <c r="AB2869" s="5"/>
      <c r="AC2869" s="5"/>
      <c r="AD2869" s="5"/>
      <c r="AE2869" s="5"/>
      <c r="AF2869" s="5"/>
      <c r="AG2869" s="5"/>
      <c r="AH2869" s="5"/>
      <c r="AI2869" s="5"/>
      <c r="AJ2869" s="5"/>
      <c r="AK2869" s="5"/>
      <c r="AL2869" s="5"/>
      <c r="AM2869" s="5"/>
      <c r="AN2869" s="5"/>
      <c r="AO2869" s="5"/>
      <c r="AP2869" s="5"/>
      <c r="AQ2869" s="5"/>
      <c r="AR2869" s="5"/>
      <c r="AS2869" s="5"/>
      <c r="AT2869" s="5"/>
      <c r="AU2869" s="5"/>
      <c r="AV2869" s="5"/>
      <c r="AW2869" s="5"/>
      <c r="AX2869" s="5"/>
      <c r="AY2869" s="5"/>
      <c r="AZ2869" s="5"/>
      <c r="BA2869" s="5"/>
      <c r="BB2869" s="5"/>
    </row>
    <row r="2870" spans="1:54">
      <c r="A2870" s="4"/>
      <c r="B2870" s="25"/>
      <c r="C2870" s="32">
        <f t="shared" si="205"/>
        <v>1</v>
      </c>
      <c r="D2870" s="49" t="s">
        <v>4549</v>
      </c>
      <c r="E2870" s="49">
        <v>5600</v>
      </c>
      <c r="F2870" s="4"/>
      <c r="G2870" s="5"/>
      <c r="H2870" s="5"/>
      <c r="I2870" s="5"/>
      <c r="J2870" s="5"/>
      <c r="K2870" s="5"/>
      <c r="L2870" s="5"/>
      <c r="M2870" s="5"/>
      <c r="N2870" s="5"/>
      <c r="O2870" s="5"/>
      <c r="P2870" s="5"/>
      <c r="Q2870" s="5"/>
      <c r="R2870" s="5"/>
      <c r="S2870" s="5"/>
      <c r="T2870" s="5"/>
      <c r="U2870" s="5"/>
      <c r="V2870" s="5"/>
      <c r="W2870" s="5"/>
      <c r="X2870" s="5"/>
      <c r="Y2870" s="5"/>
      <c r="Z2870" s="5"/>
      <c r="AA2870" s="5"/>
      <c r="AB2870" s="5"/>
      <c r="AC2870" s="5"/>
      <c r="AD2870" s="5"/>
      <c r="AE2870" s="5"/>
      <c r="AF2870" s="5"/>
      <c r="AG2870" s="5"/>
      <c r="AH2870" s="5"/>
      <c r="AI2870" s="5"/>
      <c r="AJ2870" s="5"/>
      <c r="AK2870" s="5"/>
      <c r="AL2870" s="5"/>
      <c r="AM2870" s="5"/>
      <c r="AN2870" s="5"/>
      <c r="AO2870" s="5"/>
      <c r="AP2870" s="5"/>
      <c r="AQ2870" s="5"/>
      <c r="AR2870" s="5"/>
      <c r="AS2870" s="5"/>
      <c r="AT2870" s="5"/>
      <c r="AU2870" s="5"/>
      <c r="AV2870" s="5"/>
      <c r="AW2870" s="5"/>
      <c r="AX2870" s="5"/>
      <c r="AY2870" s="5"/>
      <c r="AZ2870" s="5"/>
      <c r="BA2870" s="5"/>
      <c r="BB2870" s="5"/>
    </row>
    <row r="2871" spans="1:54">
      <c r="A2871" s="4"/>
      <c r="B2871" s="25"/>
      <c r="C2871" s="32">
        <f t="shared" si="205"/>
        <v>1</v>
      </c>
      <c r="D2871" s="49" t="s">
        <v>4550</v>
      </c>
      <c r="E2871" s="49">
        <v>3457</v>
      </c>
      <c r="F2871" s="4"/>
      <c r="G2871" s="5"/>
      <c r="H2871" s="5"/>
      <c r="I2871" s="5"/>
      <c r="J2871" s="5"/>
      <c r="K2871" s="5"/>
      <c r="L2871" s="5"/>
      <c r="M2871" s="5"/>
      <c r="N2871" s="5"/>
      <c r="O2871" s="5"/>
      <c r="P2871" s="5"/>
      <c r="Q2871" s="5"/>
      <c r="R2871" s="5"/>
      <c r="S2871" s="5"/>
      <c r="T2871" s="5"/>
      <c r="U2871" s="5"/>
      <c r="V2871" s="5"/>
      <c r="W2871" s="5"/>
      <c r="X2871" s="5"/>
      <c r="Y2871" s="5"/>
      <c r="Z2871" s="5"/>
      <c r="AA2871" s="5"/>
      <c r="AB2871" s="5"/>
      <c r="AC2871" s="5"/>
      <c r="AD2871" s="5"/>
      <c r="AE2871" s="5"/>
      <c r="AF2871" s="5"/>
      <c r="AG2871" s="5"/>
      <c r="AH2871" s="5"/>
      <c r="AI2871" s="5"/>
      <c r="AJ2871" s="5"/>
      <c r="AK2871" s="5"/>
      <c r="AL2871" s="5"/>
      <c r="AM2871" s="5"/>
      <c r="AN2871" s="5"/>
      <c r="AO2871" s="5"/>
      <c r="AP2871" s="5"/>
      <c r="AQ2871" s="5"/>
      <c r="AR2871" s="5"/>
      <c r="AS2871" s="5"/>
      <c r="AT2871" s="5"/>
      <c r="AU2871" s="5"/>
      <c r="AV2871" s="5"/>
      <c r="AW2871" s="5"/>
      <c r="AX2871" s="5"/>
      <c r="AY2871" s="5"/>
      <c r="AZ2871" s="5"/>
      <c r="BA2871" s="5"/>
      <c r="BB2871" s="5"/>
    </row>
    <row r="2872" spans="1:54">
      <c r="A2872" s="4"/>
      <c r="B2872" s="25"/>
      <c r="C2872" s="32">
        <f t="shared" si="205"/>
        <v>1</v>
      </c>
      <c r="D2872" s="49" t="s">
        <v>4552</v>
      </c>
      <c r="E2872" s="49">
        <v>5982</v>
      </c>
      <c r="F2872" s="4"/>
      <c r="G2872" s="5"/>
      <c r="H2872" s="5"/>
      <c r="I2872" s="5"/>
      <c r="J2872" s="5"/>
      <c r="K2872" s="5"/>
      <c r="L2872" s="5"/>
      <c r="M2872" s="5"/>
      <c r="N2872" s="5"/>
      <c r="O2872" s="5"/>
      <c r="P2872" s="5"/>
      <c r="Q2872" s="5"/>
      <c r="R2872" s="5"/>
      <c r="S2872" s="5"/>
      <c r="T2872" s="5"/>
      <c r="U2872" s="5"/>
      <c r="V2872" s="5"/>
      <c r="W2872" s="5"/>
      <c r="X2872" s="5"/>
      <c r="Y2872" s="5"/>
      <c r="Z2872" s="5"/>
      <c r="AA2872" s="5"/>
      <c r="AB2872" s="5"/>
      <c r="AC2872" s="5"/>
      <c r="AD2872" s="5"/>
      <c r="AE2872" s="5"/>
      <c r="AF2872" s="5"/>
      <c r="AG2872" s="5"/>
      <c r="AH2872" s="5"/>
      <c r="AI2872" s="5"/>
      <c r="AJ2872" s="5"/>
      <c r="AK2872" s="5"/>
      <c r="AL2872" s="5"/>
      <c r="AM2872" s="5"/>
      <c r="AN2872" s="5"/>
      <c r="AO2872" s="5"/>
      <c r="AP2872" s="5"/>
      <c r="AQ2872" s="5"/>
      <c r="AR2872" s="5"/>
      <c r="AS2872" s="5"/>
      <c r="AT2872" s="5"/>
      <c r="AU2872" s="5"/>
      <c r="AV2872" s="5"/>
      <c r="AW2872" s="5"/>
      <c r="AX2872" s="5"/>
      <c r="AY2872" s="5"/>
      <c r="AZ2872" s="5"/>
      <c r="BA2872" s="5"/>
      <c r="BB2872" s="5"/>
    </row>
    <row r="2873" spans="1:54">
      <c r="A2873" s="4"/>
      <c r="B2873" s="25"/>
      <c r="C2873" s="32">
        <f t="shared" si="205"/>
        <v>1</v>
      </c>
      <c r="D2873" s="49" t="s">
        <v>4553</v>
      </c>
      <c r="E2873" s="49">
        <v>7500</v>
      </c>
      <c r="F2873" s="4"/>
      <c r="G2873" s="5"/>
      <c r="H2873" s="5"/>
      <c r="I2873" s="5"/>
      <c r="J2873" s="5"/>
      <c r="K2873" s="5"/>
      <c r="L2873" s="5"/>
      <c r="M2873" s="5"/>
      <c r="N2873" s="5"/>
      <c r="O2873" s="5"/>
      <c r="P2873" s="5"/>
      <c r="Q2873" s="5"/>
      <c r="R2873" s="5"/>
      <c r="S2873" s="5"/>
      <c r="T2873" s="5"/>
      <c r="U2873" s="5"/>
      <c r="V2873" s="5"/>
      <c r="W2873" s="5"/>
      <c r="X2873" s="5"/>
      <c r="Y2873" s="5"/>
      <c r="Z2873" s="5"/>
      <c r="AA2873" s="5"/>
      <c r="AB2873" s="5"/>
      <c r="AC2873" s="5"/>
      <c r="AD2873" s="5"/>
      <c r="AE2873" s="5"/>
      <c r="AF2873" s="5"/>
      <c r="AG2873" s="5"/>
      <c r="AH2873" s="5"/>
      <c r="AI2873" s="5"/>
      <c r="AJ2873" s="5"/>
      <c r="AK2873" s="5"/>
      <c r="AL2873" s="5"/>
      <c r="AM2873" s="5"/>
      <c r="AN2873" s="5"/>
      <c r="AO2873" s="5"/>
      <c r="AP2873" s="5"/>
      <c r="AQ2873" s="5"/>
      <c r="AR2873" s="5"/>
      <c r="AS2873" s="5"/>
      <c r="AT2873" s="5"/>
      <c r="AU2873" s="5"/>
      <c r="AV2873" s="5"/>
      <c r="AW2873" s="5"/>
      <c r="AX2873" s="5"/>
      <c r="AY2873" s="5"/>
      <c r="AZ2873" s="5"/>
      <c r="BA2873" s="5"/>
      <c r="BB2873" s="5"/>
    </row>
    <row r="2874" spans="1:54">
      <c r="A2874" s="4"/>
      <c r="B2874" s="25"/>
      <c r="C2874" s="32">
        <f t="shared" si="205"/>
        <v>1</v>
      </c>
      <c r="D2874" s="39" t="s">
        <v>4554</v>
      </c>
      <c r="E2874" s="39">
        <v>10000</v>
      </c>
      <c r="F2874" s="4"/>
      <c r="G2874" s="5"/>
      <c r="H2874" s="5"/>
      <c r="I2874" s="5"/>
      <c r="J2874" s="5"/>
      <c r="K2874" s="5"/>
      <c r="L2874" s="5"/>
      <c r="M2874" s="5"/>
      <c r="N2874" s="5"/>
      <c r="O2874" s="5"/>
      <c r="P2874" s="5"/>
      <c r="Q2874" s="5"/>
      <c r="R2874" s="5"/>
      <c r="S2874" s="5"/>
      <c r="T2874" s="5"/>
      <c r="U2874" s="5"/>
      <c r="V2874" s="5"/>
      <c r="W2874" s="5"/>
      <c r="X2874" s="5"/>
      <c r="Y2874" s="5"/>
      <c r="Z2874" s="5"/>
      <c r="AA2874" s="5"/>
      <c r="AB2874" s="5"/>
      <c r="AC2874" s="5"/>
      <c r="AD2874" s="5"/>
      <c r="AE2874" s="5"/>
      <c r="AF2874" s="5"/>
      <c r="AG2874" s="5"/>
      <c r="AH2874" s="5"/>
      <c r="AI2874" s="5"/>
      <c r="AJ2874" s="5"/>
      <c r="AK2874" s="5"/>
      <c r="AL2874" s="5"/>
      <c r="AM2874" s="5"/>
      <c r="AN2874" s="5"/>
      <c r="AO2874" s="5"/>
      <c r="AP2874" s="5"/>
      <c r="AQ2874" s="5"/>
      <c r="AR2874" s="5"/>
      <c r="AS2874" s="5"/>
      <c r="AT2874" s="5"/>
      <c r="AU2874" s="5"/>
      <c r="AV2874" s="5"/>
      <c r="AW2874" s="5"/>
      <c r="AX2874" s="5"/>
      <c r="AY2874" s="5"/>
      <c r="AZ2874" s="5"/>
      <c r="BA2874" s="5"/>
      <c r="BB2874" s="5"/>
    </row>
    <row r="2875" spans="1:54">
      <c r="A2875" s="4"/>
      <c r="B2875" s="25"/>
      <c r="C2875" s="32">
        <f t="shared" si="205"/>
        <v>1</v>
      </c>
      <c r="D2875" s="49" t="s">
        <v>4555</v>
      </c>
      <c r="E2875" s="49">
        <v>21200</v>
      </c>
      <c r="F2875" s="4"/>
      <c r="G2875" s="5"/>
      <c r="H2875" s="5"/>
      <c r="I2875" s="5"/>
      <c r="J2875" s="5"/>
      <c r="K2875" s="5"/>
      <c r="L2875" s="5"/>
      <c r="M2875" s="5"/>
      <c r="N2875" s="5"/>
      <c r="O2875" s="5"/>
      <c r="P2875" s="5"/>
      <c r="Q2875" s="5"/>
      <c r="R2875" s="5"/>
      <c r="S2875" s="5"/>
      <c r="T2875" s="5"/>
      <c r="U2875" s="5"/>
      <c r="V2875" s="5"/>
      <c r="W2875" s="5"/>
      <c r="X2875" s="5"/>
      <c r="Y2875" s="5"/>
      <c r="Z2875" s="5"/>
      <c r="AA2875" s="5"/>
      <c r="AB2875" s="5"/>
      <c r="AC2875" s="5"/>
      <c r="AD2875" s="5"/>
      <c r="AE2875" s="5"/>
      <c r="AF2875" s="5"/>
      <c r="AG2875" s="5"/>
      <c r="AH2875" s="5"/>
      <c r="AI2875" s="5"/>
      <c r="AJ2875" s="5"/>
      <c r="AK2875" s="5"/>
      <c r="AL2875" s="5"/>
      <c r="AM2875" s="5"/>
      <c r="AN2875" s="5"/>
      <c r="AO2875" s="5"/>
      <c r="AP2875" s="5"/>
      <c r="AQ2875" s="5"/>
      <c r="AR2875" s="5"/>
      <c r="AS2875" s="5"/>
      <c r="AT2875" s="5"/>
      <c r="AU2875" s="5"/>
      <c r="AV2875" s="5"/>
      <c r="AW2875" s="5"/>
      <c r="AX2875" s="5"/>
      <c r="AY2875" s="5"/>
      <c r="AZ2875" s="5"/>
      <c r="BA2875" s="5"/>
      <c r="BB2875" s="5"/>
    </row>
    <row r="2876" spans="1:54">
      <c r="A2876" s="4"/>
      <c r="B2876" s="25"/>
      <c r="C2876" s="32">
        <f t="shared" si="205"/>
        <v>1</v>
      </c>
      <c r="D2876" s="39" t="s">
        <v>4556</v>
      </c>
      <c r="E2876" s="39">
        <v>3038</v>
      </c>
      <c r="F2876" s="4"/>
      <c r="G2876" s="5"/>
      <c r="H2876" s="5"/>
      <c r="I2876" s="5"/>
      <c r="J2876" s="5"/>
      <c r="K2876" s="5"/>
      <c r="L2876" s="5"/>
      <c r="M2876" s="5"/>
      <c r="N2876" s="5"/>
      <c r="O2876" s="5"/>
      <c r="P2876" s="5"/>
      <c r="Q2876" s="5"/>
      <c r="R2876" s="5"/>
      <c r="S2876" s="5"/>
      <c r="T2876" s="5"/>
      <c r="U2876" s="5"/>
      <c r="V2876" s="5"/>
      <c r="W2876" s="5"/>
      <c r="X2876" s="5"/>
      <c r="Y2876" s="5"/>
      <c r="Z2876" s="5"/>
      <c r="AA2876" s="5"/>
      <c r="AB2876" s="5"/>
      <c r="AC2876" s="5"/>
      <c r="AD2876" s="5"/>
      <c r="AE2876" s="5"/>
      <c r="AF2876" s="5"/>
      <c r="AG2876" s="5"/>
      <c r="AH2876" s="5"/>
      <c r="AI2876" s="5"/>
      <c r="AJ2876" s="5"/>
      <c r="AK2876" s="5"/>
      <c r="AL2876" s="5"/>
      <c r="AM2876" s="5"/>
      <c r="AN2876" s="5"/>
      <c r="AO2876" s="5"/>
      <c r="AP2876" s="5"/>
      <c r="AQ2876" s="5"/>
      <c r="AR2876" s="5"/>
      <c r="AS2876" s="5"/>
      <c r="AT2876" s="5"/>
      <c r="AU2876" s="5"/>
      <c r="AV2876" s="5"/>
      <c r="AW2876" s="5"/>
      <c r="AX2876" s="5"/>
      <c r="AY2876" s="5"/>
      <c r="AZ2876" s="5"/>
      <c r="BA2876" s="5"/>
      <c r="BB2876" s="5"/>
    </row>
    <row r="2877" spans="1:54">
      <c r="A2877" s="4"/>
      <c r="B2877" s="25"/>
      <c r="C2877" s="32">
        <f t="shared" si="205"/>
        <v>1</v>
      </c>
      <c r="D2877" s="39" t="s">
        <v>4557</v>
      </c>
      <c r="E2877" s="39">
        <v>16000</v>
      </c>
      <c r="F2877" s="4"/>
      <c r="G2877" s="5"/>
      <c r="H2877" s="5"/>
      <c r="I2877" s="5"/>
      <c r="J2877" s="5"/>
      <c r="K2877" s="5"/>
      <c r="L2877" s="5"/>
      <c r="M2877" s="5"/>
      <c r="N2877" s="5"/>
      <c r="O2877" s="5"/>
      <c r="P2877" s="5"/>
      <c r="Q2877" s="5"/>
      <c r="R2877" s="5"/>
      <c r="S2877" s="5"/>
      <c r="T2877" s="5"/>
      <c r="U2877" s="5"/>
      <c r="V2877" s="5"/>
      <c r="W2877" s="5"/>
      <c r="X2877" s="5"/>
      <c r="Y2877" s="5"/>
      <c r="Z2877" s="5"/>
      <c r="AA2877" s="5"/>
      <c r="AB2877" s="5"/>
      <c r="AC2877" s="5"/>
      <c r="AD2877" s="5"/>
      <c r="AE2877" s="5"/>
      <c r="AF2877" s="5"/>
      <c r="AG2877" s="5"/>
      <c r="AH2877" s="5"/>
      <c r="AI2877" s="5"/>
      <c r="AJ2877" s="5"/>
      <c r="AK2877" s="5"/>
      <c r="AL2877" s="5"/>
      <c r="AM2877" s="5"/>
      <c r="AN2877" s="5"/>
      <c r="AO2877" s="5"/>
      <c r="AP2877" s="5"/>
      <c r="AQ2877" s="5"/>
      <c r="AR2877" s="5"/>
      <c r="AS2877" s="5"/>
      <c r="AT2877" s="5"/>
      <c r="AU2877" s="5"/>
      <c r="AV2877" s="5"/>
      <c r="AW2877" s="5"/>
      <c r="AX2877" s="5"/>
      <c r="AY2877" s="5"/>
      <c r="AZ2877" s="5"/>
      <c r="BA2877" s="5"/>
      <c r="BB2877" s="5"/>
    </row>
    <row r="2878" spans="1:54">
      <c r="A2878" s="4"/>
      <c r="B2878" s="25"/>
      <c r="C2878" s="32">
        <f t="shared" si="205"/>
        <v>1</v>
      </c>
      <c r="D2878" s="49" t="s">
        <v>4558</v>
      </c>
      <c r="E2878" s="49">
        <v>21897</v>
      </c>
      <c r="F2878" s="4"/>
      <c r="G2878" s="5"/>
      <c r="H2878" s="5"/>
      <c r="I2878" s="5"/>
      <c r="J2878" s="5"/>
      <c r="K2878" s="5"/>
      <c r="L2878" s="5"/>
      <c r="M2878" s="5"/>
      <c r="N2878" s="5"/>
      <c r="O2878" s="5"/>
      <c r="P2878" s="5"/>
      <c r="Q2878" s="5"/>
      <c r="R2878" s="5"/>
      <c r="S2878" s="5"/>
      <c r="T2878" s="5"/>
      <c r="U2878" s="5"/>
      <c r="V2878" s="5"/>
      <c r="W2878" s="5"/>
      <c r="X2878" s="5"/>
      <c r="Y2878" s="5"/>
      <c r="Z2878" s="5"/>
      <c r="AA2878" s="5"/>
      <c r="AB2878" s="5"/>
      <c r="AC2878" s="5"/>
      <c r="AD2878" s="5"/>
      <c r="AE2878" s="5"/>
      <c r="AF2878" s="5"/>
      <c r="AG2878" s="5"/>
      <c r="AH2878" s="5"/>
      <c r="AI2878" s="5"/>
      <c r="AJ2878" s="5"/>
      <c r="AK2878" s="5"/>
      <c r="AL2878" s="5"/>
      <c r="AM2878" s="5"/>
      <c r="AN2878" s="5"/>
      <c r="AO2878" s="5"/>
      <c r="AP2878" s="5"/>
      <c r="AQ2878" s="5"/>
      <c r="AR2878" s="5"/>
      <c r="AS2878" s="5"/>
      <c r="AT2878" s="5"/>
      <c r="AU2878" s="5"/>
      <c r="AV2878" s="5"/>
      <c r="AW2878" s="5"/>
      <c r="AX2878" s="5"/>
      <c r="AY2878" s="5"/>
      <c r="AZ2878" s="5"/>
      <c r="BA2878" s="5"/>
      <c r="BB2878" s="5"/>
    </row>
    <row r="2879" spans="1:54">
      <c r="A2879" s="4"/>
      <c r="B2879" s="25"/>
      <c r="C2879" s="32">
        <f t="shared" si="205"/>
        <v>1</v>
      </c>
      <c r="D2879" s="49" t="s">
        <v>4561</v>
      </c>
      <c r="E2879" s="49">
        <v>16910</v>
      </c>
      <c r="F2879" s="4"/>
      <c r="G2879" s="5"/>
      <c r="H2879" s="5"/>
      <c r="I2879" s="5"/>
      <c r="J2879" s="5"/>
      <c r="K2879" s="5"/>
      <c r="L2879" s="5"/>
      <c r="M2879" s="5"/>
      <c r="N2879" s="5"/>
      <c r="O2879" s="5"/>
      <c r="P2879" s="5"/>
      <c r="Q2879" s="5"/>
      <c r="R2879" s="5"/>
      <c r="S2879" s="5"/>
      <c r="T2879" s="5"/>
      <c r="U2879" s="5"/>
      <c r="V2879" s="5"/>
      <c r="W2879" s="5"/>
      <c r="X2879" s="5"/>
      <c r="Y2879" s="5"/>
      <c r="Z2879" s="5"/>
      <c r="AA2879" s="5"/>
      <c r="AB2879" s="5"/>
      <c r="AC2879" s="5"/>
      <c r="AD2879" s="5"/>
      <c r="AE2879" s="5"/>
      <c r="AF2879" s="5"/>
      <c r="AG2879" s="5"/>
      <c r="AH2879" s="5"/>
      <c r="AI2879" s="5"/>
      <c r="AJ2879" s="5"/>
      <c r="AK2879" s="5"/>
      <c r="AL2879" s="5"/>
      <c r="AM2879" s="5"/>
      <c r="AN2879" s="5"/>
      <c r="AO2879" s="5"/>
      <c r="AP2879" s="5"/>
      <c r="AQ2879" s="5"/>
      <c r="AR2879" s="5"/>
      <c r="AS2879" s="5"/>
      <c r="AT2879" s="5"/>
      <c r="AU2879" s="5"/>
      <c r="AV2879" s="5"/>
      <c r="AW2879" s="5"/>
      <c r="AX2879" s="5"/>
      <c r="AY2879" s="5"/>
      <c r="AZ2879" s="5"/>
      <c r="BA2879" s="5"/>
      <c r="BB2879" s="5"/>
    </row>
    <row r="2880" spans="1:54">
      <c r="A2880" s="4"/>
      <c r="B2880" s="25"/>
      <c r="C2880" s="32">
        <f t="shared" si="205"/>
        <v>1</v>
      </c>
      <c r="D2880" s="39" t="s">
        <v>4563</v>
      </c>
      <c r="E2880" s="39">
        <v>13386</v>
      </c>
      <c r="F2880" s="4"/>
      <c r="G2880" s="5"/>
      <c r="H2880" s="5"/>
      <c r="I2880" s="5"/>
      <c r="J2880" s="5"/>
      <c r="K2880" s="5"/>
      <c r="L2880" s="5"/>
      <c r="M2880" s="5"/>
      <c r="N2880" s="5"/>
      <c r="O2880" s="5"/>
      <c r="P2880" s="5"/>
      <c r="Q2880" s="5"/>
      <c r="R2880" s="5"/>
      <c r="S2880" s="5"/>
      <c r="T2880" s="5"/>
      <c r="U2880" s="5"/>
      <c r="V2880" s="5"/>
      <c r="W2880" s="5"/>
      <c r="X2880" s="5"/>
      <c r="Y2880" s="5"/>
      <c r="Z2880" s="5"/>
      <c r="AA2880" s="5"/>
      <c r="AB2880" s="5"/>
      <c r="AC2880" s="5"/>
      <c r="AD2880" s="5"/>
      <c r="AE2880" s="5"/>
      <c r="AF2880" s="5"/>
      <c r="AG2880" s="5"/>
      <c r="AH2880" s="5"/>
      <c r="AI2880" s="5"/>
      <c r="AJ2880" s="5"/>
      <c r="AK2880" s="5"/>
      <c r="AL2880" s="5"/>
      <c r="AM2880" s="5"/>
      <c r="AN2880" s="5"/>
      <c r="AO2880" s="5"/>
      <c r="AP2880" s="5"/>
      <c r="AQ2880" s="5"/>
      <c r="AR2880" s="5"/>
      <c r="AS2880" s="5"/>
      <c r="AT2880" s="5"/>
      <c r="AU2880" s="5"/>
      <c r="AV2880" s="5"/>
      <c r="AW2880" s="5"/>
      <c r="AX2880" s="5"/>
      <c r="AY2880" s="5"/>
      <c r="AZ2880" s="5"/>
      <c r="BA2880" s="5"/>
      <c r="BB2880" s="5"/>
    </row>
    <row r="2881" spans="1:54">
      <c r="A2881" s="4"/>
      <c r="B2881" s="25"/>
      <c r="C2881" s="32">
        <f t="shared" si="205"/>
        <v>1</v>
      </c>
      <c r="D2881" s="49" t="s">
        <v>4564</v>
      </c>
      <c r="E2881" s="49">
        <v>8500</v>
      </c>
      <c r="F2881" s="4"/>
      <c r="G2881" s="5"/>
      <c r="H2881" s="5"/>
      <c r="I2881" s="5"/>
      <c r="J2881" s="5"/>
      <c r="K2881" s="5"/>
      <c r="L2881" s="5"/>
      <c r="M2881" s="5"/>
      <c r="N2881" s="5"/>
      <c r="O2881" s="5"/>
      <c r="P2881" s="5"/>
      <c r="Q2881" s="5"/>
      <c r="R2881" s="5"/>
      <c r="S2881" s="5"/>
      <c r="T2881" s="5"/>
      <c r="U2881" s="5"/>
      <c r="V2881" s="5"/>
      <c r="W2881" s="5"/>
      <c r="X2881" s="5"/>
      <c r="Y2881" s="5"/>
      <c r="Z2881" s="5"/>
      <c r="AA2881" s="5"/>
      <c r="AB2881" s="5"/>
      <c r="AC2881" s="5"/>
      <c r="AD2881" s="5"/>
      <c r="AE2881" s="5"/>
      <c r="AF2881" s="5"/>
      <c r="AG2881" s="5"/>
      <c r="AH2881" s="5"/>
      <c r="AI2881" s="5"/>
      <c r="AJ2881" s="5"/>
      <c r="AK2881" s="5"/>
      <c r="AL2881" s="5"/>
      <c r="AM2881" s="5"/>
      <c r="AN2881" s="5"/>
      <c r="AO2881" s="5"/>
      <c r="AP2881" s="5"/>
      <c r="AQ2881" s="5"/>
      <c r="AR2881" s="5"/>
      <c r="AS2881" s="5"/>
      <c r="AT2881" s="5"/>
      <c r="AU2881" s="5"/>
      <c r="AV2881" s="5"/>
      <c r="AW2881" s="5"/>
      <c r="AX2881" s="5"/>
      <c r="AY2881" s="5"/>
      <c r="AZ2881" s="5"/>
      <c r="BA2881" s="5"/>
      <c r="BB2881" s="5"/>
    </row>
    <row r="2882" spans="1:54">
      <c r="A2882" s="4"/>
      <c r="B2882" s="25"/>
      <c r="C2882" s="32">
        <f t="shared" si="205"/>
        <v>1</v>
      </c>
      <c r="D2882" s="49" t="s">
        <v>4565</v>
      </c>
      <c r="E2882" s="49">
        <v>31387</v>
      </c>
      <c r="F2882" s="4"/>
      <c r="G2882" s="5"/>
      <c r="H2882" s="5"/>
      <c r="I2882" s="5"/>
      <c r="J2882" s="5"/>
      <c r="K2882" s="5"/>
      <c r="L2882" s="5"/>
      <c r="M2882" s="5"/>
      <c r="N2882" s="5"/>
      <c r="O2882" s="5"/>
      <c r="P2882" s="5"/>
      <c r="Q2882" s="5"/>
      <c r="R2882" s="5"/>
      <c r="S2882" s="5"/>
      <c r="T2882" s="5"/>
      <c r="U2882" s="5"/>
      <c r="V2882" s="5"/>
      <c r="W2882" s="5"/>
      <c r="X2882" s="5"/>
      <c r="Y2882" s="5"/>
      <c r="Z2882" s="5"/>
      <c r="AA2882" s="5"/>
      <c r="AB2882" s="5"/>
      <c r="AC2882" s="5"/>
      <c r="AD2882" s="5"/>
      <c r="AE2882" s="5"/>
      <c r="AF2882" s="5"/>
      <c r="AG2882" s="5"/>
      <c r="AH2882" s="5"/>
      <c r="AI2882" s="5"/>
      <c r="AJ2882" s="5"/>
      <c r="AK2882" s="5"/>
      <c r="AL2882" s="5"/>
      <c r="AM2882" s="5"/>
      <c r="AN2882" s="5"/>
      <c r="AO2882" s="5"/>
      <c r="AP2882" s="5"/>
      <c r="AQ2882" s="5"/>
      <c r="AR2882" s="5"/>
      <c r="AS2882" s="5"/>
      <c r="AT2882" s="5"/>
      <c r="AU2882" s="5"/>
      <c r="AV2882" s="5"/>
      <c r="AW2882" s="5"/>
      <c r="AX2882" s="5"/>
      <c r="AY2882" s="5"/>
      <c r="AZ2882" s="5"/>
      <c r="BA2882" s="5"/>
      <c r="BB2882" s="5"/>
    </row>
    <row r="2883" spans="1:54">
      <c r="A2883" s="4"/>
      <c r="B2883" s="25"/>
      <c r="C2883" s="32">
        <f t="shared" si="205"/>
        <v>1</v>
      </c>
      <c r="D2883" s="49" t="s">
        <v>4566</v>
      </c>
      <c r="E2883" s="49">
        <v>3771</v>
      </c>
      <c r="F2883" s="4"/>
      <c r="G2883" s="5"/>
      <c r="H2883" s="5"/>
      <c r="I2883" s="5"/>
      <c r="J2883" s="5"/>
      <c r="K2883" s="5"/>
      <c r="L2883" s="5"/>
      <c r="M2883" s="5"/>
      <c r="N2883" s="5"/>
      <c r="O2883" s="5"/>
      <c r="P2883" s="5"/>
      <c r="Q2883" s="5"/>
      <c r="R2883" s="5"/>
      <c r="S2883" s="5"/>
      <c r="T2883" s="5"/>
      <c r="U2883" s="5"/>
      <c r="V2883" s="5"/>
      <c r="W2883" s="5"/>
      <c r="X2883" s="5"/>
      <c r="Y2883" s="5"/>
      <c r="Z2883" s="5"/>
      <c r="AA2883" s="5"/>
      <c r="AB2883" s="5"/>
      <c r="AC2883" s="5"/>
      <c r="AD2883" s="5"/>
      <c r="AE2883" s="5"/>
      <c r="AF2883" s="5"/>
      <c r="AG2883" s="5"/>
      <c r="AH2883" s="5"/>
      <c r="AI2883" s="5"/>
      <c r="AJ2883" s="5"/>
      <c r="AK2883" s="5"/>
      <c r="AL2883" s="5"/>
      <c r="AM2883" s="5"/>
      <c r="AN2883" s="5"/>
      <c r="AO2883" s="5"/>
      <c r="AP2883" s="5"/>
      <c r="AQ2883" s="5"/>
      <c r="AR2883" s="5"/>
      <c r="AS2883" s="5"/>
      <c r="AT2883" s="5"/>
      <c r="AU2883" s="5"/>
      <c r="AV2883" s="5"/>
      <c r="AW2883" s="5"/>
      <c r="AX2883" s="5"/>
      <c r="AY2883" s="5"/>
      <c r="AZ2883" s="5"/>
      <c r="BA2883" s="5"/>
      <c r="BB2883" s="5"/>
    </row>
    <row r="2884" spans="1:54">
      <c r="A2884" s="4"/>
      <c r="B2884" s="25"/>
      <c r="C2884" s="32">
        <f t="shared" si="205"/>
        <v>1</v>
      </c>
      <c r="D2884" s="39" t="s">
        <v>4567</v>
      </c>
      <c r="E2884" s="39">
        <v>2900</v>
      </c>
      <c r="F2884" s="4"/>
      <c r="G2884" s="5"/>
      <c r="H2884" s="5"/>
      <c r="I2884" s="5"/>
      <c r="J2884" s="5"/>
      <c r="K2884" s="5"/>
      <c r="L2884" s="5"/>
      <c r="M2884" s="5"/>
      <c r="N2884" s="5"/>
      <c r="O2884" s="5"/>
      <c r="P2884" s="5"/>
      <c r="Q2884" s="5"/>
      <c r="R2884" s="5"/>
      <c r="S2884" s="5"/>
      <c r="T2884" s="5"/>
      <c r="U2884" s="5"/>
      <c r="V2884" s="5"/>
      <c r="W2884" s="5"/>
      <c r="X2884" s="5"/>
      <c r="Y2884" s="5"/>
      <c r="Z2884" s="5"/>
      <c r="AA2884" s="5"/>
      <c r="AB2884" s="5"/>
      <c r="AC2884" s="5"/>
      <c r="AD2884" s="5"/>
      <c r="AE2884" s="5"/>
      <c r="AF2884" s="5"/>
      <c r="AG2884" s="5"/>
      <c r="AH2884" s="5"/>
      <c r="AI2884" s="5"/>
      <c r="AJ2884" s="5"/>
      <c r="AK2884" s="5"/>
      <c r="AL2884" s="5"/>
      <c r="AM2884" s="5"/>
      <c r="AN2884" s="5"/>
      <c r="AO2884" s="5"/>
      <c r="AP2884" s="5"/>
      <c r="AQ2884" s="5"/>
      <c r="AR2884" s="5"/>
      <c r="AS2884" s="5"/>
      <c r="AT2884" s="5"/>
      <c r="AU2884" s="5"/>
      <c r="AV2884" s="5"/>
      <c r="AW2884" s="5"/>
      <c r="AX2884" s="5"/>
      <c r="AY2884" s="5"/>
      <c r="AZ2884" s="5"/>
      <c r="BA2884" s="5"/>
      <c r="BB2884" s="5"/>
    </row>
    <row r="2885" spans="1:54">
      <c r="A2885" s="4"/>
      <c r="B2885" s="25"/>
      <c r="C2885" s="32">
        <f t="shared" si="205"/>
        <v>1</v>
      </c>
      <c r="D2885" s="49" t="s">
        <v>4569</v>
      </c>
      <c r="E2885" s="78">
        <v>21000</v>
      </c>
      <c r="F2885" s="4"/>
      <c r="G2885" s="5"/>
      <c r="H2885" s="5"/>
      <c r="I2885" s="5"/>
      <c r="J2885" s="5"/>
      <c r="K2885" s="5"/>
      <c r="L2885" s="5"/>
      <c r="M2885" s="5"/>
      <c r="N2885" s="5"/>
      <c r="O2885" s="5"/>
      <c r="P2885" s="5"/>
      <c r="Q2885" s="5"/>
      <c r="R2885" s="5"/>
      <c r="S2885" s="5"/>
      <c r="T2885" s="5"/>
      <c r="U2885" s="5"/>
      <c r="V2885" s="5"/>
      <c r="W2885" s="5"/>
      <c r="X2885" s="5"/>
      <c r="Y2885" s="5"/>
      <c r="Z2885" s="5"/>
      <c r="AA2885" s="5"/>
      <c r="AB2885" s="5"/>
      <c r="AC2885" s="5"/>
      <c r="AD2885" s="5"/>
      <c r="AE2885" s="5"/>
      <c r="AF2885" s="5"/>
      <c r="AG2885" s="5"/>
      <c r="AH2885" s="5"/>
      <c r="AI2885" s="5"/>
      <c r="AJ2885" s="5"/>
      <c r="AK2885" s="5"/>
      <c r="AL2885" s="5"/>
      <c r="AM2885" s="5"/>
      <c r="AN2885" s="5"/>
      <c r="AO2885" s="5"/>
      <c r="AP2885" s="5"/>
      <c r="AQ2885" s="5"/>
      <c r="AR2885" s="5"/>
      <c r="AS2885" s="5"/>
      <c r="AT2885" s="5"/>
      <c r="AU2885" s="5"/>
      <c r="AV2885" s="5"/>
      <c r="AW2885" s="5"/>
      <c r="AX2885" s="5"/>
      <c r="AY2885" s="5"/>
      <c r="AZ2885" s="5"/>
      <c r="BA2885" s="5"/>
      <c r="BB2885" s="5"/>
    </row>
    <row r="2886" spans="1:54">
      <c r="A2886" s="4"/>
      <c r="B2886" s="25"/>
      <c r="C2886" s="32">
        <f t="shared" si="205"/>
        <v>1</v>
      </c>
      <c r="D2886" s="39" t="s">
        <v>4570</v>
      </c>
      <c r="E2886" s="39">
        <v>16500</v>
      </c>
      <c r="F2886" s="4"/>
      <c r="G2886" s="5"/>
      <c r="H2886" s="5"/>
      <c r="I2886" s="5"/>
      <c r="J2886" s="5"/>
      <c r="K2886" s="5"/>
      <c r="L2886" s="5"/>
      <c r="M2886" s="5"/>
      <c r="N2886" s="5"/>
      <c r="O2886" s="5"/>
      <c r="P2886" s="5"/>
      <c r="Q2886" s="5"/>
      <c r="R2886" s="5"/>
      <c r="S2886" s="5"/>
      <c r="T2886" s="5"/>
      <c r="U2886" s="5"/>
      <c r="V2886" s="5"/>
      <c r="W2886" s="5"/>
      <c r="X2886" s="5"/>
      <c r="Y2886" s="5"/>
      <c r="Z2886" s="5"/>
      <c r="AA2886" s="5"/>
      <c r="AB2886" s="5"/>
      <c r="AC2886" s="5"/>
      <c r="AD2886" s="5"/>
      <c r="AE2886" s="5"/>
      <c r="AF2886" s="5"/>
      <c r="AG2886" s="5"/>
      <c r="AH2886" s="5"/>
      <c r="AI2886" s="5"/>
      <c r="AJ2886" s="5"/>
      <c r="AK2886" s="5"/>
      <c r="AL2886" s="5"/>
      <c r="AM2886" s="5"/>
      <c r="AN2886" s="5"/>
      <c r="AO2886" s="5"/>
      <c r="AP2886" s="5"/>
      <c r="AQ2886" s="5"/>
      <c r="AR2886" s="5"/>
      <c r="AS2886" s="5"/>
      <c r="AT2886" s="5"/>
      <c r="AU2886" s="5"/>
      <c r="AV2886" s="5"/>
      <c r="AW2886" s="5"/>
      <c r="AX2886" s="5"/>
      <c r="AY2886" s="5"/>
      <c r="AZ2886" s="5"/>
      <c r="BA2886" s="5"/>
      <c r="BB2886" s="5"/>
    </row>
    <row r="2887" spans="1:54">
      <c r="A2887" s="4"/>
      <c r="B2887" s="25"/>
      <c r="C2887" s="32">
        <f t="shared" si="205"/>
        <v>1</v>
      </c>
      <c r="D2887" s="39" t="s">
        <v>4943</v>
      </c>
      <c r="E2887" s="39">
        <v>24027</v>
      </c>
      <c r="F2887" s="4"/>
      <c r="G2887" s="5"/>
      <c r="H2887" s="5"/>
      <c r="I2887" s="5"/>
      <c r="J2887" s="5"/>
      <c r="K2887" s="5"/>
      <c r="L2887" s="5"/>
      <c r="M2887" s="5"/>
      <c r="N2887" s="5"/>
      <c r="O2887" s="5"/>
      <c r="P2887" s="5"/>
      <c r="Q2887" s="5"/>
      <c r="R2887" s="5"/>
      <c r="S2887" s="5"/>
      <c r="T2887" s="5"/>
      <c r="U2887" s="5"/>
      <c r="V2887" s="5"/>
      <c r="W2887" s="5"/>
      <c r="X2887" s="5"/>
      <c r="Y2887" s="5"/>
      <c r="Z2887" s="5"/>
      <c r="AA2887" s="5"/>
      <c r="AB2887" s="5"/>
      <c r="AC2887" s="5"/>
      <c r="AD2887" s="5"/>
      <c r="AE2887" s="5"/>
      <c r="AF2887" s="5"/>
      <c r="AG2887" s="5"/>
      <c r="AH2887" s="5"/>
      <c r="AI2887" s="5"/>
      <c r="AJ2887" s="5"/>
      <c r="AK2887" s="5"/>
      <c r="AL2887" s="5"/>
      <c r="AM2887" s="5"/>
      <c r="AN2887" s="5"/>
      <c r="AO2887" s="5"/>
      <c r="AP2887" s="5"/>
      <c r="AQ2887" s="5"/>
      <c r="AR2887" s="5"/>
      <c r="AS2887" s="5"/>
      <c r="AT2887" s="5"/>
      <c r="AU2887" s="5"/>
      <c r="AV2887" s="5"/>
      <c r="AW2887" s="5"/>
      <c r="AX2887" s="5"/>
      <c r="AY2887" s="5"/>
      <c r="AZ2887" s="5"/>
      <c r="BA2887" s="5"/>
      <c r="BB2887" s="5"/>
    </row>
    <row r="2888" spans="1:54">
      <c r="A2888" s="4"/>
      <c r="B2888" s="25"/>
      <c r="C2888" s="32">
        <f t="shared" si="205"/>
        <v>1</v>
      </c>
      <c r="D2888" s="39" t="s">
        <v>4573</v>
      </c>
      <c r="E2888" s="39">
        <v>7231</v>
      </c>
      <c r="F2888" s="4"/>
      <c r="G2888" s="5"/>
      <c r="H2888" s="5"/>
      <c r="I2888" s="5"/>
      <c r="J2888" s="5"/>
      <c r="K2888" s="5"/>
      <c r="L2888" s="5"/>
      <c r="M2888" s="5"/>
      <c r="N2888" s="5"/>
      <c r="O2888" s="5"/>
      <c r="P2888" s="5"/>
      <c r="Q2888" s="5"/>
      <c r="R2888" s="5"/>
      <c r="S2888" s="5"/>
      <c r="T2888" s="5"/>
      <c r="U2888" s="5"/>
      <c r="V2888" s="5"/>
      <c r="W2888" s="5"/>
      <c r="X2888" s="5"/>
      <c r="Y2888" s="5"/>
      <c r="Z2888" s="5"/>
      <c r="AA2888" s="5"/>
      <c r="AB2888" s="5"/>
      <c r="AC2888" s="5"/>
      <c r="AD2888" s="5"/>
      <c r="AE2888" s="5"/>
      <c r="AF2888" s="5"/>
      <c r="AG2888" s="5"/>
      <c r="AH2888" s="5"/>
      <c r="AI2888" s="5"/>
      <c r="AJ2888" s="5"/>
      <c r="AK2888" s="5"/>
      <c r="AL2888" s="5"/>
      <c r="AM2888" s="5"/>
      <c r="AN2888" s="5"/>
      <c r="AO2888" s="5"/>
      <c r="AP2888" s="5"/>
      <c r="AQ2888" s="5"/>
      <c r="AR2888" s="5"/>
      <c r="AS2888" s="5"/>
      <c r="AT2888" s="5"/>
      <c r="AU2888" s="5"/>
      <c r="AV2888" s="5"/>
      <c r="AW2888" s="5"/>
      <c r="AX2888" s="5"/>
      <c r="AY2888" s="5"/>
      <c r="AZ2888" s="5"/>
      <c r="BA2888" s="5"/>
      <c r="BB2888" s="5"/>
    </row>
    <row r="2889" spans="1:54">
      <c r="A2889" s="4"/>
      <c r="B2889" s="25"/>
      <c r="C2889" s="32">
        <f t="shared" si="205"/>
        <v>1</v>
      </c>
      <c r="D2889" s="39" t="s">
        <v>4574</v>
      </c>
      <c r="E2889" s="39">
        <v>2427</v>
      </c>
      <c r="F2889" s="4"/>
      <c r="G2889" s="5"/>
      <c r="H2889" s="5"/>
      <c r="I2889" s="5"/>
      <c r="J2889" s="5"/>
      <c r="K2889" s="5"/>
      <c r="L2889" s="5"/>
      <c r="M2889" s="5"/>
      <c r="N2889" s="5"/>
      <c r="O2889" s="5"/>
      <c r="P2889" s="5"/>
      <c r="Q2889" s="5"/>
      <c r="R2889" s="5"/>
      <c r="S2889" s="5"/>
      <c r="T2889" s="5"/>
      <c r="U2889" s="5"/>
      <c r="V2889" s="5"/>
      <c r="W2889" s="5"/>
      <c r="X2889" s="5"/>
      <c r="Y2889" s="5"/>
      <c r="Z2889" s="5"/>
      <c r="AA2889" s="5"/>
      <c r="AB2889" s="5"/>
      <c r="AC2889" s="5"/>
      <c r="AD2889" s="5"/>
      <c r="AE2889" s="5"/>
      <c r="AF2889" s="5"/>
      <c r="AG2889" s="5"/>
      <c r="AH2889" s="5"/>
      <c r="AI2889" s="5"/>
      <c r="AJ2889" s="5"/>
      <c r="AK2889" s="5"/>
      <c r="AL2889" s="5"/>
      <c r="AM2889" s="5"/>
      <c r="AN2889" s="5"/>
      <c r="AO2889" s="5"/>
      <c r="AP2889" s="5"/>
      <c r="AQ2889" s="5"/>
      <c r="AR2889" s="5"/>
      <c r="AS2889" s="5"/>
      <c r="AT2889" s="5"/>
      <c r="AU2889" s="5"/>
      <c r="AV2889" s="5"/>
      <c r="AW2889" s="5"/>
      <c r="AX2889" s="5"/>
      <c r="AY2889" s="5"/>
      <c r="AZ2889" s="5"/>
      <c r="BA2889" s="5"/>
      <c r="BB2889" s="5"/>
    </row>
    <row r="2890" spans="1:54">
      <c r="A2890" s="4"/>
      <c r="B2890" s="25"/>
      <c r="C2890" s="32">
        <f t="shared" si="205"/>
        <v>1</v>
      </c>
      <c r="D2890" s="39" t="s">
        <v>4944</v>
      </c>
      <c r="E2890" s="39">
        <v>15000</v>
      </c>
      <c r="F2890" s="4"/>
      <c r="G2890" s="5"/>
      <c r="H2890" s="5"/>
      <c r="I2890" s="5"/>
      <c r="J2890" s="5"/>
      <c r="K2890" s="5"/>
      <c r="L2890" s="5"/>
      <c r="M2890" s="5"/>
      <c r="N2890" s="5"/>
      <c r="O2890" s="5"/>
      <c r="P2890" s="5"/>
      <c r="Q2890" s="5"/>
      <c r="R2890" s="5"/>
      <c r="S2890" s="5"/>
      <c r="T2890" s="5"/>
      <c r="U2890" s="5"/>
      <c r="V2890" s="5"/>
      <c r="W2890" s="5"/>
      <c r="X2890" s="5"/>
      <c r="Y2890" s="5"/>
      <c r="Z2890" s="5"/>
      <c r="AA2890" s="5"/>
      <c r="AB2890" s="5"/>
      <c r="AC2890" s="5"/>
      <c r="AD2890" s="5"/>
      <c r="AE2890" s="5"/>
      <c r="AF2890" s="5"/>
      <c r="AG2890" s="5"/>
      <c r="AH2890" s="5"/>
      <c r="AI2890" s="5"/>
      <c r="AJ2890" s="5"/>
      <c r="AK2890" s="5"/>
      <c r="AL2890" s="5"/>
      <c r="AM2890" s="5"/>
      <c r="AN2890" s="5"/>
      <c r="AO2890" s="5"/>
      <c r="AP2890" s="5"/>
      <c r="AQ2890" s="5"/>
      <c r="AR2890" s="5"/>
      <c r="AS2890" s="5"/>
      <c r="AT2890" s="5"/>
      <c r="AU2890" s="5"/>
      <c r="AV2890" s="5"/>
      <c r="AW2890" s="5"/>
      <c r="AX2890" s="5"/>
      <c r="AY2890" s="5"/>
      <c r="AZ2890" s="5"/>
      <c r="BA2890" s="5"/>
      <c r="BB2890" s="5"/>
    </row>
    <row r="2891" spans="1:54">
      <c r="A2891" s="4"/>
      <c r="B2891" s="25"/>
      <c r="C2891" s="32">
        <f t="shared" si="205"/>
        <v>1</v>
      </c>
      <c r="D2891" s="39" t="s">
        <v>4575</v>
      </c>
      <c r="E2891" s="39">
        <v>26582</v>
      </c>
      <c r="F2891" s="4"/>
      <c r="G2891" s="5"/>
      <c r="H2891" s="5"/>
      <c r="I2891" s="5"/>
      <c r="J2891" s="5"/>
      <c r="K2891" s="5"/>
      <c r="L2891" s="5"/>
      <c r="M2891" s="5"/>
      <c r="N2891" s="5"/>
      <c r="O2891" s="5"/>
      <c r="P2891" s="5"/>
      <c r="Q2891" s="5"/>
      <c r="R2891" s="5"/>
      <c r="S2891" s="5"/>
      <c r="T2891" s="5"/>
      <c r="U2891" s="5"/>
      <c r="V2891" s="5"/>
      <c r="W2891" s="5"/>
      <c r="X2891" s="5"/>
      <c r="Y2891" s="5"/>
      <c r="Z2891" s="5"/>
      <c r="AA2891" s="5"/>
      <c r="AB2891" s="5"/>
      <c r="AC2891" s="5"/>
      <c r="AD2891" s="5"/>
      <c r="AE2891" s="5"/>
      <c r="AF2891" s="5"/>
      <c r="AG2891" s="5"/>
      <c r="AH2891" s="5"/>
      <c r="AI2891" s="5"/>
      <c r="AJ2891" s="5"/>
      <c r="AK2891" s="5"/>
      <c r="AL2891" s="5"/>
      <c r="AM2891" s="5"/>
      <c r="AN2891" s="5"/>
      <c r="AO2891" s="5"/>
      <c r="AP2891" s="5"/>
      <c r="AQ2891" s="5"/>
      <c r="AR2891" s="5"/>
      <c r="AS2891" s="5"/>
      <c r="AT2891" s="5"/>
      <c r="AU2891" s="5"/>
      <c r="AV2891" s="5"/>
      <c r="AW2891" s="5"/>
      <c r="AX2891" s="5"/>
      <c r="AY2891" s="5"/>
      <c r="AZ2891" s="5"/>
      <c r="BA2891" s="5"/>
      <c r="BB2891" s="5"/>
    </row>
    <row r="2892" spans="1:54">
      <c r="A2892" s="4"/>
      <c r="B2892" s="25"/>
      <c r="C2892" s="32">
        <f t="shared" si="205"/>
        <v>1</v>
      </c>
      <c r="D2892" s="39" t="s">
        <v>4576</v>
      </c>
      <c r="E2892" s="49">
        <v>63000</v>
      </c>
      <c r="F2892" s="4"/>
      <c r="G2892" s="5"/>
      <c r="H2892" s="5"/>
      <c r="I2892" s="5"/>
      <c r="J2892" s="5"/>
      <c r="K2892" s="5"/>
      <c r="L2892" s="5"/>
      <c r="M2892" s="5"/>
      <c r="N2892" s="5"/>
      <c r="O2892" s="5"/>
      <c r="P2892" s="5"/>
      <c r="Q2892" s="5"/>
      <c r="R2892" s="5"/>
      <c r="S2892" s="5"/>
      <c r="T2892" s="5"/>
      <c r="U2892" s="5"/>
      <c r="V2892" s="5"/>
      <c r="W2892" s="5"/>
      <c r="X2892" s="5"/>
      <c r="Y2892" s="5"/>
      <c r="Z2892" s="5"/>
      <c r="AA2892" s="5"/>
      <c r="AB2892" s="5"/>
      <c r="AC2892" s="5"/>
      <c r="AD2892" s="5"/>
      <c r="AE2892" s="5"/>
      <c r="AF2892" s="5"/>
      <c r="AG2892" s="5"/>
      <c r="AH2892" s="5"/>
      <c r="AI2892" s="5"/>
      <c r="AJ2892" s="5"/>
      <c r="AK2892" s="5"/>
      <c r="AL2892" s="5"/>
      <c r="AM2892" s="5"/>
      <c r="AN2892" s="5"/>
      <c r="AO2892" s="5"/>
      <c r="AP2892" s="5"/>
      <c r="AQ2892" s="5"/>
      <c r="AR2892" s="5"/>
      <c r="AS2892" s="5"/>
      <c r="AT2892" s="5"/>
      <c r="AU2892" s="5"/>
      <c r="AV2892" s="5"/>
      <c r="AW2892" s="5"/>
      <c r="AX2892" s="5"/>
      <c r="AY2892" s="5"/>
      <c r="AZ2892" s="5"/>
      <c r="BA2892" s="5"/>
      <c r="BB2892" s="5"/>
    </row>
    <row r="2893" spans="1:54">
      <c r="A2893" s="4"/>
      <c r="B2893" s="25"/>
      <c r="C2893" s="32">
        <f t="shared" si="205"/>
        <v>1</v>
      </c>
      <c r="D2893" s="39" t="s">
        <v>4945</v>
      </c>
      <c r="E2893" s="39">
        <v>18406</v>
      </c>
      <c r="F2893" s="4"/>
      <c r="G2893" s="5"/>
      <c r="H2893" s="5"/>
      <c r="I2893" s="5"/>
      <c r="J2893" s="5"/>
      <c r="K2893" s="5"/>
      <c r="L2893" s="5"/>
      <c r="M2893" s="5"/>
      <c r="N2893" s="5"/>
      <c r="O2893" s="5"/>
      <c r="P2893" s="5"/>
      <c r="Q2893" s="5"/>
      <c r="R2893" s="5"/>
      <c r="S2893" s="5"/>
      <c r="T2893" s="5"/>
      <c r="U2893" s="5"/>
      <c r="V2893" s="5"/>
      <c r="W2893" s="5"/>
      <c r="X2893" s="5"/>
      <c r="Y2893" s="5"/>
      <c r="Z2893" s="5"/>
      <c r="AA2893" s="5"/>
      <c r="AB2893" s="5"/>
      <c r="AC2893" s="5"/>
      <c r="AD2893" s="5"/>
      <c r="AE2893" s="5"/>
      <c r="AF2893" s="5"/>
      <c r="AG2893" s="5"/>
      <c r="AH2893" s="5"/>
      <c r="AI2893" s="5"/>
      <c r="AJ2893" s="5"/>
      <c r="AK2893" s="5"/>
      <c r="AL2893" s="5"/>
      <c r="AM2893" s="5"/>
      <c r="AN2893" s="5"/>
      <c r="AO2893" s="5"/>
      <c r="AP2893" s="5"/>
      <c r="AQ2893" s="5"/>
      <c r="AR2893" s="5"/>
      <c r="AS2893" s="5"/>
      <c r="AT2893" s="5"/>
      <c r="AU2893" s="5"/>
      <c r="AV2893" s="5"/>
      <c r="AW2893" s="5"/>
      <c r="AX2893" s="5"/>
      <c r="AY2893" s="5"/>
      <c r="AZ2893" s="5"/>
      <c r="BA2893" s="5"/>
      <c r="BB2893" s="5"/>
    </row>
    <row r="2894" spans="1:54">
      <c r="A2894" s="4"/>
      <c r="B2894" s="25"/>
      <c r="C2894" s="32">
        <f t="shared" si="205"/>
        <v>1</v>
      </c>
      <c r="D2894" s="39" t="s">
        <v>4579</v>
      </c>
      <c r="E2894" s="49">
        <v>26872</v>
      </c>
      <c r="F2894" s="4"/>
      <c r="G2894" s="5"/>
      <c r="H2894" s="5"/>
      <c r="I2894" s="5"/>
      <c r="J2894" s="5"/>
      <c r="K2894" s="5"/>
      <c r="L2894" s="5"/>
      <c r="M2894" s="5"/>
      <c r="N2894" s="5"/>
      <c r="O2894" s="5"/>
      <c r="P2894" s="5"/>
      <c r="Q2894" s="5"/>
      <c r="R2894" s="5"/>
      <c r="S2894" s="5"/>
      <c r="T2894" s="5"/>
      <c r="U2894" s="5"/>
      <c r="V2894" s="5"/>
      <c r="W2894" s="5"/>
      <c r="X2894" s="5"/>
      <c r="Y2894" s="5"/>
      <c r="Z2894" s="5"/>
      <c r="AA2894" s="5"/>
      <c r="AB2894" s="5"/>
      <c r="AC2894" s="5"/>
      <c r="AD2894" s="5"/>
      <c r="AE2894" s="5"/>
      <c r="AF2894" s="5"/>
      <c r="AG2894" s="5"/>
      <c r="AH2894" s="5"/>
      <c r="AI2894" s="5"/>
      <c r="AJ2894" s="5"/>
      <c r="AK2894" s="5"/>
      <c r="AL2894" s="5"/>
      <c r="AM2894" s="5"/>
      <c r="AN2894" s="5"/>
      <c r="AO2894" s="5"/>
      <c r="AP2894" s="5"/>
      <c r="AQ2894" s="5"/>
      <c r="AR2894" s="5"/>
      <c r="AS2894" s="5"/>
      <c r="AT2894" s="5"/>
      <c r="AU2894" s="5"/>
      <c r="AV2894" s="5"/>
      <c r="AW2894" s="5"/>
      <c r="AX2894" s="5"/>
      <c r="AY2894" s="5"/>
      <c r="AZ2894" s="5"/>
      <c r="BA2894" s="5"/>
      <c r="BB2894" s="5"/>
    </row>
    <row r="2895" spans="1:54">
      <c r="A2895" s="4"/>
      <c r="B2895" s="25"/>
      <c r="C2895" s="32">
        <f t="shared" si="205"/>
        <v>1</v>
      </c>
      <c r="D2895" s="39" t="s">
        <v>4580</v>
      </c>
      <c r="E2895" s="49">
        <v>16677</v>
      </c>
      <c r="F2895" s="4"/>
      <c r="G2895" s="5"/>
      <c r="H2895" s="5"/>
      <c r="I2895" s="5"/>
      <c r="J2895" s="5"/>
      <c r="K2895" s="5"/>
      <c r="L2895" s="5"/>
      <c r="M2895" s="5"/>
      <c r="N2895" s="5"/>
      <c r="O2895" s="5"/>
      <c r="P2895" s="5"/>
      <c r="Q2895" s="5"/>
      <c r="R2895" s="5"/>
      <c r="S2895" s="5"/>
      <c r="T2895" s="5"/>
      <c r="U2895" s="5"/>
      <c r="V2895" s="5"/>
      <c r="W2895" s="5"/>
      <c r="X2895" s="5"/>
      <c r="Y2895" s="5"/>
      <c r="Z2895" s="5"/>
      <c r="AA2895" s="5"/>
      <c r="AB2895" s="5"/>
      <c r="AC2895" s="5"/>
      <c r="AD2895" s="5"/>
      <c r="AE2895" s="5"/>
      <c r="AF2895" s="5"/>
      <c r="AG2895" s="5"/>
      <c r="AH2895" s="5"/>
      <c r="AI2895" s="5"/>
      <c r="AJ2895" s="5"/>
      <c r="AK2895" s="5"/>
      <c r="AL2895" s="5"/>
      <c r="AM2895" s="5"/>
      <c r="AN2895" s="5"/>
      <c r="AO2895" s="5"/>
      <c r="AP2895" s="5"/>
      <c r="AQ2895" s="5"/>
      <c r="AR2895" s="5"/>
      <c r="AS2895" s="5"/>
      <c r="AT2895" s="5"/>
      <c r="AU2895" s="5"/>
      <c r="AV2895" s="5"/>
      <c r="AW2895" s="5"/>
      <c r="AX2895" s="5"/>
      <c r="AY2895" s="5"/>
      <c r="AZ2895" s="5"/>
      <c r="BA2895" s="5"/>
      <c r="BB2895" s="5"/>
    </row>
    <row r="2896" spans="1:54">
      <c r="A2896" s="4"/>
      <c r="B2896" s="25"/>
      <c r="C2896" s="32">
        <f t="shared" si="205"/>
        <v>1</v>
      </c>
      <c r="D2896" s="39" t="s">
        <v>4581</v>
      </c>
      <c r="E2896" s="39">
        <v>5194</v>
      </c>
      <c r="F2896" s="4"/>
      <c r="G2896" s="5"/>
      <c r="H2896" s="5"/>
      <c r="I2896" s="5"/>
      <c r="J2896" s="5"/>
      <c r="K2896" s="5"/>
      <c r="L2896" s="5"/>
      <c r="M2896" s="5"/>
      <c r="N2896" s="5"/>
      <c r="O2896" s="5"/>
      <c r="P2896" s="5"/>
      <c r="Q2896" s="5"/>
      <c r="R2896" s="5"/>
      <c r="S2896" s="5"/>
      <c r="T2896" s="5"/>
      <c r="U2896" s="5"/>
      <c r="V2896" s="5"/>
      <c r="W2896" s="5"/>
      <c r="X2896" s="5"/>
      <c r="Y2896" s="5"/>
      <c r="Z2896" s="5"/>
      <c r="AA2896" s="5"/>
      <c r="AB2896" s="5"/>
      <c r="AC2896" s="5"/>
      <c r="AD2896" s="5"/>
      <c r="AE2896" s="5"/>
      <c r="AF2896" s="5"/>
      <c r="AG2896" s="5"/>
      <c r="AH2896" s="5"/>
      <c r="AI2896" s="5"/>
      <c r="AJ2896" s="5"/>
      <c r="AK2896" s="5"/>
      <c r="AL2896" s="5"/>
      <c r="AM2896" s="5"/>
      <c r="AN2896" s="5"/>
      <c r="AO2896" s="5"/>
      <c r="AP2896" s="5"/>
      <c r="AQ2896" s="5"/>
      <c r="AR2896" s="5"/>
      <c r="AS2896" s="5"/>
      <c r="AT2896" s="5"/>
      <c r="AU2896" s="5"/>
      <c r="AV2896" s="5"/>
      <c r="AW2896" s="5"/>
      <c r="AX2896" s="5"/>
      <c r="AY2896" s="5"/>
      <c r="AZ2896" s="5"/>
      <c r="BA2896" s="5"/>
      <c r="BB2896" s="5"/>
    </row>
    <row r="2897" spans="1:54">
      <c r="A2897" s="4"/>
      <c r="B2897" s="25"/>
      <c r="C2897" s="32">
        <f t="shared" si="205"/>
        <v>1</v>
      </c>
      <c r="D2897" s="49" t="s">
        <v>4582</v>
      </c>
      <c r="E2897" s="49">
        <v>28041</v>
      </c>
      <c r="F2897" s="4"/>
      <c r="G2897" s="5"/>
      <c r="H2897" s="5"/>
      <c r="I2897" s="5"/>
      <c r="J2897" s="5"/>
      <c r="K2897" s="5"/>
      <c r="L2897" s="5"/>
      <c r="M2897" s="5"/>
      <c r="N2897" s="5"/>
      <c r="O2897" s="5"/>
      <c r="P2897" s="5"/>
      <c r="Q2897" s="5"/>
      <c r="R2897" s="5"/>
      <c r="S2897" s="5"/>
      <c r="T2897" s="5"/>
      <c r="U2897" s="5"/>
      <c r="V2897" s="5"/>
      <c r="W2897" s="5"/>
      <c r="X2897" s="5"/>
      <c r="Y2897" s="5"/>
      <c r="Z2897" s="5"/>
      <c r="AA2897" s="5"/>
      <c r="AB2897" s="5"/>
      <c r="AC2897" s="5"/>
      <c r="AD2897" s="5"/>
      <c r="AE2897" s="5"/>
      <c r="AF2897" s="5"/>
      <c r="AG2897" s="5"/>
      <c r="AH2897" s="5"/>
      <c r="AI2897" s="5"/>
      <c r="AJ2897" s="5"/>
      <c r="AK2897" s="5"/>
      <c r="AL2897" s="5"/>
      <c r="AM2897" s="5"/>
      <c r="AN2897" s="5"/>
      <c r="AO2897" s="5"/>
      <c r="AP2897" s="5"/>
      <c r="AQ2897" s="5"/>
      <c r="AR2897" s="5"/>
      <c r="AS2897" s="5"/>
      <c r="AT2897" s="5"/>
      <c r="AU2897" s="5"/>
      <c r="AV2897" s="5"/>
      <c r="AW2897" s="5"/>
      <c r="AX2897" s="5"/>
      <c r="AY2897" s="5"/>
      <c r="AZ2897" s="5"/>
      <c r="BA2897" s="5"/>
      <c r="BB2897" s="5"/>
    </row>
    <row r="2898" spans="1:54" ht="15">
      <c r="A2898" s="231" t="s">
        <v>4583</v>
      </c>
      <c r="B2898" s="231"/>
      <c r="C2898" s="231"/>
      <c r="D2898" s="44">
        <f>SUM(C2836:C2897)</f>
        <v>62</v>
      </c>
      <c r="E2898" s="159">
        <f t="shared" ref="E2898" si="206">SUM(E2836:E2897)</f>
        <v>1466200</v>
      </c>
      <c r="F2898" s="4"/>
      <c r="G2898" s="5"/>
      <c r="H2898" s="5"/>
      <c r="I2898" s="5"/>
      <c r="J2898" s="5"/>
      <c r="K2898" s="5"/>
      <c r="L2898" s="5"/>
      <c r="M2898" s="5"/>
      <c r="N2898" s="5"/>
      <c r="O2898" s="5"/>
      <c r="P2898" s="5"/>
      <c r="Q2898" s="5"/>
      <c r="R2898" s="5"/>
      <c r="S2898" s="5"/>
      <c r="T2898" s="5"/>
      <c r="U2898" s="5"/>
      <c r="V2898" s="5"/>
      <c r="W2898" s="5"/>
      <c r="X2898" s="5"/>
      <c r="Y2898" s="5"/>
      <c r="Z2898" s="5"/>
      <c r="AA2898" s="5"/>
      <c r="AB2898" s="5"/>
      <c r="AC2898" s="5"/>
      <c r="AD2898" s="5"/>
      <c r="AE2898" s="5"/>
      <c r="AF2898" s="5"/>
      <c r="AG2898" s="5"/>
      <c r="AH2898" s="5"/>
      <c r="AI2898" s="5"/>
      <c r="AJ2898" s="5"/>
      <c r="AK2898" s="5"/>
      <c r="AL2898" s="5"/>
      <c r="AM2898" s="5"/>
      <c r="AN2898" s="5"/>
      <c r="AO2898" s="5"/>
      <c r="AP2898" s="5"/>
      <c r="AQ2898" s="5"/>
      <c r="AR2898" s="5"/>
      <c r="AS2898" s="5"/>
      <c r="AT2898" s="5"/>
      <c r="AU2898" s="5"/>
      <c r="AV2898" s="5"/>
      <c r="AW2898" s="5"/>
      <c r="AX2898" s="5"/>
      <c r="AY2898" s="5"/>
      <c r="AZ2898" s="5"/>
      <c r="BA2898" s="5"/>
      <c r="BB2898" s="5"/>
    </row>
    <row r="2899" spans="1:54" ht="15.75">
      <c r="A2899" s="28">
        <v>971</v>
      </c>
      <c r="B2899" s="225" t="s">
        <v>129</v>
      </c>
      <c r="C2899" s="225"/>
      <c r="D2899" s="29"/>
      <c r="E2899" s="156"/>
      <c r="F2899" s="4"/>
      <c r="G2899" s="5"/>
      <c r="H2899" s="5"/>
      <c r="I2899" s="5"/>
      <c r="J2899" s="5"/>
      <c r="K2899" s="5"/>
      <c r="L2899" s="5"/>
      <c r="M2899" s="5"/>
      <c r="N2899" s="5"/>
      <c r="O2899" s="5"/>
      <c r="P2899" s="5"/>
      <c r="Q2899" s="5"/>
      <c r="R2899" s="5"/>
      <c r="S2899" s="5"/>
      <c r="T2899" s="5"/>
      <c r="U2899" s="5"/>
      <c r="V2899" s="5"/>
      <c r="W2899" s="5"/>
      <c r="X2899" s="5"/>
      <c r="Y2899" s="5"/>
      <c r="Z2899" s="5"/>
      <c r="AA2899" s="5"/>
      <c r="AB2899" s="5"/>
      <c r="AC2899" s="5"/>
      <c r="AD2899" s="5"/>
      <c r="AE2899" s="5"/>
      <c r="AF2899" s="5"/>
      <c r="AG2899" s="5"/>
      <c r="AH2899" s="5"/>
      <c r="AI2899" s="5"/>
      <c r="AJ2899" s="5"/>
      <c r="AK2899" s="5"/>
      <c r="AL2899" s="5"/>
      <c r="AM2899" s="5"/>
      <c r="AN2899" s="5"/>
      <c r="AO2899" s="5"/>
      <c r="AP2899" s="5"/>
      <c r="AQ2899" s="5"/>
      <c r="AR2899" s="5"/>
      <c r="AS2899" s="5"/>
      <c r="AT2899" s="5"/>
      <c r="AU2899" s="5"/>
      <c r="AV2899" s="5"/>
      <c r="AW2899" s="5"/>
      <c r="AX2899" s="5"/>
      <c r="AY2899" s="5"/>
      <c r="AZ2899" s="5"/>
      <c r="BA2899" s="5"/>
      <c r="BB2899" s="5"/>
    </row>
    <row r="2900" spans="1:54">
      <c r="A2900" s="4"/>
      <c r="B2900" s="25"/>
      <c r="C2900" s="32">
        <f t="shared" ref="C2900:C2920" si="207">IF(D2900="",0,1)</f>
        <v>1</v>
      </c>
      <c r="D2900" s="34" t="s">
        <v>4584</v>
      </c>
      <c r="E2900" s="34">
        <v>52532</v>
      </c>
      <c r="F2900" s="4"/>
      <c r="G2900" s="5"/>
      <c r="H2900" s="5"/>
      <c r="I2900" s="5"/>
      <c r="J2900" s="5"/>
      <c r="K2900" s="5"/>
      <c r="L2900" s="5"/>
      <c r="M2900" s="5"/>
      <c r="N2900" s="5"/>
      <c r="O2900" s="5"/>
      <c r="P2900" s="5"/>
      <c r="Q2900" s="5"/>
      <c r="R2900" s="5"/>
      <c r="S2900" s="5"/>
      <c r="T2900" s="5"/>
      <c r="U2900" s="5"/>
      <c r="V2900" s="5"/>
      <c r="W2900" s="5"/>
      <c r="X2900" s="5"/>
      <c r="Y2900" s="5"/>
      <c r="Z2900" s="5"/>
      <c r="AA2900" s="5"/>
      <c r="AB2900" s="5"/>
      <c r="AC2900" s="5"/>
      <c r="AD2900" s="5"/>
      <c r="AE2900" s="5"/>
      <c r="AF2900" s="5"/>
      <c r="AG2900" s="5"/>
      <c r="AH2900" s="5"/>
      <c r="AI2900" s="5"/>
      <c r="AJ2900" s="5"/>
      <c r="AK2900" s="5"/>
      <c r="AL2900" s="5"/>
      <c r="AM2900" s="5"/>
      <c r="AN2900" s="5"/>
      <c r="AO2900" s="5"/>
      <c r="AP2900" s="5"/>
      <c r="AQ2900" s="5"/>
      <c r="AR2900" s="5"/>
      <c r="AS2900" s="5"/>
      <c r="AT2900" s="5"/>
      <c r="AU2900" s="5"/>
      <c r="AV2900" s="5"/>
      <c r="AW2900" s="5"/>
      <c r="AX2900" s="5"/>
      <c r="AY2900" s="5"/>
      <c r="AZ2900" s="5"/>
      <c r="BA2900" s="5"/>
      <c r="BB2900" s="5"/>
    </row>
    <row r="2901" spans="1:54">
      <c r="A2901" s="4"/>
      <c r="B2901" s="25"/>
      <c r="C2901" s="32">
        <f t="shared" si="207"/>
        <v>1</v>
      </c>
      <c r="D2901" s="34" t="s">
        <v>4585</v>
      </c>
      <c r="E2901" s="34">
        <v>4800</v>
      </c>
      <c r="F2901" s="4"/>
      <c r="G2901" s="5"/>
      <c r="H2901" s="5"/>
      <c r="I2901" s="5"/>
      <c r="J2901" s="5"/>
      <c r="K2901" s="5"/>
      <c r="L2901" s="5"/>
      <c r="M2901" s="5"/>
      <c r="N2901" s="5"/>
      <c r="O2901" s="5"/>
      <c r="P2901" s="5"/>
      <c r="Q2901" s="5"/>
      <c r="R2901" s="5"/>
      <c r="S2901" s="5"/>
      <c r="T2901" s="5"/>
      <c r="U2901" s="5"/>
      <c r="V2901" s="5"/>
      <c r="W2901" s="5"/>
      <c r="X2901" s="5"/>
      <c r="Y2901" s="5"/>
      <c r="Z2901" s="5"/>
      <c r="AA2901" s="5"/>
      <c r="AB2901" s="5"/>
      <c r="AC2901" s="5"/>
      <c r="AD2901" s="5"/>
      <c r="AE2901" s="5"/>
      <c r="AF2901" s="5"/>
      <c r="AG2901" s="5"/>
      <c r="AH2901" s="5"/>
      <c r="AI2901" s="5"/>
      <c r="AJ2901" s="5"/>
      <c r="AK2901" s="5"/>
      <c r="AL2901" s="5"/>
      <c r="AM2901" s="5"/>
      <c r="AN2901" s="5"/>
      <c r="AO2901" s="5"/>
      <c r="AP2901" s="5"/>
      <c r="AQ2901" s="5"/>
      <c r="AR2901" s="5"/>
      <c r="AS2901" s="5"/>
      <c r="AT2901" s="5"/>
      <c r="AU2901" s="5"/>
      <c r="AV2901" s="5"/>
      <c r="AW2901" s="5"/>
      <c r="AX2901" s="5"/>
      <c r="AY2901" s="5"/>
      <c r="AZ2901" s="5"/>
      <c r="BA2901" s="5"/>
      <c r="BB2901" s="5"/>
    </row>
    <row r="2902" spans="1:54">
      <c r="A2902" s="4"/>
      <c r="B2902" s="25"/>
      <c r="C2902" s="32">
        <f t="shared" si="207"/>
        <v>1</v>
      </c>
      <c r="D2902" s="34" t="s">
        <v>4586</v>
      </c>
      <c r="E2902" s="34">
        <v>31427</v>
      </c>
      <c r="F2902" s="4"/>
      <c r="G2902" s="5"/>
      <c r="H2902" s="5"/>
      <c r="I2902" s="5"/>
      <c r="J2902" s="5"/>
      <c r="K2902" s="5"/>
      <c r="L2902" s="5"/>
      <c r="M2902" s="5"/>
      <c r="N2902" s="5"/>
      <c r="O2902" s="5"/>
      <c r="P2902" s="5"/>
      <c r="Q2902" s="5"/>
      <c r="R2902" s="5"/>
      <c r="S2902" s="5"/>
      <c r="T2902" s="5"/>
      <c r="U2902" s="5"/>
      <c r="V2902" s="5"/>
      <c r="W2902" s="5"/>
      <c r="X2902" s="5"/>
      <c r="Y2902" s="5"/>
      <c r="Z2902" s="5"/>
      <c r="AA2902" s="5"/>
      <c r="AB2902" s="5"/>
      <c r="AC2902" s="5"/>
      <c r="AD2902" s="5"/>
      <c r="AE2902" s="5"/>
      <c r="AF2902" s="5"/>
      <c r="AG2902" s="5"/>
      <c r="AH2902" s="5"/>
      <c r="AI2902" s="5"/>
      <c r="AJ2902" s="5"/>
      <c r="AK2902" s="5"/>
      <c r="AL2902" s="5"/>
      <c r="AM2902" s="5"/>
      <c r="AN2902" s="5"/>
      <c r="AO2902" s="5"/>
      <c r="AP2902" s="5"/>
      <c r="AQ2902" s="5"/>
      <c r="AR2902" s="5"/>
      <c r="AS2902" s="5"/>
      <c r="AT2902" s="5"/>
      <c r="AU2902" s="5"/>
      <c r="AV2902" s="5"/>
      <c r="AW2902" s="5"/>
      <c r="AX2902" s="5"/>
      <c r="AY2902" s="5"/>
      <c r="AZ2902" s="5"/>
      <c r="BA2902" s="5"/>
      <c r="BB2902" s="5"/>
    </row>
    <row r="2903" spans="1:54">
      <c r="A2903" s="4"/>
      <c r="B2903" s="25"/>
      <c r="C2903" s="32">
        <f t="shared" si="207"/>
        <v>1</v>
      </c>
      <c r="D2903" s="34" t="s">
        <v>4587</v>
      </c>
      <c r="E2903" s="34">
        <v>5404</v>
      </c>
      <c r="F2903" s="4"/>
      <c r="G2903" s="5"/>
      <c r="H2903" s="5"/>
      <c r="I2903" s="5"/>
      <c r="J2903" s="5"/>
      <c r="K2903" s="5"/>
      <c r="L2903" s="5"/>
      <c r="M2903" s="5"/>
      <c r="N2903" s="5"/>
      <c r="O2903" s="5"/>
      <c r="P2903" s="5"/>
      <c r="Q2903" s="5"/>
      <c r="R2903" s="5"/>
      <c r="S2903" s="5"/>
      <c r="T2903" s="5"/>
      <c r="U2903" s="5"/>
      <c r="V2903" s="5"/>
      <c r="W2903" s="5"/>
      <c r="X2903" s="5"/>
      <c r="Y2903" s="5"/>
      <c r="Z2903" s="5"/>
      <c r="AA2903" s="5"/>
      <c r="AB2903" s="5"/>
      <c r="AC2903" s="5"/>
      <c r="AD2903" s="5"/>
      <c r="AE2903" s="5"/>
      <c r="AF2903" s="5"/>
      <c r="AG2903" s="5"/>
      <c r="AH2903" s="5"/>
      <c r="AI2903" s="5"/>
      <c r="AJ2903" s="5"/>
      <c r="AK2903" s="5"/>
      <c r="AL2903" s="5"/>
      <c r="AM2903" s="5"/>
      <c r="AN2903" s="5"/>
      <c r="AO2903" s="5"/>
      <c r="AP2903" s="5"/>
      <c r="AQ2903" s="5"/>
      <c r="AR2903" s="5"/>
      <c r="AS2903" s="5"/>
      <c r="AT2903" s="5"/>
      <c r="AU2903" s="5"/>
      <c r="AV2903" s="5"/>
      <c r="AW2903" s="5"/>
      <c r="AX2903" s="5"/>
      <c r="AY2903" s="5"/>
      <c r="AZ2903" s="5"/>
      <c r="BA2903" s="5"/>
      <c r="BB2903" s="5"/>
    </row>
    <row r="2904" spans="1:54">
      <c r="A2904" s="4"/>
      <c r="B2904" s="25"/>
      <c r="C2904" s="32">
        <f t="shared" si="207"/>
        <v>1</v>
      </c>
      <c r="D2904" s="34" t="s">
        <v>4588</v>
      </c>
      <c r="E2904" s="34">
        <v>10291</v>
      </c>
      <c r="F2904" s="4"/>
      <c r="G2904" s="5"/>
      <c r="H2904" s="5"/>
      <c r="I2904" s="5"/>
      <c r="J2904" s="5"/>
      <c r="K2904" s="5"/>
      <c r="L2904" s="5"/>
      <c r="M2904" s="5"/>
      <c r="N2904" s="5"/>
      <c r="O2904" s="5"/>
      <c r="P2904" s="5"/>
      <c r="Q2904" s="5"/>
      <c r="R2904" s="5"/>
      <c r="S2904" s="5"/>
      <c r="T2904" s="5"/>
      <c r="U2904" s="5"/>
      <c r="V2904" s="5"/>
      <c r="W2904" s="5"/>
      <c r="X2904" s="5"/>
      <c r="Y2904" s="5"/>
      <c r="Z2904" s="5"/>
      <c r="AA2904" s="5"/>
      <c r="AB2904" s="5"/>
      <c r="AC2904" s="5"/>
      <c r="AD2904" s="5"/>
      <c r="AE2904" s="5"/>
      <c r="AF2904" s="5"/>
      <c r="AG2904" s="5"/>
      <c r="AH2904" s="5"/>
      <c r="AI2904" s="5"/>
      <c r="AJ2904" s="5"/>
      <c r="AK2904" s="5"/>
      <c r="AL2904" s="5"/>
      <c r="AM2904" s="5"/>
      <c r="AN2904" s="5"/>
      <c r="AO2904" s="5"/>
      <c r="AP2904" s="5"/>
      <c r="AQ2904" s="5"/>
      <c r="AR2904" s="5"/>
      <c r="AS2904" s="5"/>
      <c r="AT2904" s="5"/>
      <c r="AU2904" s="5"/>
      <c r="AV2904" s="5"/>
      <c r="AW2904" s="5"/>
      <c r="AX2904" s="5"/>
      <c r="AY2904" s="5"/>
      <c r="AZ2904" s="5"/>
      <c r="BA2904" s="5"/>
      <c r="BB2904" s="5"/>
    </row>
    <row r="2905" spans="1:54">
      <c r="A2905" s="4"/>
      <c r="B2905" s="25"/>
      <c r="C2905" s="32">
        <f t="shared" si="207"/>
        <v>1</v>
      </c>
      <c r="D2905" s="34" t="s">
        <v>4589</v>
      </c>
      <c r="E2905" s="34">
        <v>6935</v>
      </c>
      <c r="F2905" s="4"/>
      <c r="G2905" s="5"/>
      <c r="H2905" s="5"/>
      <c r="I2905" s="5"/>
      <c r="J2905" s="5"/>
      <c r="K2905" s="5"/>
      <c r="L2905" s="5"/>
      <c r="M2905" s="5"/>
      <c r="N2905" s="5"/>
      <c r="O2905" s="5"/>
      <c r="P2905" s="5"/>
      <c r="Q2905" s="5"/>
      <c r="R2905" s="5"/>
      <c r="S2905" s="5"/>
      <c r="T2905" s="5"/>
      <c r="U2905" s="5"/>
      <c r="V2905" s="5"/>
      <c r="W2905" s="5"/>
      <c r="X2905" s="5"/>
      <c r="Y2905" s="5"/>
      <c r="Z2905" s="5"/>
      <c r="AA2905" s="5"/>
      <c r="AB2905" s="5"/>
      <c r="AC2905" s="5"/>
      <c r="AD2905" s="5"/>
      <c r="AE2905" s="5"/>
      <c r="AF2905" s="5"/>
      <c r="AG2905" s="5"/>
      <c r="AH2905" s="5"/>
      <c r="AI2905" s="5"/>
      <c r="AJ2905" s="5"/>
      <c r="AK2905" s="5"/>
      <c r="AL2905" s="5"/>
      <c r="AM2905" s="5"/>
      <c r="AN2905" s="5"/>
      <c r="AO2905" s="5"/>
      <c r="AP2905" s="5"/>
      <c r="AQ2905" s="5"/>
      <c r="AR2905" s="5"/>
      <c r="AS2905" s="5"/>
      <c r="AT2905" s="5"/>
      <c r="AU2905" s="5"/>
      <c r="AV2905" s="5"/>
      <c r="AW2905" s="5"/>
      <c r="AX2905" s="5"/>
      <c r="AY2905" s="5"/>
      <c r="AZ2905" s="5"/>
      <c r="BA2905" s="5"/>
      <c r="BB2905" s="5"/>
    </row>
    <row r="2906" spans="1:54">
      <c r="A2906" s="4"/>
      <c r="B2906" s="25"/>
      <c r="C2906" s="32">
        <f t="shared" si="207"/>
        <v>1</v>
      </c>
      <c r="D2906" s="34" t="s">
        <v>4946</v>
      </c>
      <c r="E2906" s="34">
        <v>3341</v>
      </c>
      <c r="F2906" s="4"/>
      <c r="G2906" s="5"/>
      <c r="H2906" s="5"/>
      <c r="I2906" s="5"/>
      <c r="J2906" s="5"/>
      <c r="K2906" s="5"/>
      <c r="L2906" s="5"/>
      <c r="M2906" s="5"/>
      <c r="N2906" s="5"/>
      <c r="O2906" s="5"/>
      <c r="P2906" s="5"/>
      <c r="Q2906" s="5"/>
      <c r="R2906" s="5"/>
      <c r="S2906" s="5"/>
      <c r="T2906" s="5"/>
      <c r="U2906" s="5"/>
      <c r="V2906" s="5"/>
      <c r="W2906" s="5"/>
      <c r="X2906" s="5"/>
      <c r="Y2906" s="5"/>
      <c r="Z2906" s="5"/>
      <c r="AA2906" s="5"/>
      <c r="AB2906" s="5"/>
      <c r="AC2906" s="5"/>
      <c r="AD2906" s="5"/>
      <c r="AE2906" s="5"/>
      <c r="AF2906" s="5"/>
      <c r="AG2906" s="5"/>
      <c r="AH2906" s="5"/>
      <c r="AI2906" s="5"/>
      <c r="AJ2906" s="5"/>
      <c r="AK2906" s="5"/>
      <c r="AL2906" s="5"/>
      <c r="AM2906" s="5"/>
      <c r="AN2906" s="5"/>
      <c r="AO2906" s="5"/>
      <c r="AP2906" s="5"/>
      <c r="AQ2906" s="5"/>
      <c r="AR2906" s="5"/>
      <c r="AS2906" s="5"/>
      <c r="AT2906" s="5"/>
      <c r="AU2906" s="5"/>
      <c r="AV2906" s="5"/>
      <c r="AW2906" s="5"/>
      <c r="AX2906" s="5"/>
      <c r="AY2906" s="5"/>
      <c r="AZ2906" s="5"/>
      <c r="BA2906" s="5"/>
      <c r="BB2906" s="5"/>
    </row>
    <row r="2907" spans="1:54">
      <c r="A2907" s="4"/>
      <c r="B2907" s="25"/>
      <c r="C2907" s="32">
        <f t="shared" si="207"/>
        <v>1</v>
      </c>
      <c r="D2907" s="34" t="s">
        <v>4593</v>
      </c>
      <c r="E2907" s="34">
        <v>1466</v>
      </c>
      <c r="F2907" s="4"/>
      <c r="G2907" s="5"/>
      <c r="H2907" s="5"/>
      <c r="I2907" s="5"/>
      <c r="J2907" s="5"/>
      <c r="K2907" s="5"/>
      <c r="L2907" s="5"/>
      <c r="M2907" s="5"/>
      <c r="N2907" s="5"/>
      <c r="O2907" s="5"/>
      <c r="P2907" s="5"/>
      <c r="Q2907" s="5"/>
      <c r="R2907" s="5"/>
      <c r="S2907" s="5"/>
      <c r="T2907" s="5"/>
      <c r="U2907" s="5"/>
      <c r="V2907" s="5"/>
      <c r="W2907" s="5"/>
      <c r="X2907" s="5"/>
      <c r="Y2907" s="5"/>
      <c r="Z2907" s="5"/>
      <c r="AA2907" s="5"/>
      <c r="AB2907" s="5"/>
      <c r="AC2907" s="5"/>
      <c r="AD2907" s="5"/>
      <c r="AE2907" s="5"/>
      <c r="AF2907" s="5"/>
      <c r="AG2907" s="5"/>
      <c r="AH2907" s="5"/>
      <c r="AI2907" s="5"/>
      <c r="AJ2907" s="5"/>
      <c r="AK2907" s="5"/>
      <c r="AL2907" s="5"/>
      <c r="AM2907" s="5"/>
      <c r="AN2907" s="5"/>
      <c r="AO2907" s="5"/>
      <c r="AP2907" s="5"/>
      <c r="AQ2907" s="5"/>
      <c r="AR2907" s="5"/>
      <c r="AS2907" s="5"/>
      <c r="AT2907" s="5"/>
      <c r="AU2907" s="5"/>
      <c r="AV2907" s="5"/>
      <c r="AW2907" s="5"/>
      <c r="AX2907" s="5"/>
      <c r="AY2907" s="5"/>
      <c r="AZ2907" s="5"/>
      <c r="BA2907" s="5"/>
      <c r="BB2907" s="5"/>
    </row>
    <row r="2908" spans="1:54">
      <c r="A2908" s="4"/>
      <c r="B2908" s="25"/>
      <c r="C2908" s="32">
        <f t="shared" si="207"/>
        <v>1</v>
      </c>
      <c r="D2908" s="34" t="s">
        <v>4594</v>
      </c>
      <c r="E2908" s="36">
        <v>27000</v>
      </c>
      <c r="F2908" s="4"/>
      <c r="G2908" s="5"/>
      <c r="H2908" s="5"/>
      <c r="I2908" s="5"/>
      <c r="J2908" s="5"/>
      <c r="K2908" s="5"/>
      <c r="L2908" s="5"/>
      <c r="M2908" s="5"/>
      <c r="N2908" s="5"/>
      <c r="O2908" s="5"/>
      <c r="P2908" s="5"/>
      <c r="Q2908" s="5"/>
      <c r="R2908" s="5"/>
      <c r="S2908" s="5"/>
      <c r="T2908" s="5"/>
      <c r="U2908" s="5"/>
      <c r="V2908" s="5"/>
      <c r="W2908" s="5"/>
      <c r="X2908" s="5"/>
      <c r="Y2908" s="5"/>
      <c r="Z2908" s="5"/>
      <c r="AA2908" s="5"/>
      <c r="AB2908" s="5"/>
      <c r="AC2908" s="5"/>
      <c r="AD2908" s="5"/>
      <c r="AE2908" s="5"/>
      <c r="AF2908" s="5"/>
      <c r="AG2908" s="5"/>
      <c r="AH2908" s="5"/>
      <c r="AI2908" s="5"/>
      <c r="AJ2908" s="5"/>
      <c r="AK2908" s="5"/>
      <c r="AL2908" s="5"/>
      <c r="AM2908" s="5"/>
      <c r="AN2908" s="5"/>
      <c r="AO2908" s="5"/>
      <c r="AP2908" s="5"/>
      <c r="AQ2908" s="5"/>
      <c r="AR2908" s="5"/>
      <c r="AS2908" s="5"/>
      <c r="AT2908" s="5"/>
      <c r="AU2908" s="5"/>
      <c r="AV2908" s="5"/>
      <c r="AW2908" s="5"/>
      <c r="AX2908" s="5"/>
      <c r="AY2908" s="5"/>
      <c r="AZ2908" s="5"/>
      <c r="BA2908" s="5"/>
      <c r="BB2908" s="5"/>
    </row>
    <row r="2909" spans="1:54">
      <c r="A2909" s="4"/>
      <c r="B2909" s="25"/>
      <c r="C2909" s="32">
        <f t="shared" si="207"/>
        <v>1</v>
      </c>
      <c r="D2909" s="36" t="s">
        <v>4595</v>
      </c>
      <c r="E2909" s="36">
        <v>7778</v>
      </c>
      <c r="F2909" s="4"/>
      <c r="G2909" s="5"/>
      <c r="H2909" s="5"/>
      <c r="I2909" s="5"/>
      <c r="J2909" s="5"/>
      <c r="K2909" s="5"/>
      <c r="L2909" s="5"/>
      <c r="M2909" s="5"/>
      <c r="N2909" s="5"/>
      <c r="O2909" s="5"/>
      <c r="P2909" s="5"/>
      <c r="Q2909" s="5"/>
      <c r="R2909" s="5"/>
      <c r="S2909" s="5"/>
      <c r="T2909" s="5"/>
      <c r="U2909" s="5"/>
      <c r="V2909" s="5"/>
      <c r="W2909" s="5"/>
      <c r="X2909" s="5"/>
      <c r="Y2909" s="5"/>
      <c r="Z2909" s="5"/>
      <c r="AA2909" s="5"/>
      <c r="AB2909" s="5"/>
      <c r="AC2909" s="5"/>
      <c r="AD2909" s="5"/>
      <c r="AE2909" s="5"/>
      <c r="AF2909" s="5"/>
      <c r="AG2909" s="5"/>
      <c r="AH2909" s="5"/>
      <c r="AI2909" s="5"/>
      <c r="AJ2909" s="5"/>
      <c r="AK2909" s="5"/>
      <c r="AL2909" s="5"/>
      <c r="AM2909" s="5"/>
      <c r="AN2909" s="5"/>
      <c r="AO2909" s="5"/>
      <c r="AP2909" s="5"/>
      <c r="AQ2909" s="5"/>
      <c r="AR2909" s="5"/>
      <c r="AS2909" s="5"/>
      <c r="AT2909" s="5"/>
      <c r="AU2909" s="5"/>
      <c r="AV2909" s="5"/>
      <c r="AW2909" s="5"/>
      <c r="AX2909" s="5"/>
      <c r="AY2909" s="5"/>
      <c r="AZ2909" s="5"/>
      <c r="BA2909" s="5"/>
      <c r="BB2909" s="5"/>
    </row>
    <row r="2910" spans="1:54">
      <c r="A2910" s="4"/>
      <c r="B2910" s="25"/>
      <c r="C2910" s="32">
        <f t="shared" si="207"/>
        <v>1</v>
      </c>
      <c r="D2910" s="36" t="s">
        <v>4596</v>
      </c>
      <c r="E2910" s="36">
        <v>7700</v>
      </c>
      <c r="F2910" s="4"/>
      <c r="G2910" s="5"/>
      <c r="H2910" s="5"/>
      <c r="I2910" s="5"/>
      <c r="J2910" s="5"/>
      <c r="K2910" s="5"/>
      <c r="L2910" s="5"/>
      <c r="M2910" s="5"/>
      <c r="N2910" s="5"/>
      <c r="O2910" s="5"/>
      <c r="P2910" s="5"/>
      <c r="Q2910" s="5"/>
      <c r="R2910" s="5"/>
      <c r="S2910" s="5"/>
      <c r="T2910" s="5"/>
      <c r="U2910" s="5"/>
      <c r="V2910" s="5"/>
      <c r="W2910" s="5"/>
      <c r="X2910" s="5"/>
      <c r="Y2910" s="5"/>
      <c r="Z2910" s="5"/>
      <c r="AA2910" s="5"/>
      <c r="AB2910" s="5"/>
      <c r="AC2910" s="5"/>
      <c r="AD2910" s="5"/>
      <c r="AE2910" s="5"/>
      <c r="AF2910" s="5"/>
      <c r="AG2910" s="5"/>
      <c r="AH2910" s="5"/>
      <c r="AI2910" s="5"/>
      <c r="AJ2910" s="5"/>
      <c r="AK2910" s="5"/>
      <c r="AL2910" s="5"/>
      <c r="AM2910" s="5"/>
      <c r="AN2910" s="5"/>
      <c r="AO2910" s="5"/>
      <c r="AP2910" s="5"/>
      <c r="AQ2910" s="5"/>
      <c r="AR2910" s="5"/>
      <c r="AS2910" s="5"/>
      <c r="AT2910" s="5"/>
      <c r="AU2910" s="5"/>
      <c r="AV2910" s="5"/>
      <c r="AW2910" s="5"/>
      <c r="AX2910" s="5"/>
      <c r="AY2910" s="5"/>
      <c r="AZ2910" s="5"/>
      <c r="BA2910" s="5"/>
      <c r="BB2910" s="5"/>
    </row>
    <row r="2911" spans="1:54">
      <c r="A2911" s="4"/>
      <c r="B2911" s="25"/>
      <c r="C2911" s="32">
        <f t="shared" si="207"/>
        <v>1</v>
      </c>
      <c r="D2911" s="36" t="s">
        <v>4598</v>
      </c>
      <c r="E2911" s="36">
        <v>16000</v>
      </c>
      <c r="F2911" s="4"/>
      <c r="G2911" s="5"/>
      <c r="H2911" s="5"/>
      <c r="I2911" s="5"/>
      <c r="J2911" s="5"/>
      <c r="K2911" s="5"/>
      <c r="L2911" s="5"/>
      <c r="M2911" s="5"/>
      <c r="N2911" s="5"/>
      <c r="O2911" s="5"/>
      <c r="P2911" s="5"/>
      <c r="Q2911" s="5"/>
      <c r="R2911" s="5"/>
      <c r="S2911" s="5"/>
      <c r="T2911" s="5"/>
      <c r="U2911" s="5"/>
      <c r="V2911" s="5"/>
      <c r="W2911" s="5"/>
      <c r="X2911" s="5"/>
      <c r="Y2911" s="5"/>
      <c r="Z2911" s="5"/>
      <c r="AA2911" s="5"/>
      <c r="AB2911" s="5"/>
      <c r="AC2911" s="5"/>
      <c r="AD2911" s="5"/>
      <c r="AE2911" s="5"/>
      <c r="AF2911" s="5"/>
      <c r="AG2911" s="5"/>
      <c r="AH2911" s="5"/>
      <c r="AI2911" s="5"/>
      <c r="AJ2911" s="5"/>
      <c r="AK2911" s="5"/>
      <c r="AL2911" s="5"/>
      <c r="AM2911" s="5"/>
      <c r="AN2911" s="5"/>
      <c r="AO2911" s="5"/>
      <c r="AP2911" s="5"/>
      <c r="AQ2911" s="5"/>
      <c r="AR2911" s="5"/>
      <c r="AS2911" s="5"/>
      <c r="AT2911" s="5"/>
      <c r="AU2911" s="5"/>
      <c r="AV2911" s="5"/>
      <c r="AW2911" s="5"/>
      <c r="AX2911" s="5"/>
      <c r="AY2911" s="5"/>
      <c r="AZ2911" s="5"/>
      <c r="BA2911" s="5"/>
      <c r="BB2911" s="5"/>
    </row>
    <row r="2912" spans="1:54">
      <c r="A2912" s="4"/>
      <c r="B2912" s="25"/>
      <c r="C2912" s="32">
        <f t="shared" si="207"/>
        <v>1</v>
      </c>
      <c r="D2912" s="36" t="s">
        <v>4600</v>
      </c>
      <c r="E2912" s="36">
        <v>22300</v>
      </c>
      <c r="F2912" s="4"/>
      <c r="G2912" s="5"/>
      <c r="H2912" s="5"/>
      <c r="I2912" s="5"/>
      <c r="J2912" s="5"/>
      <c r="K2912" s="5"/>
      <c r="L2912" s="5"/>
      <c r="M2912" s="5"/>
      <c r="N2912" s="5"/>
      <c r="O2912" s="5"/>
      <c r="P2912" s="5"/>
      <c r="Q2912" s="5"/>
      <c r="R2912" s="5"/>
      <c r="S2912" s="5"/>
      <c r="T2912" s="5"/>
      <c r="U2912" s="5"/>
      <c r="V2912" s="5"/>
      <c r="W2912" s="5"/>
      <c r="X2912" s="5"/>
      <c r="Y2912" s="5"/>
      <c r="Z2912" s="5"/>
      <c r="AA2912" s="5"/>
      <c r="AB2912" s="5"/>
      <c r="AC2912" s="5"/>
      <c r="AD2912" s="5"/>
      <c r="AE2912" s="5"/>
      <c r="AF2912" s="5"/>
      <c r="AG2912" s="5"/>
      <c r="AH2912" s="5"/>
      <c r="AI2912" s="5"/>
      <c r="AJ2912" s="5"/>
      <c r="AK2912" s="5"/>
      <c r="AL2912" s="5"/>
      <c r="AM2912" s="5"/>
      <c r="AN2912" s="5"/>
      <c r="AO2912" s="5"/>
      <c r="AP2912" s="5"/>
      <c r="AQ2912" s="5"/>
      <c r="AR2912" s="5"/>
      <c r="AS2912" s="5"/>
      <c r="AT2912" s="5"/>
      <c r="AU2912" s="5"/>
      <c r="AV2912" s="5"/>
      <c r="AW2912" s="5"/>
      <c r="AX2912" s="5"/>
      <c r="AY2912" s="5"/>
      <c r="AZ2912" s="5"/>
      <c r="BA2912" s="5"/>
      <c r="BB2912" s="5"/>
    </row>
    <row r="2913" spans="1:54">
      <c r="A2913" s="4"/>
      <c r="B2913" s="25"/>
      <c r="C2913" s="32">
        <f t="shared" si="207"/>
        <v>1</v>
      </c>
      <c r="D2913" s="36" t="s">
        <v>4601</v>
      </c>
      <c r="E2913" s="36">
        <v>24668</v>
      </c>
      <c r="F2913" s="4"/>
      <c r="G2913" s="5"/>
      <c r="H2913" s="5"/>
      <c r="I2913" s="5"/>
      <c r="J2913" s="5"/>
      <c r="K2913" s="5"/>
      <c r="L2913" s="5"/>
      <c r="M2913" s="5"/>
      <c r="N2913" s="5"/>
      <c r="O2913" s="5"/>
      <c r="P2913" s="5"/>
      <c r="Q2913" s="5"/>
      <c r="R2913" s="5"/>
      <c r="S2913" s="5"/>
      <c r="T2913" s="5"/>
      <c r="U2913" s="5"/>
      <c r="V2913" s="5"/>
      <c r="W2913" s="5"/>
      <c r="X2913" s="5"/>
      <c r="Y2913" s="5"/>
      <c r="Z2913" s="5"/>
      <c r="AA2913" s="5"/>
      <c r="AB2913" s="5"/>
      <c r="AC2913" s="5"/>
      <c r="AD2913" s="5"/>
      <c r="AE2913" s="5"/>
      <c r="AF2913" s="5"/>
      <c r="AG2913" s="5"/>
      <c r="AH2913" s="5"/>
      <c r="AI2913" s="5"/>
      <c r="AJ2913" s="5"/>
      <c r="AK2913" s="5"/>
      <c r="AL2913" s="5"/>
      <c r="AM2913" s="5"/>
      <c r="AN2913" s="5"/>
      <c r="AO2913" s="5"/>
      <c r="AP2913" s="5"/>
      <c r="AQ2913" s="5"/>
      <c r="AR2913" s="5"/>
      <c r="AS2913" s="5"/>
      <c r="AT2913" s="5"/>
      <c r="AU2913" s="5"/>
      <c r="AV2913" s="5"/>
      <c r="AW2913" s="5"/>
      <c r="AX2913" s="5"/>
      <c r="AY2913" s="5"/>
      <c r="AZ2913" s="5"/>
      <c r="BA2913" s="5"/>
      <c r="BB2913" s="5"/>
    </row>
    <row r="2914" spans="1:54">
      <c r="A2914" s="4"/>
      <c r="B2914" s="25"/>
      <c r="C2914" s="32">
        <f t="shared" si="207"/>
        <v>1</v>
      </c>
      <c r="D2914" s="36" t="s">
        <v>4603</v>
      </c>
      <c r="E2914" s="36">
        <v>16000</v>
      </c>
      <c r="F2914" s="4"/>
      <c r="G2914" s="5"/>
      <c r="H2914" s="5"/>
      <c r="I2914" s="5"/>
      <c r="J2914" s="5"/>
      <c r="K2914" s="5"/>
      <c r="L2914" s="5"/>
      <c r="M2914" s="5"/>
      <c r="N2914" s="5"/>
      <c r="O2914" s="5"/>
      <c r="P2914" s="5"/>
      <c r="Q2914" s="5"/>
      <c r="R2914" s="5"/>
      <c r="S2914" s="5"/>
      <c r="T2914" s="5"/>
      <c r="U2914" s="5"/>
      <c r="V2914" s="5"/>
      <c r="W2914" s="5"/>
      <c r="X2914" s="5"/>
      <c r="Y2914" s="5"/>
      <c r="Z2914" s="5"/>
      <c r="AA2914" s="5"/>
      <c r="AB2914" s="5"/>
      <c r="AC2914" s="5"/>
      <c r="AD2914" s="5"/>
      <c r="AE2914" s="5"/>
      <c r="AF2914" s="5"/>
      <c r="AG2914" s="5"/>
      <c r="AH2914" s="5"/>
      <c r="AI2914" s="5"/>
      <c r="AJ2914" s="5"/>
      <c r="AK2914" s="5"/>
      <c r="AL2914" s="5"/>
      <c r="AM2914" s="5"/>
      <c r="AN2914" s="5"/>
      <c r="AO2914" s="5"/>
      <c r="AP2914" s="5"/>
      <c r="AQ2914" s="5"/>
      <c r="AR2914" s="5"/>
      <c r="AS2914" s="5"/>
      <c r="AT2914" s="5"/>
      <c r="AU2914" s="5"/>
      <c r="AV2914" s="5"/>
      <c r="AW2914" s="5"/>
      <c r="AX2914" s="5"/>
      <c r="AY2914" s="5"/>
      <c r="AZ2914" s="5"/>
      <c r="BA2914" s="5"/>
      <c r="BB2914" s="5"/>
    </row>
    <row r="2915" spans="1:54">
      <c r="A2915" s="4"/>
      <c r="B2915" s="25"/>
      <c r="C2915" s="32">
        <f t="shared" si="207"/>
        <v>1</v>
      </c>
      <c r="D2915" s="36" t="s">
        <v>4604</v>
      </c>
      <c r="E2915" s="36">
        <v>6175</v>
      </c>
      <c r="F2915" s="4"/>
      <c r="G2915" s="5"/>
      <c r="H2915" s="5"/>
      <c r="I2915" s="5"/>
      <c r="J2915" s="5"/>
      <c r="K2915" s="5"/>
      <c r="L2915" s="5"/>
      <c r="M2915" s="5"/>
      <c r="N2915" s="5"/>
      <c r="O2915" s="5"/>
      <c r="P2915" s="5"/>
      <c r="Q2915" s="5"/>
      <c r="R2915" s="5"/>
      <c r="S2915" s="5"/>
      <c r="T2915" s="5"/>
      <c r="U2915" s="5"/>
      <c r="V2915" s="5"/>
      <c r="W2915" s="5"/>
      <c r="X2915" s="5"/>
      <c r="Y2915" s="5"/>
      <c r="Z2915" s="5"/>
      <c r="AA2915" s="5"/>
      <c r="AB2915" s="5"/>
      <c r="AC2915" s="5"/>
      <c r="AD2915" s="5"/>
      <c r="AE2915" s="5"/>
      <c r="AF2915" s="5"/>
      <c r="AG2915" s="5"/>
      <c r="AH2915" s="5"/>
      <c r="AI2915" s="5"/>
      <c r="AJ2915" s="5"/>
      <c r="AK2915" s="5"/>
      <c r="AL2915" s="5"/>
      <c r="AM2915" s="5"/>
      <c r="AN2915" s="5"/>
      <c r="AO2915" s="5"/>
      <c r="AP2915" s="5"/>
      <c r="AQ2915" s="5"/>
      <c r="AR2915" s="5"/>
      <c r="AS2915" s="5"/>
      <c r="AT2915" s="5"/>
      <c r="AU2915" s="5"/>
      <c r="AV2915" s="5"/>
      <c r="AW2915" s="5"/>
      <c r="AX2915" s="5"/>
      <c r="AY2915" s="5"/>
      <c r="AZ2915" s="5"/>
      <c r="BA2915" s="5"/>
      <c r="BB2915" s="5"/>
    </row>
    <row r="2916" spans="1:54">
      <c r="A2916" s="4"/>
      <c r="B2916" s="25"/>
      <c r="C2916" s="32">
        <f t="shared" si="207"/>
        <v>1</v>
      </c>
      <c r="D2916" s="36" t="s">
        <v>1937</v>
      </c>
      <c r="E2916" s="36">
        <v>10381</v>
      </c>
      <c r="F2916" s="4"/>
      <c r="G2916" s="5"/>
      <c r="H2916" s="5"/>
      <c r="I2916" s="5"/>
      <c r="J2916" s="5"/>
      <c r="K2916" s="5"/>
      <c r="L2916" s="5"/>
      <c r="M2916" s="5"/>
      <c r="N2916" s="5"/>
      <c r="O2916" s="5"/>
      <c r="P2916" s="5"/>
      <c r="Q2916" s="5"/>
      <c r="R2916" s="5"/>
      <c r="S2916" s="5"/>
      <c r="T2916" s="5"/>
      <c r="U2916" s="5"/>
      <c r="V2916" s="5"/>
      <c r="W2916" s="5"/>
      <c r="X2916" s="5"/>
      <c r="Y2916" s="5"/>
      <c r="Z2916" s="5"/>
      <c r="AA2916" s="5"/>
      <c r="AB2916" s="5"/>
      <c r="AC2916" s="5"/>
      <c r="AD2916" s="5"/>
      <c r="AE2916" s="5"/>
      <c r="AF2916" s="5"/>
      <c r="AG2916" s="5"/>
      <c r="AH2916" s="5"/>
      <c r="AI2916" s="5"/>
      <c r="AJ2916" s="5"/>
      <c r="AK2916" s="5"/>
      <c r="AL2916" s="5"/>
      <c r="AM2916" s="5"/>
      <c r="AN2916" s="5"/>
      <c r="AO2916" s="5"/>
      <c r="AP2916" s="5"/>
      <c r="AQ2916" s="5"/>
      <c r="AR2916" s="5"/>
      <c r="AS2916" s="5"/>
      <c r="AT2916" s="5"/>
      <c r="AU2916" s="5"/>
      <c r="AV2916" s="5"/>
      <c r="AW2916" s="5"/>
      <c r="AX2916" s="5"/>
      <c r="AY2916" s="5"/>
      <c r="AZ2916" s="5"/>
      <c r="BA2916" s="5"/>
      <c r="BB2916" s="5"/>
    </row>
    <row r="2917" spans="1:54">
      <c r="A2917" s="4"/>
      <c r="B2917" s="25"/>
      <c r="C2917" s="32">
        <f t="shared" si="207"/>
        <v>1</v>
      </c>
      <c r="D2917" s="36" t="s">
        <v>4606</v>
      </c>
      <c r="E2917" s="36">
        <v>2501</v>
      </c>
      <c r="F2917" s="4"/>
      <c r="G2917" s="5"/>
      <c r="H2917" s="5"/>
      <c r="I2917" s="5"/>
      <c r="J2917" s="5"/>
      <c r="K2917" s="5"/>
      <c r="L2917" s="5"/>
      <c r="M2917" s="5"/>
      <c r="N2917" s="5"/>
      <c r="O2917" s="5"/>
      <c r="P2917" s="5"/>
      <c r="Q2917" s="5"/>
      <c r="R2917" s="5"/>
      <c r="S2917" s="5"/>
      <c r="T2917" s="5"/>
      <c r="U2917" s="5"/>
      <c r="V2917" s="5"/>
      <c r="W2917" s="5"/>
      <c r="X2917" s="5"/>
      <c r="Y2917" s="5"/>
      <c r="Z2917" s="5"/>
      <c r="AA2917" s="5"/>
      <c r="AB2917" s="5"/>
      <c r="AC2917" s="5"/>
      <c r="AD2917" s="5"/>
      <c r="AE2917" s="5"/>
      <c r="AF2917" s="5"/>
      <c r="AG2917" s="5"/>
      <c r="AH2917" s="5"/>
      <c r="AI2917" s="5"/>
      <c r="AJ2917" s="5"/>
      <c r="AK2917" s="5"/>
      <c r="AL2917" s="5"/>
      <c r="AM2917" s="5"/>
      <c r="AN2917" s="5"/>
      <c r="AO2917" s="5"/>
      <c r="AP2917" s="5"/>
      <c r="AQ2917" s="5"/>
      <c r="AR2917" s="5"/>
      <c r="AS2917" s="5"/>
      <c r="AT2917" s="5"/>
      <c r="AU2917" s="5"/>
      <c r="AV2917" s="5"/>
      <c r="AW2917" s="5"/>
      <c r="AX2917" s="5"/>
      <c r="AY2917" s="5"/>
      <c r="AZ2917" s="5"/>
      <c r="BA2917" s="5"/>
      <c r="BB2917" s="5"/>
    </row>
    <row r="2918" spans="1:54">
      <c r="A2918" s="4"/>
      <c r="B2918" s="25"/>
      <c r="C2918" s="32">
        <f t="shared" si="207"/>
        <v>1</v>
      </c>
      <c r="D2918" s="36" t="s">
        <v>4607</v>
      </c>
      <c r="E2918" s="36">
        <v>23580</v>
      </c>
      <c r="F2918" s="4"/>
      <c r="G2918" s="5"/>
      <c r="H2918" s="5"/>
      <c r="I2918" s="5"/>
      <c r="J2918" s="5"/>
      <c r="K2918" s="5"/>
      <c r="L2918" s="5"/>
      <c r="M2918" s="5"/>
      <c r="N2918" s="5"/>
      <c r="O2918" s="5"/>
      <c r="P2918" s="5"/>
      <c r="Q2918" s="5"/>
      <c r="R2918" s="5"/>
      <c r="S2918" s="5"/>
      <c r="T2918" s="5"/>
      <c r="U2918" s="5"/>
      <c r="V2918" s="5"/>
      <c r="W2918" s="5"/>
      <c r="X2918" s="5"/>
      <c r="Y2918" s="5"/>
      <c r="Z2918" s="5"/>
      <c r="AA2918" s="5"/>
      <c r="AB2918" s="5"/>
      <c r="AC2918" s="5"/>
      <c r="AD2918" s="5"/>
      <c r="AE2918" s="5"/>
      <c r="AF2918" s="5"/>
      <c r="AG2918" s="5"/>
      <c r="AH2918" s="5"/>
      <c r="AI2918" s="5"/>
      <c r="AJ2918" s="5"/>
      <c r="AK2918" s="5"/>
      <c r="AL2918" s="5"/>
      <c r="AM2918" s="5"/>
      <c r="AN2918" s="5"/>
      <c r="AO2918" s="5"/>
      <c r="AP2918" s="5"/>
      <c r="AQ2918" s="5"/>
      <c r="AR2918" s="5"/>
      <c r="AS2918" s="5"/>
      <c r="AT2918" s="5"/>
      <c r="AU2918" s="5"/>
      <c r="AV2918" s="5"/>
      <c r="AW2918" s="5"/>
      <c r="AX2918" s="5"/>
      <c r="AY2918" s="5"/>
      <c r="AZ2918" s="5"/>
      <c r="BA2918" s="5"/>
      <c r="BB2918" s="5"/>
    </row>
    <row r="2919" spans="1:54">
      <c r="A2919" s="4"/>
      <c r="B2919" s="25"/>
      <c r="C2919" s="32">
        <f t="shared" si="207"/>
        <v>1</v>
      </c>
      <c r="D2919" s="42" t="s">
        <v>4947</v>
      </c>
      <c r="E2919" s="42">
        <v>1074</v>
      </c>
      <c r="F2919" s="4"/>
      <c r="G2919" s="5"/>
      <c r="H2919" s="5"/>
      <c r="I2919" s="5"/>
      <c r="J2919" s="5"/>
      <c r="K2919" s="5"/>
      <c r="L2919" s="5"/>
      <c r="M2919" s="5"/>
      <c r="N2919" s="5"/>
      <c r="O2919" s="5"/>
      <c r="P2919" s="5"/>
      <c r="Q2919" s="5"/>
      <c r="R2919" s="5"/>
      <c r="S2919" s="5"/>
      <c r="T2919" s="5"/>
      <c r="U2919" s="5"/>
      <c r="V2919" s="5"/>
      <c r="W2919" s="5"/>
      <c r="X2919" s="5"/>
      <c r="Y2919" s="5"/>
      <c r="Z2919" s="5"/>
      <c r="AA2919" s="5"/>
      <c r="AB2919" s="5"/>
      <c r="AC2919" s="5"/>
      <c r="AD2919" s="5"/>
      <c r="AE2919" s="5"/>
      <c r="AF2919" s="5"/>
      <c r="AG2919" s="5"/>
      <c r="AH2919" s="5"/>
      <c r="AI2919" s="5"/>
      <c r="AJ2919" s="5"/>
      <c r="AK2919" s="5"/>
      <c r="AL2919" s="5"/>
      <c r="AM2919" s="5"/>
      <c r="AN2919" s="5"/>
      <c r="AO2919" s="5"/>
      <c r="AP2919" s="5"/>
      <c r="AQ2919" s="5"/>
      <c r="AR2919" s="5"/>
      <c r="AS2919" s="5"/>
      <c r="AT2919" s="5"/>
      <c r="AU2919" s="5"/>
      <c r="AV2919" s="5"/>
      <c r="AW2919" s="5"/>
      <c r="AX2919" s="5"/>
      <c r="AY2919" s="5"/>
      <c r="AZ2919" s="5"/>
      <c r="BA2919" s="5"/>
      <c r="BB2919" s="5"/>
    </row>
    <row r="2920" spans="1:54">
      <c r="A2920" s="4"/>
      <c r="B2920" s="25"/>
      <c r="C2920" s="32">
        <f t="shared" si="207"/>
        <v>1</v>
      </c>
      <c r="D2920" s="36" t="s">
        <v>4613</v>
      </c>
      <c r="E2920" s="36">
        <v>7400</v>
      </c>
      <c r="F2920" s="4"/>
      <c r="G2920" s="5"/>
      <c r="H2920" s="5"/>
      <c r="I2920" s="5"/>
      <c r="J2920" s="5"/>
      <c r="K2920" s="5"/>
      <c r="L2920" s="5"/>
      <c r="M2920" s="5"/>
      <c r="N2920" s="5"/>
      <c r="O2920" s="5"/>
      <c r="P2920" s="5"/>
      <c r="Q2920" s="5"/>
      <c r="R2920" s="5"/>
      <c r="S2920" s="5"/>
      <c r="T2920" s="5"/>
      <c r="U2920" s="5"/>
      <c r="V2920" s="5"/>
      <c r="W2920" s="5"/>
      <c r="X2920" s="5"/>
      <c r="Y2920" s="5"/>
      <c r="Z2920" s="5"/>
      <c r="AA2920" s="5"/>
      <c r="AB2920" s="5"/>
      <c r="AC2920" s="5"/>
      <c r="AD2920" s="5"/>
      <c r="AE2920" s="5"/>
      <c r="AF2920" s="5"/>
      <c r="AG2920" s="5"/>
      <c r="AH2920" s="5"/>
      <c r="AI2920" s="5"/>
      <c r="AJ2920" s="5"/>
      <c r="AK2920" s="5"/>
      <c r="AL2920" s="5"/>
      <c r="AM2920" s="5"/>
      <c r="AN2920" s="5"/>
      <c r="AO2920" s="5"/>
      <c r="AP2920" s="5"/>
      <c r="AQ2920" s="5"/>
      <c r="AR2920" s="5"/>
      <c r="AS2920" s="5"/>
      <c r="AT2920" s="5"/>
      <c r="AU2920" s="5"/>
      <c r="AV2920" s="5"/>
      <c r="AW2920" s="5"/>
      <c r="AX2920" s="5"/>
      <c r="AY2920" s="5"/>
      <c r="AZ2920" s="5"/>
      <c r="BA2920" s="5"/>
      <c r="BB2920" s="5"/>
    </row>
    <row r="2921" spans="1:54" ht="15">
      <c r="A2921" s="231" t="s">
        <v>4614</v>
      </c>
      <c r="B2921" s="231"/>
      <c r="C2921" s="231"/>
      <c r="D2921" s="44">
        <f>SUM(C2900:C2920)</f>
        <v>21</v>
      </c>
      <c r="E2921" s="159">
        <f t="shared" ref="E2921" si="208">SUM(E2900:E2920)</f>
        <v>288753</v>
      </c>
      <c r="F2921" s="4"/>
      <c r="G2921" s="5"/>
      <c r="H2921" s="5"/>
      <c r="I2921" s="5"/>
      <c r="J2921" s="5"/>
      <c r="K2921" s="5"/>
      <c r="L2921" s="5"/>
      <c r="M2921" s="5"/>
      <c r="N2921" s="5"/>
      <c r="O2921" s="5"/>
      <c r="P2921" s="5"/>
      <c r="Q2921" s="5"/>
      <c r="R2921" s="5"/>
      <c r="S2921" s="5"/>
      <c r="T2921" s="5"/>
      <c r="U2921" s="5"/>
      <c r="V2921" s="5"/>
      <c r="W2921" s="5"/>
      <c r="X2921" s="5"/>
      <c r="Y2921" s="5"/>
      <c r="Z2921" s="5"/>
      <c r="AA2921" s="5"/>
      <c r="AB2921" s="5"/>
      <c r="AC2921" s="5"/>
      <c r="AD2921" s="5"/>
      <c r="AE2921" s="5"/>
      <c r="AF2921" s="5"/>
      <c r="AG2921" s="5"/>
      <c r="AH2921" s="5"/>
      <c r="AI2921" s="5"/>
      <c r="AJ2921" s="5"/>
      <c r="AK2921" s="5"/>
      <c r="AL2921" s="5"/>
      <c r="AM2921" s="5"/>
      <c r="AN2921" s="5"/>
      <c r="AO2921" s="5"/>
      <c r="AP2921" s="5"/>
      <c r="AQ2921" s="5"/>
      <c r="AR2921" s="5"/>
      <c r="AS2921" s="5"/>
      <c r="AT2921" s="5"/>
      <c r="AU2921" s="5"/>
      <c r="AV2921" s="5"/>
      <c r="AW2921" s="5"/>
      <c r="AX2921" s="5"/>
      <c r="AY2921" s="5"/>
      <c r="AZ2921" s="5"/>
      <c r="BA2921" s="5"/>
      <c r="BB2921" s="5"/>
    </row>
    <row r="2922" spans="1:54" ht="15.75">
      <c r="A2922" s="28">
        <v>972</v>
      </c>
      <c r="B2922" s="225" t="s">
        <v>130</v>
      </c>
      <c r="C2922" s="225"/>
      <c r="D2922" s="29"/>
      <c r="E2922" s="156"/>
      <c r="F2922" s="4"/>
      <c r="G2922" s="5"/>
      <c r="H2922" s="5"/>
      <c r="I2922" s="5"/>
      <c r="J2922" s="5"/>
      <c r="K2922" s="5"/>
      <c r="L2922" s="5"/>
      <c r="M2922" s="5"/>
      <c r="N2922" s="5"/>
      <c r="O2922" s="5"/>
      <c r="P2922" s="5"/>
      <c r="Q2922" s="5"/>
      <c r="R2922" s="5"/>
      <c r="S2922" s="5"/>
      <c r="T2922" s="5"/>
      <c r="U2922" s="5"/>
      <c r="V2922" s="5"/>
      <c r="W2922" s="5"/>
      <c r="X2922" s="5"/>
      <c r="Y2922" s="5"/>
      <c r="Z2922" s="5"/>
      <c r="AA2922" s="5"/>
      <c r="AB2922" s="5"/>
      <c r="AC2922" s="5"/>
      <c r="AD2922" s="5"/>
      <c r="AE2922" s="5"/>
      <c r="AF2922" s="5"/>
      <c r="AG2922" s="5"/>
      <c r="AH2922" s="5"/>
      <c r="AI2922" s="5"/>
      <c r="AJ2922" s="5"/>
      <c r="AK2922" s="5"/>
      <c r="AL2922" s="5"/>
      <c r="AM2922" s="5"/>
      <c r="AN2922" s="5"/>
      <c r="AO2922" s="5"/>
      <c r="AP2922" s="5"/>
      <c r="AQ2922" s="5"/>
      <c r="AR2922" s="5"/>
      <c r="AS2922" s="5"/>
      <c r="AT2922" s="5"/>
      <c r="AU2922" s="5"/>
      <c r="AV2922" s="5"/>
      <c r="AW2922" s="5"/>
      <c r="AX2922" s="5"/>
      <c r="AY2922" s="5"/>
      <c r="AZ2922" s="5"/>
      <c r="BA2922" s="5"/>
      <c r="BB2922" s="5"/>
    </row>
    <row r="2923" spans="1:54">
      <c r="A2923" s="4"/>
      <c r="B2923" s="25"/>
      <c r="C2923" s="32">
        <f t="shared" ref="C2923:C2946" si="209">IF(D2923="",0,1)</f>
        <v>1</v>
      </c>
      <c r="D2923" s="34" t="s">
        <v>4615</v>
      </c>
      <c r="E2923" s="54">
        <v>3596</v>
      </c>
      <c r="F2923" s="4"/>
      <c r="G2923" s="5"/>
      <c r="H2923" s="5"/>
      <c r="I2923" s="5"/>
      <c r="J2923" s="5"/>
      <c r="K2923" s="5"/>
      <c r="L2923" s="5"/>
      <c r="M2923" s="5"/>
      <c r="N2923" s="5"/>
      <c r="O2923" s="5"/>
      <c r="P2923" s="5"/>
      <c r="Q2923" s="5"/>
      <c r="R2923" s="5"/>
      <c r="S2923" s="5"/>
      <c r="T2923" s="5"/>
      <c r="U2923" s="5"/>
      <c r="V2923" s="5"/>
      <c r="W2923" s="5"/>
      <c r="X2923" s="5"/>
      <c r="Y2923" s="5"/>
      <c r="Z2923" s="5"/>
      <c r="AA2923" s="5"/>
      <c r="AB2923" s="5"/>
      <c r="AC2923" s="5"/>
      <c r="AD2923" s="5"/>
      <c r="AE2923" s="5"/>
      <c r="AF2923" s="5"/>
      <c r="AG2923" s="5"/>
      <c r="AH2923" s="5"/>
      <c r="AI2923" s="5"/>
      <c r="AJ2923" s="5"/>
      <c r="AK2923" s="5"/>
      <c r="AL2923" s="5"/>
      <c r="AM2923" s="5"/>
      <c r="AN2923" s="5"/>
      <c r="AO2923" s="5"/>
      <c r="AP2923" s="5"/>
      <c r="AQ2923" s="5"/>
      <c r="AR2923" s="5"/>
      <c r="AS2923" s="5"/>
      <c r="AT2923" s="5"/>
      <c r="AU2923" s="5"/>
      <c r="AV2923" s="5"/>
      <c r="AW2923" s="5"/>
      <c r="AX2923" s="5"/>
      <c r="AY2923" s="5"/>
      <c r="AZ2923" s="5"/>
      <c r="BA2923" s="5"/>
      <c r="BB2923" s="5"/>
    </row>
    <row r="2924" spans="1:54">
      <c r="A2924" s="4"/>
      <c r="B2924" s="25"/>
      <c r="C2924" s="32">
        <f t="shared" si="209"/>
        <v>1</v>
      </c>
      <c r="D2924" s="34" t="s">
        <v>4617</v>
      </c>
      <c r="E2924" s="34">
        <v>1900</v>
      </c>
      <c r="F2924" s="4"/>
      <c r="G2924" s="5"/>
      <c r="H2924" s="5"/>
      <c r="I2924" s="5"/>
      <c r="J2924" s="5"/>
      <c r="K2924" s="5"/>
      <c r="L2924" s="5"/>
      <c r="M2924" s="5"/>
      <c r="N2924" s="5"/>
      <c r="O2924" s="5"/>
      <c r="P2924" s="5"/>
      <c r="Q2924" s="5"/>
      <c r="R2924" s="5"/>
      <c r="S2924" s="5"/>
      <c r="T2924" s="5"/>
      <c r="U2924" s="5"/>
      <c r="V2924" s="5"/>
      <c r="W2924" s="5"/>
      <c r="X2924" s="5"/>
      <c r="Y2924" s="5"/>
      <c r="Z2924" s="5"/>
      <c r="AA2924" s="5"/>
      <c r="AB2924" s="5"/>
      <c r="AC2924" s="5"/>
      <c r="AD2924" s="5"/>
      <c r="AE2924" s="5"/>
      <c r="AF2924" s="5"/>
      <c r="AG2924" s="5"/>
      <c r="AH2924" s="5"/>
      <c r="AI2924" s="5"/>
      <c r="AJ2924" s="5"/>
      <c r="AK2924" s="5"/>
      <c r="AL2924" s="5"/>
      <c r="AM2924" s="5"/>
      <c r="AN2924" s="5"/>
      <c r="AO2924" s="5"/>
      <c r="AP2924" s="5"/>
      <c r="AQ2924" s="5"/>
      <c r="AR2924" s="5"/>
      <c r="AS2924" s="5"/>
      <c r="AT2924" s="5"/>
      <c r="AU2924" s="5"/>
      <c r="AV2924" s="5"/>
      <c r="AW2924" s="5"/>
      <c r="AX2924" s="5"/>
      <c r="AY2924" s="5"/>
      <c r="AZ2924" s="5"/>
      <c r="BA2924" s="5"/>
      <c r="BB2924" s="5"/>
    </row>
    <row r="2925" spans="1:54">
      <c r="A2925" s="4"/>
      <c r="B2925" s="25"/>
      <c r="C2925" s="32">
        <f t="shared" si="209"/>
        <v>1</v>
      </c>
      <c r="D2925" s="34" t="s">
        <v>4618</v>
      </c>
      <c r="E2925" s="34">
        <v>3423</v>
      </c>
      <c r="F2925" s="4"/>
      <c r="G2925" s="5"/>
      <c r="H2925" s="5"/>
      <c r="I2925" s="5"/>
      <c r="J2925" s="5"/>
      <c r="K2925" s="5"/>
      <c r="L2925" s="5"/>
      <c r="M2925" s="5"/>
      <c r="N2925" s="5"/>
      <c r="O2925" s="5"/>
      <c r="P2925" s="5"/>
      <c r="Q2925" s="5"/>
      <c r="R2925" s="5"/>
      <c r="S2925" s="5"/>
      <c r="T2925" s="5"/>
      <c r="U2925" s="5"/>
      <c r="V2925" s="5"/>
      <c r="W2925" s="5"/>
      <c r="X2925" s="5"/>
      <c r="Y2925" s="5"/>
      <c r="Z2925" s="5"/>
      <c r="AA2925" s="5"/>
      <c r="AB2925" s="5"/>
      <c r="AC2925" s="5"/>
      <c r="AD2925" s="5"/>
      <c r="AE2925" s="5"/>
      <c r="AF2925" s="5"/>
      <c r="AG2925" s="5"/>
      <c r="AH2925" s="5"/>
      <c r="AI2925" s="5"/>
      <c r="AJ2925" s="5"/>
      <c r="AK2925" s="5"/>
      <c r="AL2925" s="5"/>
      <c r="AM2925" s="5"/>
      <c r="AN2925" s="5"/>
      <c r="AO2925" s="5"/>
      <c r="AP2925" s="5"/>
      <c r="AQ2925" s="5"/>
      <c r="AR2925" s="5"/>
      <c r="AS2925" s="5"/>
      <c r="AT2925" s="5"/>
      <c r="AU2925" s="5"/>
      <c r="AV2925" s="5"/>
      <c r="AW2925" s="5"/>
      <c r="AX2925" s="5"/>
      <c r="AY2925" s="5"/>
      <c r="AZ2925" s="5"/>
      <c r="BA2925" s="5"/>
      <c r="BB2925" s="5"/>
    </row>
    <row r="2926" spans="1:54">
      <c r="A2926" s="4"/>
      <c r="B2926" s="25"/>
      <c r="C2926" s="32">
        <f t="shared" si="209"/>
        <v>1</v>
      </c>
      <c r="D2926" s="34" t="s">
        <v>4620</v>
      </c>
      <c r="E2926" s="34">
        <v>5650</v>
      </c>
      <c r="F2926" s="4"/>
      <c r="G2926" s="5"/>
      <c r="H2926" s="5"/>
      <c r="I2926" s="5"/>
      <c r="J2926" s="5"/>
      <c r="K2926" s="5"/>
      <c r="L2926" s="5"/>
      <c r="M2926" s="5"/>
      <c r="N2926" s="5"/>
      <c r="O2926" s="5"/>
      <c r="P2926" s="5"/>
      <c r="Q2926" s="5"/>
      <c r="R2926" s="5"/>
      <c r="S2926" s="5"/>
      <c r="T2926" s="5"/>
      <c r="U2926" s="5"/>
      <c r="V2926" s="5"/>
      <c r="W2926" s="5"/>
      <c r="X2926" s="5"/>
      <c r="Y2926" s="5"/>
      <c r="Z2926" s="5"/>
      <c r="AA2926" s="5"/>
      <c r="AB2926" s="5"/>
      <c r="AC2926" s="5"/>
      <c r="AD2926" s="5"/>
      <c r="AE2926" s="5"/>
      <c r="AF2926" s="5"/>
      <c r="AG2926" s="5"/>
      <c r="AH2926" s="5"/>
      <c r="AI2926" s="5"/>
      <c r="AJ2926" s="5"/>
      <c r="AK2926" s="5"/>
      <c r="AL2926" s="5"/>
      <c r="AM2926" s="5"/>
      <c r="AN2926" s="5"/>
      <c r="AO2926" s="5"/>
      <c r="AP2926" s="5"/>
      <c r="AQ2926" s="5"/>
      <c r="AR2926" s="5"/>
      <c r="AS2926" s="5"/>
      <c r="AT2926" s="5"/>
      <c r="AU2926" s="5"/>
      <c r="AV2926" s="5"/>
      <c r="AW2926" s="5"/>
      <c r="AX2926" s="5"/>
      <c r="AY2926" s="5"/>
      <c r="AZ2926" s="5"/>
      <c r="BA2926" s="5"/>
      <c r="BB2926" s="5"/>
    </row>
    <row r="2927" spans="1:54">
      <c r="A2927" s="4"/>
      <c r="B2927" s="25"/>
      <c r="C2927" s="32">
        <f t="shared" si="209"/>
        <v>1</v>
      </c>
      <c r="D2927" s="40" t="s">
        <v>4621</v>
      </c>
      <c r="E2927" s="40">
        <v>17542</v>
      </c>
      <c r="F2927" s="4"/>
      <c r="G2927" s="5"/>
      <c r="H2927" s="5"/>
      <c r="I2927" s="5"/>
      <c r="J2927" s="5"/>
      <c r="K2927" s="5"/>
      <c r="L2927" s="5"/>
      <c r="M2927" s="5"/>
      <c r="N2927" s="5"/>
      <c r="O2927" s="5"/>
      <c r="P2927" s="5"/>
      <c r="Q2927" s="5"/>
      <c r="R2927" s="5"/>
      <c r="S2927" s="5"/>
      <c r="T2927" s="5"/>
      <c r="U2927" s="5"/>
      <c r="V2927" s="5"/>
      <c r="W2927" s="5"/>
      <c r="X2927" s="5"/>
      <c r="Y2927" s="5"/>
      <c r="Z2927" s="5"/>
      <c r="AA2927" s="5"/>
      <c r="AB2927" s="5"/>
      <c r="AC2927" s="5"/>
      <c r="AD2927" s="5"/>
      <c r="AE2927" s="5"/>
      <c r="AF2927" s="5"/>
      <c r="AG2927" s="5"/>
      <c r="AH2927" s="5"/>
      <c r="AI2927" s="5"/>
      <c r="AJ2927" s="5"/>
      <c r="AK2927" s="5"/>
      <c r="AL2927" s="5"/>
      <c r="AM2927" s="5"/>
      <c r="AN2927" s="5"/>
      <c r="AO2927" s="5"/>
      <c r="AP2927" s="5"/>
      <c r="AQ2927" s="5"/>
      <c r="AR2927" s="5"/>
      <c r="AS2927" s="5"/>
      <c r="AT2927" s="5"/>
      <c r="AU2927" s="5"/>
      <c r="AV2927" s="5"/>
      <c r="AW2927" s="5"/>
      <c r="AX2927" s="5"/>
      <c r="AY2927" s="5"/>
      <c r="AZ2927" s="5"/>
      <c r="BA2927" s="5"/>
      <c r="BB2927" s="5"/>
    </row>
    <row r="2928" spans="1:54">
      <c r="A2928" s="4"/>
      <c r="B2928" s="25"/>
      <c r="C2928" s="32">
        <f t="shared" si="209"/>
        <v>1</v>
      </c>
      <c r="D2928" s="40" t="s">
        <v>4622</v>
      </c>
      <c r="E2928" s="40">
        <v>75652</v>
      </c>
      <c r="F2928" s="4"/>
      <c r="G2928" s="5"/>
      <c r="H2928" s="5"/>
      <c r="I2928" s="5"/>
      <c r="J2928" s="5"/>
      <c r="K2928" s="5"/>
      <c r="L2928" s="5"/>
      <c r="M2928" s="5"/>
      <c r="N2928" s="5"/>
      <c r="O2928" s="5"/>
      <c r="P2928" s="5"/>
      <c r="Q2928" s="5"/>
      <c r="R2928" s="5"/>
      <c r="S2928" s="5"/>
      <c r="T2928" s="5"/>
      <c r="U2928" s="5"/>
      <c r="V2928" s="5"/>
      <c r="W2928" s="5"/>
      <c r="X2928" s="5"/>
      <c r="Y2928" s="5"/>
      <c r="Z2928" s="5"/>
      <c r="AA2928" s="5"/>
      <c r="AB2928" s="5"/>
      <c r="AC2928" s="5"/>
      <c r="AD2928" s="5"/>
      <c r="AE2928" s="5"/>
      <c r="AF2928" s="5"/>
      <c r="AG2928" s="5"/>
      <c r="AH2928" s="5"/>
      <c r="AI2928" s="5"/>
      <c r="AJ2928" s="5"/>
      <c r="AK2928" s="5"/>
      <c r="AL2928" s="5"/>
      <c r="AM2928" s="5"/>
      <c r="AN2928" s="5"/>
      <c r="AO2928" s="5"/>
      <c r="AP2928" s="5"/>
      <c r="AQ2928" s="5"/>
      <c r="AR2928" s="5"/>
      <c r="AS2928" s="5"/>
      <c r="AT2928" s="5"/>
      <c r="AU2928" s="5"/>
      <c r="AV2928" s="5"/>
      <c r="AW2928" s="5"/>
      <c r="AX2928" s="5"/>
      <c r="AY2928" s="5"/>
      <c r="AZ2928" s="5"/>
      <c r="BA2928" s="5"/>
      <c r="BB2928" s="5"/>
    </row>
    <row r="2929" spans="1:54">
      <c r="A2929" s="4"/>
      <c r="B2929" s="25"/>
      <c r="C2929" s="32">
        <f t="shared" si="209"/>
        <v>1</v>
      </c>
      <c r="D2929" s="40" t="s">
        <v>4623</v>
      </c>
      <c r="E2929" s="173">
        <v>16650</v>
      </c>
      <c r="F2929" s="4"/>
      <c r="G2929" s="5"/>
      <c r="H2929" s="5"/>
      <c r="I2929" s="5"/>
      <c r="J2929" s="5"/>
      <c r="K2929" s="5"/>
      <c r="L2929" s="5"/>
      <c r="M2929" s="5"/>
      <c r="N2929" s="5"/>
      <c r="O2929" s="5"/>
      <c r="P2929" s="5"/>
      <c r="Q2929" s="5"/>
      <c r="R2929" s="5"/>
      <c r="S2929" s="5"/>
      <c r="T2929" s="5"/>
      <c r="U2929" s="5"/>
      <c r="V2929" s="5"/>
      <c r="W2929" s="5"/>
      <c r="X2929" s="5"/>
      <c r="Y2929" s="5"/>
      <c r="Z2929" s="5"/>
      <c r="AA2929" s="5"/>
      <c r="AB2929" s="5"/>
      <c r="AC2929" s="5"/>
      <c r="AD2929" s="5"/>
      <c r="AE2929" s="5"/>
      <c r="AF2929" s="5"/>
      <c r="AG2929" s="5"/>
      <c r="AH2929" s="5"/>
      <c r="AI2929" s="5"/>
      <c r="AJ2929" s="5"/>
      <c r="AK2929" s="5"/>
      <c r="AL2929" s="5"/>
      <c r="AM2929" s="5"/>
      <c r="AN2929" s="5"/>
      <c r="AO2929" s="5"/>
      <c r="AP2929" s="5"/>
      <c r="AQ2929" s="5"/>
      <c r="AR2929" s="5"/>
      <c r="AS2929" s="5"/>
      <c r="AT2929" s="5"/>
      <c r="AU2929" s="5"/>
      <c r="AV2929" s="5"/>
      <c r="AW2929" s="5"/>
      <c r="AX2929" s="5"/>
      <c r="AY2929" s="5"/>
      <c r="AZ2929" s="5"/>
      <c r="BA2929" s="5"/>
      <c r="BB2929" s="5"/>
    </row>
    <row r="2930" spans="1:54">
      <c r="A2930" s="4"/>
      <c r="B2930" s="25"/>
      <c r="C2930" s="32">
        <f t="shared" si="209"/>
        <v>1</v>
      </c>
      <c r="D2930" s="183" t="s">
        <v>4624</v>
      </c>
      <c r="E2930" s="183">
        <v>9777</v>
      </c>
      <c r="F2930" s="4"/>
      <c r="G2930" s="5"/>
      <c r="H2930" s="5"/>
      <c r="I2930" s="5"/>
      <c r="J2930" s="5"/>
      <c r="K2930" s="5"/>
      <c r="L2930" s="5"/>
      <c r="M2930" s="5"/>
      <c r="N2930" s="5"/>
      <c r="O2930" s="5"/>
      <c r="P2930" s="5"/>
      <c r="Q2930" s="5"/>
      <c r="R2930" s="5"/>
      <c r="S2930" s="5"/>
      <c r="T2930" s="5"/>
      <c r="U2930" s="5"/>
      <c r="V2930" s="5"/>
      <c r="W2930" s="5"/>
      <c r="X2930" s="5"/>
      <c r="Y2930" s="5"/>
      <c r="Z2930" s="5"/>
      <c r="AA2930" s="5"/>
      <c r="AB2930" s="5"/>
      <c r="AC2930" s="5"/>
      <c r="AD2930" s="5"/>
      <c r="AE2930" s="5"/>
      <c r="AF2930" s="5"/>
      <c r="AG2930" s="5"/>
      <c r="AH2930" s="5"/>
      <c r="AI2930" s="5"/>
      <c r="AJ2930" s="5"/>
      <c r="AK2930" s="5"/>
      <c r="AL2930" s="5"/>
      <c r="AM2930" s="5"/>
      <c r="AN2930" s="5"/>
      <c r="AO2930" s="5"/>
      <c r="AP2930" s="5"/>
      <c r="AQ2930" s="5"/>
      <c r="AR2930" s="5"/>
      <c r="AS2930" s="5"/>
      <c r="AT2930" s="5"/>
      <c r="AU2930" s="5"/>
      <c r="AV2930" s="5"/>
      <c r="AW2930" s="5"/>
      <c r="AX2930" s="5"/>
      <c r="AY2930" s="5"/>
      <c r="AZ2930" s="5"/>
      <c r="BA2930" s="5"/>
      <c r="BB2930" s="5"/>
    </row>
    <row r="2931" spans="1:54">
      <c r="A2931" s="4"/>
      <c r="B2931" s="25"/>
      <c r="C2931" s="32">
        <f t="shared" si="209"/>
        <v>1</v>
      </c>
      <c r="D2931" s="40" t="s">
        <v>4625</v>
      </c>
      <c r="E2931" s="173">
        <v>40450</v>
      </c>
      <c r="F2931" s="4"/>
      <c r="G2931" s="5"/>
      <c r="H2931" s="5"/>
      <c r="I2931" s="5"/>
      <c r="J2931" s="5"/>
      <c r="K2931" s="5"/>
      <c r="L2931" s="5"/>
      <c r="M2931" s="5"/>
      <c r="N2931" s="5"/>
      <c r="O2931" s="5"/>
      <c r="P2931" s="5"/>
      <c r="Q2931" s="5"/>
      <c r="R2931" s="5"/>
      <c r="S2931" s="5"/>
      <c r="T2931" s="5"/>
      <c r="U2931" s="5"/>
      <c r="V2931" s="5"/>
      <c r="W2931" s="5"/>
      <c r="X2931" s="5"/>
      <c r="Y2931" s="5"/>
      <c r="Z2931" s="5"/>
      <c r="AA2931" s="5"/>
      <c r="AB2931" s="5"/>
      <c r="AC2931" s="5"/>
      <c r="AD2931" s="5"/>
      <c r="AE2931" s="5"/>
      <c r="AF2931" s="5"/>
      <c r="AG2931" s="5"/>
      <c r="AH2931" s="5"/>
      <c r="AI2931" s="5"/>
      <c r="AJ2931" s="5"/>
      <c r="AK2931" s="5"/>
      <c r="AL2931" s="5"/>
      <c r="AM2931" s="5"/>
      <c r="AN2931" s="5"/>
      <c r="AO2931" s="5"/>
      <c r="AP2931" s="5"/>
      <c r="AQ2931" s="5"/>
      <c r="AR2931" s="5"/>
      <c r="AS2931" s="5"/>
      <c r="AT2931" s="5"/>
      <c r="AU2931" s="5"/>
      <c r="AV2931" s="5"/>
      <c r="AW2931" s="5"/>
      <c r="AX2931" s="5"/>
      <c r="AY2931" s="5"/>
      <c r="AZ2931" s="5"/>
      <c r="BA2931" s="5"/>
      <c r="BB2931" s="5"/>
    </row>
    <row r="2932" spans="1:54">
      <c r="A2932" s="4"/>
      <c r="B2932" s="25"/>
      <c r="C2932" s="32">
        <f t="shared" si="209"/>
        <v>1</v>
      </c>
      <c r="D2932" s="40" t="s">
        <v>4626</v>
      </c>
      <c r="E2932" s="40">
        <v>6844</v>
      </c>
      <c r="F2932" s="4"/>
      <c r="G2932" s="5"/>
      <c r="H2932" s="5"/>
      <c r="I2932" s="5"/>
      <c r="J2932" s="5"/>
      <c r="K2932" s="5"/>
      <c r="L2932" s="5"/>
      <c r="M2932" s="5"/>
      <c r="N2932" s="5"/>
      <c r="O2932" s="5"/>
      <c r="P2932" s="5"/>
      <c r="Q2932" s="5"/>
      <c r="R2932" s="5"/>
      <c r="S2932" s="5"/>
      <c r="T2932" s="5"/>
      <c r="U2932" s="5"/>
      <c r="V2932" s="5"/>
      <c r="W2932" s="5"/>
      <c r="X2932" s="5"/>
      <c r="Y2932" s="5"/>
      <c r="Z2932" s="5"/>
      <c r="AA2932" s="5"/>
      <c r="AB2932" s="5"/>
      <c r="AC2932" s="5"/>
      <c r="AD2932" s="5"/>
      <c r="AE2932" s="5"/>
      <c r="AF2932" s="5"/>
      <c r="AG2932" s="5"/>
      <c r="AH2932" s="5"/>
      <c r="AI2932" s="5"/>
      <c r="AJ2932" s="5"/>
      <c r="AK2932" s="5"/>
      <c r="AL2932" s="5"/>
      <c r="AM2932" s="5"/>
      <c r="AN2932" s="5"/>
      <c r="AO2932" s="5"/>
      <c r="AP2932" s="5"/>
      <c r="AQ2932" s="5"/>
      <c r="AR2932" s="5"/>
      <c r="AS2932" s="5"/>
      <c r="AT2932" s="5"/>
      <c r="AU2932" s="5"/>
      <c r="AV2932" s="5"/>
      <c r="AW2932" s="5"/>
      <c r="AX2932" s="5"/>
      <c r="AY2932" s="5"/>
      <c r="AZ2932" s="5"/>
      <c r="BA2932" s="5"/>
      <c r="BB2932" s="5"/>
    </row>
    <row r="2933" spans="1:54">
      <c r="A2933" s="4"/>
      <c r="B2933" s="25"/>
      <c r="C2933" s="32">
        <f t="shared" si="209"/>
        <v>1</v>
      </c>
      <c r="D2933" s="40" t="s">
        <v>4627</v>
      </c>
      <c r="E2933" s="173">
        <v>8915</v>
      </c>
      <c r="F2933" s="4"/>
      <c r="G2933" s="5"/>
      <c r="H2933" s="5"/>
      <c r="I2933" s="5"/>
      <c r="J2933" s="5"/>
      <c r="K2933" s="5"/>
      <c r="L2933" s="5"/>
      <c r="M2933" s="5"/>
      <c r="N2933" s="5"/>
      <c r="O2933" s="5"/>
      <c r="P2933" s="5"/>
      <c r="Q2933" s="5"/>
      <c r="R2933" s="5"/>
      <c r="S2933" s="5"/>
      <c r="T2933" s="5"/>
      <c r="U2933" s="5"/>
      <c r="V2933" s="5"/>
      <c r="W2933" s="5"/>
      <c r="X2933" s="5"/>
      <c r="Y2933" s="5"/>
      <c r="Z2933" s="5"/>
      <c r="AA2933" s="5"/>
      <c r="AB2933" s="5"/>
      <c r="AC2933" s="5"/>
      <c r="AD2933" s="5"/>
      <c r="AE2933" s="5"/>
      <c r="AF2933" s="5"/>
      <c r="AG2933" s="5"/>
      <c r="AH2933" s="5"/>
      <c r="AI2933" s="5"/>
      <c r="AJ2933" s="5"/>
      <c r="AK2933" s="5"/>
      <c r="AL2933" s="5"/>
      <c r="AM2933" s="5"/>
      <c r="AN2933" s="5"/>
      <c r="AO2933" s="5"/>
      <c r="AP2933" s="5"/>
      <c r="AQ2933" s="5"/>
      <c r="AR2933" s="5"/>
      <c r="AS2933" s="5"/>
      <c r="AT2933" s="5"/>
      <c r="AU2933" s="5"/>
      <c r="AV2933" s="5"/>
      <c r="AW2933" s="5"/>
      <c r="AX2933" s="5"/>
      <c r="AY2933" s="5"/>
      <c r="AZ2933" s="5"/>
      <c r="BA2933" s="5"/>
      <c r="BB2933" s="5"/>
    </row>
    <row r="2934" spans="1:54">
      <c r="A2934" s="4"/>
      <c r="B2934" s="25"/>
      <c r="C2934" s="32">
        <f t="shared" si="209"/>
        <v>1</v>
      </c>
      <c r="D2934" s="55" t="s">
        <v>4629</v>
      </c>
      <c r="E2934" s="55">
        <v>5155</v>
      </c>
      <c r="F2934" s="4"/>
      <c r="G2934" s="5"/>
      <c r="H2934" s="5"/>
      <c r="I2934" s="5"/>
      <c r="J2934" s="5"/>
      <c r="K2934" s="5"/>
      <c r="L2934" s="5"/>
      <c r="M2934" s="5"/>
      <c r="N2934" s="5"/>
      <c r="O2934" s="5"/>
      <c r="P2934" s="5"/>
      <c r="Q2934" s="5"/>
      <c r="R2934" s="5"/>
      <c r="S2934" s="5"/>
      <c r="T2934" s="5"/>
      <c r="U2934" s="5"/>
      <c r="V2934" s="5"/>
      <c r="W2934" s="5"/>
      <c r="X2934" s="5"/>
      <c r="Y2934" s="5"/>
      <c r="Z2934" s="5"/>
      <c r="AA2934" s="5"/>
      <c r="AB2934" s="5"/>
      <c r="AC2934" s="5"/>
      <c r="AD2934" s="5"/>
      <c r="AE2934" s="5"/>
      <c r="AF2934" s="5"/>
      <c r="AG2934" s="5"/>
      <c r="AH2934" s="5"/>
      <c r="AI2934" s="5"/>
      <c r="AJ2934" s="5"/>
      <c r="AK2934" s="5"/>
      <c r="AL2934" s="5"/>
      <c r="AM2934" s="5"/>
      <c r="AN2934" s="5"/>
      <c r="AO2934" s="5"/>
      <c r="AP2934" s="5"/>
      <c r="AQ2934" s="5"/>
      <c r="AR2934" s="5"/>
      <c r="AS2934" s="5"/>
      <c r="AT2934" s="5"/>
      <c r="AU2934" s="5"/>
      <c r="AV2934" s="5"/>
      <c r="AW2934" s="5"/>
      <c r="AX2934" s="5"/>
      <c r="AY2934" s="5"/>
      <c r="AZ2934" s="5"/>
      <c r="BA2934" s="5"/>
      <c r="BB2934" s="5"/>
    </row>
    <row r="2935" spans="1:54">
      <c r="A2935" s="4"/>
      <c r="B2935" s="25"/>
      <c r="C2935" s="32">
        <f t="shared" si="209"/>
        <v>1</v>
      </c>
      <c r="D2935" s="40" t="s">
        <v>4631</v>
      </c>
      <c r="E2935" s="40">
        <v>12115</v>
      </c>
      <c r="F2935" s="4"/>
      <c r="G2935" s="5"/>
      <c r="H2935" s="5"/>
      <c r="I2935" s="5"/>
      <c r="J2935" s="5"/>
      <c r="K2935" s="5"/>
      <c r="L2935" s="5"/>
      <c r="M2935" s="5"/>
      <c r="N2935" s="5"/>
      <c r="O2935" s="5"/>
      <c r="P2935" s="5"/>
      <c r="Q2935" s="5"/>
      <c r="R2935" s="5"/>
      <c r="S2935" s="5"/>
      <c r="T2935" s="5"/>
      <c r="U2935" s="5"/>
      <c r="V2935" s="5"/>
      <c r="W2935" s="5"/>
      <c r="X2935" s="5"/>
      <c r="Y2935" s="5"/>
      <c r="Z2935" s="5"/>
      <c r="AA2935" s="5"/>
      <c r="AB2935" s="5"/>
      <c r="AC2935" s="5"/>
      <c r="AD2935" s="5"/>
      <c r="AE2935" s="5"/>
      <c r="AF2935" s="5"/>
      <c r="AG2935" s="5"/>
      <c r="AH2935" s="5"/>
      <c r="AI2935" s="5"/>
      <c r="AJ2935" s="5"/>
      <c r="AK2935" s="5"/>
      <c r="AL2935" s="5"/>
      <c r="AM2935" s="5"/>
      <c r="AN2935" s="5"/>
      <c r="AO2935" s="5"/>
      <c r="AP2935" s="5"/>
      <c r="AQ2935" s="5"/>
      <c r="AR2935" s="5"/>
      <c r="AS2935" s="5"/>
      <c r="AT2935" s="5"/>
      <c r="AU2935" s="5"/>
      <c r="AV2935" s="5"/>
      <c r="AW2935" s="5"/>
      <c r="AX2935" s="5"/>
      <c r="AY2935" s="5"/>
      <c r="AZ2935" s="5"/>
      <c r="BA2935" s="5"/>
      <c r="BB2935" s="5"/>
    </row>
    <row r="2936" spans="1:54">
      <c r="A2936" s="4"/>
      <c r="B2936" s="25"/>
      <c r="C2936" s="32">
        <f t="shared" si="209"/>
        <v>1</v>
      </c>
      <c r="D2936" s="40" t="s">
        <v>4632</v>
      </c>
      <c r="E2936" s="40">
        <v>12094</v>
      </c>
      <c r="F2936" s="4"/>
      <c r="G2936" s="5"/>
      <c r="H2936" s="5"/>
      <c r="I2936" s="5"/>
      <c r="J2936" s="5"/>
      <c r="K2936" s="5"/>
      <c r="L2936" s="5"/>
      <c r="M2936" s="5"/>
      <c r="N2936" s="5"/>
      <c r="O2936" s="5"/>
      <c r="P2936" s="5"/>
      <c r="Q2936" s="5"/>
      <c r="R2936" s="5"/>
      <c r="S2936" s="5"/>
      <c r="T2936" s="5"/>
      <c r="U2936" s="5"/>
      <c r="V2936" s="5"/>
      <c r="W2936" s="5"/>
      <c r="X2936" s="5"/>
      <c r="Y2936" s="5"/>
      <c r="Z2936" s="5"/>
      <c r="AA2936" s="5"/>
      <c r="AB2936" s="5"/>
      <c r="AC2936" s="5"/>
      <c r="AD2936" s="5"/>
      <c r="AE2936" s="5"/>
      <c r="AF2936" s="5"/>
      <c r="AG2936" s="5"/>
      <c r="AH2936" s="5"/>
      <c r="AI2936" s="5"/>
      <c r="AJ2936" s="5"/>
      <c r="AK2936" s="5"/>
      <c r="AL2936" s="5"/>
      <c r="AM2936" s="5"/>
      <c r="AN2936" s="5"/>
      <c r="AO2936" s="5"/>
      <c r="AP2936" s="5"/>
      <c r="AQ2936" s="5"/>
      <c r="AR2936" s="5"/>
      <c r="AS2936" s="5"/>
      <c r="AT2936" s="5"/>
      <c r="AU2936" s="5"/>
      <c r="AV2936" s="5"/>
      <c r="AW2936" s="5"/>
      <c r="AX2936" s="5"/>
      <c r="AY2936" s="5"/>
      <c r="AZ2936" s="5"/>
      <c r="BA2936" s="5"/>
      <c r="BB2936" s="5"/>
    </row>
    <row r="2937" spans="1:54">
      <c r="A2937" s="4"/>
      <c r="B2937" s="25"/>
      <c r="C2937" s="32">
        <f t="shared" si="209"/>
        <v>1</v>
      </c>
      <c r="D2937" s="40" t="s">
        <v>4633</v>
      </c>
      <c r="E2937" s="40">
        <v>22096</v>
      </c>
      <c r="F2937" s="4"/>
      <c r="G2937" s="5"/>
      <c r="H2937" s="5"/>
      <c r="I2937" s="5"/>
      <c r="J2937" s="5"/>
      <c r="K2937" s="5"/>
      <c r="L2937" s="5"/>
      <c r="M2937" s="5"/>
      <c r="N2937" s="5"/>
      <c r="O2937" s="5"/>
      <c r="P2937" s="5"/>
      <c r="Q2937" s="5"/>
      <c r="R2937" s="5"/>
      <c r="S2937" s="5"/>
      <c r="T2937" s="5"/>
      <c r="U2937" s="5"/>
      <c r="V2937" s="5"/>
      <c r="W2937" s="5"/>
      <c r="X2937" s="5"/>
      <c r="Y2937" s="5"/>
      <c r="Z2937" s="5"/>
      <c r="AA2937" s="5"/>
      <c r="AB2937" s="5"/>
      <c r="AC2937" s="5"/>
      <c r="AD2937" s="5"/>
      <c r="AE2937" s="5"/>
      <c r="AF2937" s="5"/>
      <c r="AG2937" s="5"/>
      <c r="AH2937" s="5"/>
      <c r="AI2937" s="5"/>
      <c r="AJ2937" s="5"/>
      <c r="AK2937" s="5"/>
      <c r="AL2937" s="5"/>
      <c r="AM2937" s="5"/>
      <c r="AN2937" s="5"/>
      <c r="AO2937" s="5"/>
      <c r="AP2937" s="5"/>
      <c r="AQ2937" s="5"/>
      <c r="AR2937" s="5"/>
      <c r="AS2937" s="5"/>
      <c r="AT2937" s="5"/>
      <c r="AU2937" s="5"/>
      <c r="AV2937" s="5"/>
      <c r="AW2937" s="5"/>
      <c r="AX2937" s="5"/>
      <c r="AY2937" s="5"/>
      <c r="AZ2937" s="5"/>
      <c r="BA2937" s="5"/>
      <c r="BB2937" s="5"/>
    </row>
    <row r="2938" spans="1:54">
      <c r="A2938" s="4"/>
      <c r="B2938" s="25"/>
      <c r="C2938" s="32">
        <f t="shared" si="209"/>
        <v>1</v>
      </c>
      <c r="D2938" s="40" t="s">
        <v>4634</v>
      </c>
      <c r="E2938" s="40">
        <v>9755</v>
      </c>
      <c r="F2938" s="4"/>
      <c r="G2938" s="5"/>
      <c r="H2938" s="5"/>
      <c r="I2938" s="5"/>
      <c r="J2938" s="5"/>
      <c r="K2938" s="5"/>
      <c r="L2938" s="5"/>
      <c r="M2938" s="5"/>
      <c r="N2938" s="5"/>
      <c r="O2938" s="5"/>
      <c r="P2938" s="5"/>
      <c r="Q2938" s="5"/>
      <c r="R2938" s="5"/>
      <c r="S2938" s="5"/>
      <c r="T2938" s="5"/>
      <c r="U2938" s="5"/>
      <c r="V2938" s="5"/>
      <c r="W2938" s="5"/>
      <c r="X2938" s="5"/>
      <c r="Y2938" s="5"/>
      <c r="Z2938" s="5"/>
      <c r="AA2938" s="5"/>
      <c r="AB2938" s="5"/>
      <c r="AC2938" s="5"/>
      <c r="AD2938" s="5"/>
      <c r="AE2938" s="5"/>
      <c r="AF2938" s="5"/>
      <c r="AG2938" s="5"/>
      <c r="AH2938" s="5"/>
      <c r="AI2938" s="5"/>
      <c r="AJ2938" s="5"/>
      <c r="AK2938" s="5"/>
      <c r="AL2938" s="5"/>
      <c r="AM2938" s="5"/>
      <c r="AN2938" s="5"/>
      <c r="AO2938" s="5"/>
      <c r="AP2938" s="5"/>
      <c r="AQ2938" s="5"/>
      <c r="AR2938" s="5"/>
      <c r="AS2938" s="5"/>
      <c r="AT2938" s="5"/>
      <c r="AU2938" s="5"/>
      <c r="AV2938" s="5"/>
      <c r="AW2938" s="5"/>
      <c r="AX2938" s="5"/>
      <c r="AY2938" s="5"/>
      <c r="AZ2938" s="5"/>
      <c r="BA2938" s="5"/>
      <c r="BB2938" s="5"/>
    </row>
    <row r="2939" spans="1:54">
      <c r="A2939" s="4"/>
      <c r="B2939" s="25"/>
      <c r="C2939" s="32">
        <f t="shared" si="209"/>
        <v>1</v>
      </c>
      <c r="D2939" s="40" t="s">
        <v>4635</v>
      </c>
      <c r="E2939" s="40">
        <v>15846</v>
      </c>
      <c r="F2939" s="4"/>
      <c r="G2939" s="5"/>
      <c r="H2939" s="5"/>
      <c r="I2939" s="5"/>
      <c r="J2939" s="5"/>
      <c r="K2939" s="5"/>
      <c r="L2939" s="5"/>
      <c r="M2939" s="5"/>
      <c r="N2939" s="5"/>
      <c r="O2939" s="5"/>
      <c r="P2939" s="5"/>
      <c r="Q2939" s="5"/>
      <c r="R2939" s="5"/>
      <c r="S2939" s="5"/>
      <c r="T2939" s="5"/>
      <c r="U2939" s="5"/>
      <c r="V2939" s="5"/>
      <c r="W2939" s="5"/>
      <c r="X2939" s="5"/>
      <c r="Y2939" s="5"/>
      <c r="Z2939" s="5"/>
      <c r="AA2939" s="5"/>
      <c r="AB2939" s="5"/>
      <c r="AC2939" s="5"/>
      <c r="AD2939" s="5"/>
      <c r="AE2939" s="5"/>
      <c r="AF2939" s="5"/>
      <c r="AG2939" s="5"/>
      <c r="AH2939" s="5"/>
      <c r="AI2939" s="5"/>
      <c r="AJ2939" s="5"/>
      <c r="AK2939" s="5"/>
      <c r="AL2939" s="5"/>
      <c r="AM2939" s="5"/>
      <c r="AN2939" s="5"/>
      <c r="AO2939" s="5"/>
      <c r="AP2939" s="5"/>
      <c r="AQ2939" s="5"/>
      <c r="AR2939" s="5"/>
      <c r="AS2939" s="5"/>
      <c r="AT2939" s="5"/>
      <c r="AU2939" s="5"/>
      <c r="AV2939" s="5"/>
      <c r="AW2939" s="5"/>
      <c r="AX2939" s="5"/>
      <c r="AY2939" s="5"/>
      <c r="AZ2939" s="5"/>
      <c r="BA2939" s="5"/>
      <c r="BB2939" s="5"/>
    </row>
    <row r="2940" spans="1:54">
      <c r="A2940" s="4"/>
      <c r="B2940" s="25"/>
      <c r="C2940" s="32">
        <f t="shared" si="209"/>
        <v>1</v>
      </c>
      <c r="D2940" s="40" t="s">
        <v>4607</v>
      </c>
      <c r="E2940" s="40">
        <v>4429</v>
      </c>
      <c r="F2940" s="4"/>
      <c r="G2940" s="5"/>
      <c r="H2940" s="5"/>
      <c r="I2940" s="5"/>
      <c r="J2940" s="5"/>
      <c r="K2940" s="5"/>
      <c r="L2940" s="5"/>
      <c r="M2940" s="5"/>
      <c r="N2940" s="5"/>
      <c r="O2940" s="5"/>
      <c r="P2940" s="5"/>
      <c r="Q2940" s="5"/>
      <c r="R2940" s="5"/>
      <c r="S2940" s="5"/>
      <c r="T2940" s="5"/>
      <c r="U2940" s="5"/>
      <c r="V2940" s="5"/>
      <c r="W2940" s="5"/>
      <c r="X2940" s="5"/>
      <c r="Y2940" s="5"/>
      <c r="Z2940" s="5"/>
      <c r="AA2940" s="5"/>
      <c r="AB2940" s="5"/>
      <c r="AC2940" s="5"/>
      <c r="AD2940" s="5"/>
      <c r="AE2940" s="5"/>
      <c r="AF2940" s="5"/>
      <c r="AG2940" s="5"/>
      <c r="AH2940" s="5"/>
      <c r="AI2940" s="5"/>
      <c r="AJ2940" s="5"/>
      <c r="AK2940" s="5"/>
      <c r="AL2940" s="5"/>
      <c r="AM2940" s="5"/>
      <c r="AN2940" s="5"/>
      <c r="AO2940" s="5"/>
      <c r="AP2940" s="5"/>
      <c r="AQ2940" s="5"/>
      <c r="AR2940" s="5"/>
      <c r="AS2940" s="5"/>
      <c r="AT2940" s="5"/>
      <c r="AU2940" s="5"/>
      <c r="AV2940" s="5"/>
      <c r="AW2940" s="5"/>
      <c r="AX2940" s="5"/>
      <c r="AY2940" s="5"/>
      <c r="AZ2940" s="5"/>
      <c r="BA2940" s="5"/>
      <c r="BB2940" s="5"/>
    </row>
    <row r="2941" spans="1:54">
      <c r="A2941" s="4"/>
      <c r="B2941" s="25"/>
      <c r="C2941" s="32">
        <f t="shared" si="209"/>
        <v>1</v>
      </c>
      <c r="D2941" s="40" t="s">
        <v>4637</v>
      </c>
      <c r="E2941" s="173">
        <v>9863</v>
      </c>
      <c r="F2941" s="4"/>
      <c r="G2941" s="5"/>
      <c r="H2941" s="5"/>
      <c r="I2941" s="5"/>
      <c r="J2941" s="5"/>
      <c r="K2941" s="5"/>
      <c r="L2941" s="5"/>
      <c r="M2941" s="5"/>
      <c r="N2941" s="5"/>
      <c r="O2941" s="5"/>
      <c r="P2941" s="5"/>
      <c r="Q2941" s="5"/>
      <c r="R2941" s="5"/>
      <c r="S2941" s="5"/>
      <c r="T2941" s="5"/>
      <c r="U2941" s="5"/>
      <c r="V2941" s="5"/>
      <c r="W2941" s="5"/>
      <c r="X2941" s="5"/>
      <c r="Y2941" s="5"/>
      <c r="Z2941" s="5"/>
      <c r="AA2941" s="5"/>
      <c r="AB2941" s="5"/>
      <c r="AC2941" s="5"/>
      <c r="AD2941" s="5"/>
      <c r="AE2941" s="5"/>
      <c r="AF2941" s="5"/>
      <c r="AG2941" s="5"/>
      <c r="AH2941" s="5"/>
      <c r="AI2941" s="5"/>
      <c r="AJ2941" s="5"/>
      <c r="AK2941" s="5"/>
      <c r="AL2941" s="5"/>
      <c r="AM2941" s="5"/>
      <c r="AN2941" s="5"/>
      <c r="AO2941" s="5"/>
      <c r="AP2941" s="5"/>
      <c r="AQ2941" s="5"/>
      <c r="AR2941" s="5"/>
      <c r="AS2941" s="5"/>
      <c r="AT2941" s="5"/>
      <c r="AU2941" s="5"/>
      <c r="AV2941" s="5"/>
      <c r="AW2941" s="5"/>
      <c r="AX2941" s="5"/>
      <c r="AY2941" s="5"/>
      <c r="AZ2941" s="5"/>
      <c r="BA2941" s="5"/>
      <c r="BB2941" s="5"/>
    </row>
    <row r="2942" spans="1:54">
      <c r="A2942" s="4"/>
      <c r="B2942" s="25"/>
      <c r="C2942" s="32">
        <f t="shared" si="209"/>
        <v>1</v>
      </c>
      <c r="D2942" s="40" t="s">
        <v>4638</v>
      </c>
      <c r="E2942" s="40">
        <v>15652</v>
      </c>
      <c r="F2942" s="4"/>
      <c r="G2942" s="5"/>
      <c r="H2942" s="5"/>
      <c r="I2942" s="5"/>
      <c r="J2942" s="5"/>
      <c r="K2942" s="5"/>
      <c r="L2942" s="5"/>
      <c r="M2942" s="5"/>
      <c r="N2942" s="5"/>
      <c r="O2942" s="5"/>
      <c r="P2942" s="5"/>
      <c r="Q2942" s="5"/>
      <c r="R2942" s="5"/>
      <c r="S2942" s="5"/>
      <c r="T2942" s="5"/>
      <c r="U2942" s="5"/>
      <c r="V2942" s="5"/>
      <c r="W2942" s="5"/>
      <c r="X2942" s="5"/>
      <c r="Y2942" s="5"/>
      <c r="Z2942" s="5"/>
      <c r="AA2942" s="5"/>
      <c r="AB2942" s="5"/>
      <c r="AC2942" s="5"/>
      <c r="AD2942" s="5"/>
      <c r="AE2942" s="5"/>
      <c r="AF2942" s="5"/>
      <c r="AG2942" s="5"/>
      <c r="AH2942" s="5"/>
      <c r="AI2942" s="5"/>
      <c r="AJ2942" s="5"/>
      <c r="AK2942" s="5"/>
      <c r="AL2942" s="5"/>
      <c r="AM2942" s="5"/>
      <c r="AN2942" s="5"/>
      <c r="AO2942" s="5"/>
      <c r="AP2942" s="5"/>
      <c r="AQ2942" s="5"/>
      <c r="AR2942" s="5"/>
      <c r="AS2942" s="5"/>
      <c r="AT2942" s="5"/>
      <c r="AU2942" s="5"/>
      <c r="AV2942" s="5"/>
      <c r="AW2942" s="5"/>
      <c r="AX2942" s="5"/>
      <c r="AY2942" s="5"/>
      <c r="AZ2942" s="5"/>
      <c r="BA2942" s="5"/>
      <c r="BB2942" s="5"/>
    </row>
    <row r="2943" spans="1:54">
      <c r="A2943" s="4"/>
      <c r="B2943" s="25"/>
      <c r="C2943" s="32">
        <f t="shared" si="209"/>
        <v>1</v>
      </c>
      <c r="D2943" s="40" t="s">
        <v>4639</v>
      </c>
      <c r="E2943" s="40">
        <v>19443</v>
      </c>
      <c r="F2943" s="4"/>
      <c r="G2943" s="5"/>
      <c r="H2943" s="5"/>
      <c r="I2943" s="5"/>
      <c r="J2943" s="5"/>
      <c r="K2943" s="5"/>
      <c r="L2943" s="5"/>
      <c r="M2943" s="5"/>
      <c r="N2943" s="5"/>
      <c r="O2943" s="5"/>
      <c r="P2943" s="5"/>
      <c r="Q2943" s="5"/>
      <c r="R2943" s="5"/>
      <c r="S2943" s="5"/>
      <c r="T2943" s="5"/>
      <c r="U2943" s="5"/>
      <c r="V2943" s="5"/>
      <c r="W2943" s="5"/>
      <c r="X2943" s="5"/>
      <c r="Y2943" s="5"/>
      <c r="Z2943" s="5"/>
      <c r="AA2943" s="5"/>
      <c r="AB2943" s="5"/>
      <c r="AC2943" s="5"/>
      <c r="AD2943" s="5"/>
      <c r="AE2943" s="5"/>
      <c r="AF2943" s="5"/>
      <c r="AG2943" s="5"/>
      <c r="AH2943" s="5"/>
      <c r="AI2943" s="5"/>
      <c r="AJ2943" s="5"/>
      <c r="AK2943" s="5"/>
      <c r="AL2943" s="5"/>
      <c r="AM2943" s="5"/>
      <c r="AN2943" s="5"/>
      <c r="AO2943" s="5"/>
      <c r="AP2943" s="5"/>
      <c r="AQ2943" s="5"/>
      <c r="AR2943" s="5"/>
      <c r="AS2943" s="5"/>
      <c r="AT2943" s="5"/>
      <c r="AU2943" s="5"/>
      <c r="AV2943" s="5"/>
      <c r="AW2943" s="5"/>
      <c r="AX2943" s="5"/>
      <c r="AY2943" s="5"/>
      <c r="AZ2943" s="5"/>
      <c r="BA2943" s="5"/>
      <c r="BB2943" s="5"/>
    </row>
    <row r="2944" spans="1:54">
      <c r="A2944" s="4"/>
      <c r="B2944" s="25"/>
      <c r="C2944" s="32">
        <f t="shared" si="209"/>
        <v>1</v>
      </c>
      <c r="D2944" s="40" t="s">
        <v>4640</v>
      </c>
      <c r="E2944" s="173">
        <v>12177</v>
      </c>
      <c r="F2944" s="4"/>
      <c r="G2944" s="5"/>
      <c r="H2944" s="5"/>
      <c r="I2944" s="5"/>
      <c r="J2944" s="5"/>
      <c r="K2944" s="5"/>
      <c r="L2944" s="5"/>
      <c r="M2944" s="5"/>
      <c r="N2944" s="5"/>
      <c r="O2944" s="5"/>
      <c r="P2944" s="5"/>
      <c r="Q2944" s="5"/>
      <c r="R2944" s="5"/>
      <c r="S2944" s="5"/>
      <c r="T2944" s="5"/>
      <c r="U2944" s="5"/>
      <c r="V2944" s="5"/>
      <c r="W2944" s="5"/>
      <c r="X2944" s="5"/>
      <c r="Y2944" s="5"/>
      <c r="Z2944" s="5"/>
      <c r="AA2944" s="5"/>
      <c r="AB2944" s="5"/>
      <c r="AC2944" s="5"/>
      <c r="AD2944" s="5"/>
      <c r="AE2944" s="5"/>
      <c r="AF2944" s="5"/>
      <c r="AG2944" s="5"/>
      <c r="AH2944" s="5"/>
      <c r="AI2944" s="5"/>
      <c r="AJ2944" s="5"/>
      <c r="AK2944" s="5"/>
      <c r="AL2944" s="5"/>
      <c r="AM2944" s="5"/>
      <c r="AN2944" s="5"/>
      <c r="AO2944" s="5"/>
      <c r="AP2944" s="5"/>
      <c r="AQ2944" s="5"/>
      <c r="AR2944" s="5"/>
      <c r="AS2944" s="5"/>
      <c r="AT2944" s="5"/>
      <c r="AU2944" s="5"/>
      <c r="AV2944" s="5"/>
      <c r="AW2944" s="5"/>
      <c r="AX2944" s="5"/>
      <c r="AY2944" s="5"/>
      <c r="AZ2944" s="5"/>
      <c r="BA2944" s="5"/>
      <c r="BB2944" s="5"/>
    </row>
    <row r="2945" spans="1:54">
      <c r="A2945" s="4"/>
      <c r="B2945" s="25"/>
      <c r="C2945" s="32">
        <f t="shared" si="209"/>
        <v>1</v>
      </c>
      <c r="D2945" s="40" t="s">
        <v>4641</v>
      </c>
      <c r="E2945" s="40">
        <v>7415</v>
      </c>
      <c r="F2945" s="4"/>
      <c r="G2945" s="5"/>
      <c r="H2945" s="5"/>
      <c r="I2945" s="5"/>
      <c r="J2945" s="5"/>
      <c r="K2945" s="5"/>
      <c r="L2945" s="5"/>
      <c r="M2945" s="5"/>
      <c r="N2945" s="5"/>
      <c r="O2945" s="5"/>
      <c r="P2945" s="5"/>
      <c r="Q2945" s="5"/>
      <c r="R2945" s="5"/>
      <c r="S2945" s="5"/>
      <c r="T2945" s="5"/>
      <c r="U2945" s="5"/>
      <c r="V2945" s="5"/>
      <c r="W2945" s="5"/>
      <c r="X2945" s="5"/>
      <c r="Y2945" s="5"/>
      <c r="Z2945" s="5"/>
      <c r="AA2945" s="5"/>
      <c r="AB2945" s="5"/>
      <c r="AC2945" s="5"/>
      <c r="AD2945" s="5"/>
      <c r="AE2945" s="5"/>
      <c r="AF2945" s="5"/>
      <c r="AG2945" s="5"/>
      <c r="AH2945" s="5"/>
      <c r="AI2945" s="5"/>
      <c r="AJ2945" s="5"/>
      <c r="AK2945" s="5"/>
      <c r="AL2945" s="5"/>
      <c r="AM2945" s="5"/>
      <c r="AN2945" s="5"/>
      <c r="AO2945" s="5"/>
      <c r="AP2945" s="5"/>
      <c r="AQ2945" s="5"/>
      <c r="AR2945" s="5"/>
      <c r="AS2945" s="5"/>
      <c r="AT2945" s="5"/>
      <c r="AU2945" s="5"/>
      <c r="AV2945" s="5"/>
      <c r="AW2945" s="5"/>
      <c r="AX2945" s="5"/>
      <c r="AY2945" s="5"/>
      <c r="AZ2945" s="5"/>
      <c r="BA2945" s="5"/>
      <c r="BB2945" s="5"/>
    </row>
    <row r="2946" spans="1:54">
      <c r="A2946" s="4"/>
      <c r="B2946" s="25"/>
      <c r="C2946" s="32">
        <f t="shared" si="209"/>
        <v>1</v>
      </c>
      <c r="D2946" s="40" t="s">
        <v>4642</v>
      </c>
      <c r="E2946" s="40">
        <v>8781</v>
      </c>
      <c r="F2946" s="4"/>
      <c r="G2946" s="5"/>
      <c r="H2946" s="5"/>
      <c r="I2946" s="5"/>
      <c r="J2946" s="5"/>
      <c r="K2946" s="5"/>
      <c r="L2946" s="5"/>
      <c r="M2946" s="5"/>
      <c r="N2946" s="5"/>
      <c r="O2946" s="5"/>
      <c r="P2946" s="5"/>
      <c r="Q2946" s="5"/>
      <c r="R2946" s="5"/>
      <c r="S2946" s="5"/>
      <c r="T2946" s="5"/>
      <c r="U2946" s="5"/>
      <c r="V2946" s="5"/>
      <c r="W2946" s="5"/>
      <c r="X2946" s="5"/>
      <c r="Y2946" s="5"/>
      <c r="Z2946" s="5"/>
      <c r="AA2946" s="5"/>
      <c r="AB2946" s="5"/>
      <c r="AC2946" s="5"/>
      <c r="AD2946" s="5"/>
      <c r="AE2946" s="5"/>
      <c r="AF2946" s="5"/>
      <c r="AG2946" s="5"/>
      <c r="AH2946" s="5"/>
      <c r="AI2946" s="5"/>
      <c r="AJ2946" s="5"/>
      <c r="AK2946" s="5"/>
      <c r="AL2946" s="5"/>
      <c r="AM2946" s="5"/>
      <c r="AN2946" s="5"/>
      <c r="AO2946" s="5"/>
      <c r="AP2946" s="5"/>
      <c r="AQ2946" s="5"/>
      <c r="AR2946" s="5"/>
      <c r="AS2946" s="5"/>
      <c r="AT2946" s="5"/>
      <c r="AU2946" s="5"/>
      <c r="AV2946" s="5"/>
      <c r="AW2946" s="5"/>
      <c r="AX2946" s="5"/>
      <c r="AY2946" s="5"/>
      <c r="AZ2946" s="5"/>
      <c r="BA2946" s="5"/>
      <c r="BB2946" s="5"/>
    </row>
    <row r="2947" spans="1:54" ht="15">
      <c r="A2947" s="231" t="s">
        <v>4643</v>
      </c>
      <c r="B2947" s="231"/>
      <c r="C2947" s="231"/>
      <c r="D2947" s="44">
        <f>SUM(C2923:C2946)</f>
        <v>24</v>
      </c>
      <c r="E2947" s="159">
        <f t="shared" ref="E2947" si="210">SUM(E2923:E2946)</f>
        <v>345220</v>
      </c>
      <c r="F2947" s="4"/>
      <c r="G2947" s="5"/>
      <c r="H2947" s="5"/>
      <c r="I2947" s="5"/>
      <c r="J2947" s="5"/>
      <c r="K2947" s="5"/>
      <c r="L2947" s="5"/>
      <c r="M2947" s="5"/>
      <c r="N2947" s="5"/>
      <c r="O2947" s="5"/>
      <c r="P2947" s="5"/>
      <c r="Q2947" s="5"/>
      <c r="R2947" s="5"/>
      <c r="S2947" s="5"/>
      <c r="T2947" s="5"/>
      <c r="U2947" s="5"/>
      <c r="V2947" s="5"/>
      <c r="W2947" s="5"/>
      <c r="X2947" s="5"/>
      <c r="Y2947" s="5"/>
      <c r="Z2947" s="5"/>
      <c r="AA2947" s="5"/>
      <c r="AB2947" s="5"/>
      <c r="AC2947" s="5"/>
      <c r="AD2947" s="5"/>
      <c r="AE2947" s="5"/>
      <c r="AF2947" s="5"/>
      <c r="AG2947" s="5"/>
      <c r="AH2947" s="5"/>
      <c r="AI2947" s="5"/>
      <c r="AJ2947" s="5"/>
      <c r="AK2947" s="5"/>
      <c r="AL2947" s="5"/>
      <c r="AM2947" s="5"/>
      <c r="AN2947" s="5"/>
      <c r="AO2947" s="5"/>
      <c r="AP2947" s="5"/>
      <c r="AQ2947" s="5"/>
      <c r="AR2947" s="5"/>
      <c r="AS2947" s="5"/>
      <c r="AT2947" s="5"/>
      <c r="AU2947" s="5"/>
      <c r="AV2947" s="5"/>
      <c r="AW2947" s="5"/>
      <c r="AX2947" s="5"/>
      <c r="AY2947" s="5"/>
      <c r="AZ2947" s="5"/>
      <c r="BA2947" s="5"/>
      <c r="BB2947" s="5"/>
    </row>
    <row r="2948" spans="1:54" ht="15.75">
      <c r="A2948" s="28">
        <v>973</v>
      </c>
      <c r="B2948" s="225" t="s">
        <v>131</v>
      </c>
      <c r="C2948" s="225"/>
      <c r="D2948" s="184"/>
      <c r="E2948" s="156"/>
      <c r="F2948" s="4"/>
      <c r="G2948" s="5"/>
      <c r="H2948" s="5"/>
      <c r="I2948" s="5"/>
      <c r="J2948" s="5"/>
      <c r="K2948" s="5"/>
      <c r="L2948" s="5"/>
      <c r="M2948" s="5"/>
      <c r="N2948" s="5"/>
      <c r="O2948" s="5"/>
      <c r="P2948" s="5"/>
      <c r="Q2948" s="5"/>
      <c r="R2948" s="5"/>
      <c r="S2948" s="5"/>
      <c r="T2948" s="5"/>
      <c r="U2948" s="5"/>
      <c r="V2948" s="5"/>
      <c r="W2948" s="5"/>
      <c r="X2948" s="5"/>
      <c r="Y2948" s="5"/>
      <c r="Z2948" s="5"/>
      <c r="AA2948" s="5"/>
      <c r="AB2948" s="5"/>
      <c r="AC2948" s="5"/>
      <c r="AD2948" s="5"/>
      <c r="AE2948" s="5"/>
      <c r="AF2948" s="5"/>
      <c r="AG2948" s="5"/>
      <c r="AH2948" s="5"/>
      <c r="AI2948" s="5"/>
      <c r="AJ2948" s="5"/>
      <c r="AK2948" s="5"/>
      <c r="AL2948" s="5"/>
      <c r="AM2948" s="5"/>
      <c r="AN2948" s="5"/>
      <c r="AO2948" s="5"/>
      <c r="AP2948" s="5"/>
      <c r="AQ2948" s="5"/>
      <c r="AR2948" s="5"/>
      <c r="AS2948" s="5"/>
      <c r="AT2948" s="5"/>
      <c r="AU2948" s="5"/>
      <c r="AV2948" s="5"/>
      <c r="AW2948" s="5"/>
      <c r="AX2948" s="5"/>
      <c r="AY2948" s="5"/>
      <c r="AZ2948" s="5"/>
      <c r="BA2948" s="5"/>
      <c r="BB2948" s="5"/>
    </row>
    <row r="2949" spans="1:54">
      <c r="A2949" s="4"/>
      <c r="B2949" s="25"/>
      <c r="C2949" s="32">
        <f t="shared" ref="C2949:C2958" si="211">IF(D2949="",0,1)</f>
        <v>1</v>
      </c>
      <c r="D2949" s="34" t="s">
        <v>4644</v>
      </c>
      <c r="E2949" s="34">
        <v>63652</v>
      </c>
      <c r="F2949" s="4"/>
      <c r="G2949" s="5"/>
      <c r="H2949" s="5"/>
      <c r="I2949" s="5"/>
      <c r="J2949" s="5"/>
      <c r="K2949" s="5"/>
      <c r="L2949" s="5"/>
      <c r="M2949" s="5"/>
      <c r="N2949" s="5"/>
      <c r="O2949" s="5"/>
      <c r="P2949" s="5"/>
      <c r="Q2949" s="5"/>
      <c r="R2949" s="5"/>
      <c r="S2949" s="5"/>
      <c r="T2949" s="5"/>
      <c r="U2949" s="5"/>
      <c r="V2949" s="5"/>
      <c r="W2949" s="5"/>
      <c r="X2949" s="5"/>
      <c r="Y2949" s="5"/>
      <c r="Z2949" s="5"/>
      <c r="AA2949" s="5"/>
      <c r="AB2949" s="5"/>
      <c r="AC2949" s="5"/>
      <c r="AD2949" s="5"/>
      <c r="AE2949" s="5"/>
      <c r="AF2949" s="5"/>
      <c r="AG2949" s="5"/>
      <c r="AH2949" s="5"/>
      <c r="AI2949" s="5"/>
      <c r="AJ2949" s="5"/>
      <c r="AK2949" s="5"/>
      <c r="AL2949" s="5"/>
      <c r="AM2949" s="5"/>
      <c r="AN2949" s="5"/>
      <c r="AO2949" s="5"/>
      <c r="AP2949" s="5"/>
      <c r="AQ2949" s="5"/>
      <c r="AR2949" s="5"/>
      <c r="AS2949" s="5"/>
      <c r="AT2949" s="5"/>
      <c r="AU2949" s="5"/>
      <c r="AV2949" s="5"/>
      <c r="AW2949" s="5"/>
      <c r="AX2949" s="5"/>
      <c r="AY2949" s="5"/>
      <c r="AZ2949" s="5"/>
      <c r="BA2949" s="5"/>
      <c r="BB2949" s="5"/>
    </row>
    <row r="2950" spans="1:54">
      <c r="A2950" s="4"/>
      <c r="B2950" s="25"/>
      <c r="C2950" s="32">
        <f t="shared" si="211"/>
        <v>1</v>
      </c>
      <c r="D2950" s="34" t="s">
        <v>4647</v>
      </c>
      <c r="E2950" s="34">
        <v>24959</v>
      </c>
      <c r="F2950" s="4"/>
      <c r="G2950" s="5"/>
      <c r="H2950" s="5"/>
      <c r="I2950" s="5"/>
      <c r="J2950" s="5"/>
      <c r="K2950" s="5"/>
      <c r="L2950" s="5"/>
      <c r="M2950" s="5"/>
      <c r="N2950" s="5"/>
      <c r="O2950" s="5"/>
      <c r="P2950" s="5"/>
      <c r="Q2950" s="5"/>
      <c r="R2950" s="5"/>
      <c r="S2950" s="5"/>
      <c r="T2950" s="5"/>
      <c r="U2950" s="5"/>
      <c r="V2950" s="5"/>
      <c r="W2950" s="5"/>
      <c r="X2950" s="5"/>
      <c r="Y2950" s="5"/>
      <c r="Z2950" s="5"/>
      <c r="AA2950" s="5"/>
      <c r="AB2950" s="5"/>
      <c r="AC2950" s="5"/>
      <c r="AD2950" s="5"/>
      <c r="AE2950" s="5"/>
      <c r="AF2950" s="5"/>
      <c r="AG2950" s="5"/>
      <c r="AH2950" s="5"/>
      <c r="AI2950" s="5"/>
      <c r="AJ2950" s="5"/>
      <c r="AK2950" s="5"/>
      <c r="AL2950" s="5"/>
      <c r="AM2950" s="5"/>
      <c r="AN2950" s="5"/>
      <c r="AO2950" s="5"/>
      <c r="AP2950" s="5"/>
      <c r="AQ2950" s="5"/>
      <c r="AR2950" s="5"/>
      <c r="AS2950" s="5"/>
      <c r="AT2950" s="5"/>
      <c r="AU2950" s="5"/>
      <c r="AV2950" s="5"/>
      <c r="AW2950" s="5"/>
      <c r="AX2950" s="5"/>
      <c r="AY2950" s="5"/>
      <c r="AZ2950" s="5"/>
      <c r="BA2950" s="5"/>
      <c r="BB2950" s="5"/>
    </row>
    <row r="2951" spans="1:54">
      <c r="A2951" s="4"/>
      <c r="B2951" s="25"/>
      <c r="C2951" s="32">
        <f t="shared" si="211"/>
        <v>1</v>
      </c>
      <c r="D2951" s="34" t="s">
        <v>4648</v>
      </c>
      <c r="E2951" s="34">
        <v>15602</v>
      </c>
      <c r="F2951" s="4"/>
      <c r="G2951" s="5"/>
      <c r="H2951" s="5"/>
      <c r="I2951" s="5"/>
      <c r="J2951" s="5"/>
      <c r="K2951" s="5"/>
      <c r="L2951" s="5"/>
      <c r="M2951" s="5"/>
      <c r="N2951" s="5"/>
      <c r="O2951" s="5"/>
      <c r="P2951" s="5"/>
      <c r="Q2951" s="5"/>
      <c r="R2951" s="5"/>
      <c r="S2951" s="5"/>
      <c r="T2951" s="5"/>
      <c r="U2951" s="5"/>
      <c r="V2951" s="5"/>
      <c r="W2951" s="5"/>
      <c r="X2951" s="5"/>
      <c r="Y2951" s="5"/>
      <c r="Z2951" s="5"/>
      <c r="AA2951" s="5"/>
      <c r="AB2951" s="5"/>
      <c r="AC2951" s="5"/>
      <c r="AD2951" s="5"/>
      <c r="AE2951" s="5"/>
      <c r="AF2951" s="5"/>
      <c r="AG2951" s="5"/>
      <c r="AH2951" s="5"/>
      <c r="AI2951" s="5"/>
      <c r="AJ2951" s="5"/>
      <c r="AK2951" s="5"/>
      <c r="AL2951" s="5"/>
      <c r="AM2951" s="5"/>
      <c r="AN2951" s="5"/>
      <c r="AO2951" s="5"/>
      <c r="AP2951" s="5"/>
      <c r="AQ2951" s="5"/>
      <c r="AR2951" s="5"/>
      <c r="AS2951" s="5"/>
      <c r="AT2951" s="5"/>
      <c r="AU2951" s="5"/>
      <c r="AV2951" s="5"/>
      <c r="AW2951" s="5"/>
      <c r="AX2951" s="5"/>
      <c r="AY2951" s="5"/>
      <c r="AZ2951" s="5"/>
      <c r="BA2951" s="5"/>
      <c r="BB2951" s="5"/>
    </row>
    <row r="2952" spans="1:54">
      <c r="A2952" s="4"/>
      <c r="B2952" s="25"/>
      <c r="C2952" s="32">
        <f t="shared" si="211"/>
        <v>1</v>
      </c>
      <c r="D2952" s="34" t="s">
        <v>4649</v>
      </c>
      <c r="E2952" s="34">
        <v>11234</v>
      </c>
      <c r="F2952" s="4"/>
      <c r="G2952" s="5"/>
      <c r="H2952" s="5"/>
      <c r="I2952" s="5"/>
      <c r="J2952" s="5"/>
      <c r="K2952" s="5"/>
      <c r="L2952" s="5"/>
      <c r="M2952" s="5"/>
      <c r="N2952" s="5"/>
      <c r="O2952" s="5"/>
      <c r="P2952" s="5"/>
      <c r="Q2952" s="5"/>
      <c r="R2952" s="5"/>
      <c r="S2952" s="5"/>
      <c r="T2952" s="5"/>
      <c r="U2952" s="5"/>
      <c r="V2952" s="5"/>
      <c r="W2952" s="5"/>
      <c r="X2952" s="5"/>
      <c r="Y2952" s="5"/>
      <c r="Z2952" s="5"/>
      <c r="AA2952" s="5"/>
      <c r="AB2952" s="5"/>
      <c r="AC2952" s="5"/>
      <c r="AD2952" s="5"/>
      <c r="AE2952" s="5"/>
      <c r="AF2952" s="5"/>
      <c r="AG2952" s="5"/>
      <c r="AH2952" s="5"/>
      <c r="AI2952" s="5"/>
      <c r="AJ2952" s="5"/>
      <c r="AK2952" s="5"/>
      <c r="AL2952" s="5"/>
      <c r="AM2952" s="5"/>
      <c r="AN2952" s="5"/>
      <c r="AO2952" s="5"/>
      <c r="AP2952" s="5"/>
      <c r="AQ2952" s="5"/>
      <c r="AR2952" s="5"/>
      <c r="AS2952" s="5"/>
      <c r="AT2952" s="5"/>
      <c r="AU2952" s="5"/>
      <c r="AV2952" s="5"/>
      <c r="AW2952" s="5"/>
      <c r="AX2952" s="5"/>
      <c r="AY2952" s="5"/>
      <c r="AZ2952" s="5"/>
      <c r="BA2952" s="5"/>
      <c r="BB2952" s="5"/>
    </row>
    <row r="2953" spans="1:54">
      <c r="A2953" s="4"/>
      <c r="B2953" s="25"/>
      <c r="C2953" s="32">
        <f t="shared" si="211"/>
        <v>1</v>
      </c>
      <c r="D2953" s="34" t="s">
        <v>4651</v>
      </c>
      <c r="E2953" s="34">
        <v>32942</v>
      </c>
      <c r="F2953" s="4"/>
      <c r="G2953" s="5"/>
      <c r="H2953" s="5"/>
      <c r="I2953" s="5"/>
      <c r="J2953" s="5"/>
      <c r="K2953" s="5"/>
      <c r="L2953" s="5"/>
      <c r="M2953" s="5"/>
      <c r="N2953" s="5"/>
      <c r="O2953" s="5"/>
      <c r="P2953" s="5"/>
      <c r="Q2953" s="5"/>
      <c r="R2953" s="5"/>
      <c r="S2953" s="5"/>
      <c r="T2953" s="5"/>
      <c r="U2953" s="5"/>
      <c r="V2953" s="5"/>
      <c r="W2953" s="5"/>
      <c r="X2953" s="5"/>
      <c r="Y2953" s="5"/>
      <c r="Z2953" s="5"/>
      <c r="AA2953" s="5"/>
      <c r="AB2953" s="5"/>
      <c r="AC2953" s="5"/>
      <c r="AD2953" s="5"/>
      <c r="AE2953" s="5"/>
      <c r="AF2953" s="5"/>
      <c r="AG2953" s="5"/>
      <c r="AH2953" s="5"/>
      <c r="AI2953" s="5"/>
      <c r="AJ2953" s="5"/>
      <c r="AK2953" s="5"/>
      <c r="AL2953" s="5"/>
      <c r="AM2953" s="5"/>
      <c r="AN2953" s="5"/>
      <c r="AO2953" s="5"/>
      <c r="AP2953" s="5"/>
      <c r="AQ2953" s="5"/>
      <c r="AR2953" s="5"/>
      <c r="AS2953" s="5"/>
      <c r="AT2953" s="5"/>
      <c r="AU2953" s="5"/>
      <c r="AV2953" s="5"/>
      <c r="AW2953" s="5"/>
      <c r="AX2953" s="5"/>
      <c r="AY2953" s="5"/>
      <c r="AZ2953" s="5"/>
      <c r="BA2953" s="5"/>
      <c r="BB2953" s="5"/>
    </row>
    <row r="2954" spans="1:54">
      <c r="A2954" s="4"/>
      <c r="B2954" s="25"/>
      <c r="C2954" s="32">
        <f t="shared" si="211"/>
        <v>1</v>
      </c>
      <c r="D2954" s="34" t="s">
        <v>4652</v>
      </c>
      <c r="E2954" s="54">
        <v>2272</v>
      </c>
      <c r="F2954" s="4"/>
      <c r="G2954" s="5"/>
      <c r="H2954" s="5"/>
      <c r="I2954" s="5"/>
      <c r="J2954" s="5"/>
      <c r="K2954" s="5"/>
      <c r="L2954" s="5"/>
      <c r="M2954" s="5"/>
      <c r="N2954" s="5"/>
      <c r="O2954" s="5"/>
      <c r="P2954" s="5"/>
      <c r="Q2954" s="5"/>
      <c r="R2954" s="5"/>
      <c r="S2954" s="5"/>
      <c r="T2954" s="5"/>
      <c r="U2954" s="5"/>
      <c r="V2954" s="5"/>
      <c r="W2954" s="5"/>
      <c r="X2954" s="5"/>
      <c r="Y2954" s="5"/>
      <c r="Z2954" s="5"/>
      <c r="AA2954" s="5"/>
      <c r="AB2954" s="5"/>
      <c r="AC2954" s="5"/>
      <c r="AD2954" s="5"/>
      <c r="AE2954" s="5"/>
      <c r="AF2954" s="5"/>
      <c r="AG2954" s="5"/>
      <c r="AH2954" s="5"/>
      <c r="AI2954" s="5"/>
      <c r="AJ2954" s="5"/>
      <c r="AK2954" s="5"/>
      <c r="AL2954" s="5"/>
      <c r="AM2954" s="5"/>
      <c r="AN2954" s="5"/>
      <c r="AO2954" s="5"/>
      <c r="AP2954" s="5"/>
      <c r="AQ2954" s="5"/>
      <c r="AR2954" s="5"/>
      <c r="AS2954" s="5"/>
      <c r="AT2954" s="5"/>
      <c r="AU2954" s="5"/>
      <c r="AV2954" s="5"/>
      <c r="AW2954" s="5"/>
      <c r="AX2954" s="5"/>
      <c r="AY2954" s="5"/>
      <c r="AZ2954" s="5"/>
      <c r="BA2954" s="5"/>
      <c r="BB2954" s="5"/>
    </row>
    <row r="2955" spans="1:54">
      <c r="A2955" s="4"/>
      <c r="B2955" s="25"/>
      <c r="C2955" s="32">
        <f t="shared" si="211"/>
        <v>1</v>
      </c>
      <c r="D2955" s="34" t="s">
        <v>4653</v>
      </c>
      <c r="E2955" s="34">
        <v>26143</v>
      </c>
      <c r="F2955" s="4"/>
      <c r="G2955" s="5"/>
      <c r="H2955" s="5"/>
      <c r="I2955" s="5"/>
      <c r="J2955" s="5"/>
      <c r="K2955" s="5"/>
      <c r="L2955" s="5"/>
      <c r="M2955" s="5"/>
      <c r="N2955" s="5"/>
      <c r="O2955" s="5"/>
      <c r="P2955" s="5"/>
      <c r="Q2955" s="5"/>
      <c r="R2955" s="5"/>
      <c r="S2955" s="5"/>
      <c r="T2955" s="5"/>
      <c r="U2955" s="5"/>
      <c r="V2955" s="5"/>
      <c r="W2955" s="5"/>
      <c r="X2955" s="5"/>
      <c r="Y2955" s="5"/>
      <c r="Z2955" s="5"/>
      <c r="AA2955" s="5"/>
      <c r="AB2955" s="5"/>
      <c r="AC2955" s="5"/>
      <c r="AD2955" s="5"/>
      <c r="AE2955" s="5"/>
      <c r="AF2955" s="5"/>
      <c r="AG2955" s="5"/>
      <c r="AH2955" s="5"/>
      <c r="AI2955" s="5"/>
      <c r="AJ2955" s="5"/>
      <c r="AK2955" s="5"/>
      <c r="AL2955" s="5"/>
      <c r="AM2955" s="5"/>
      <c r="AN2955" s="5"/>
      <c r="AO2955" s="5"/>
      <c r="AP2955" s="5"/>
      <c r="AQ2955" s="5"/>
      <c r="AR2955" s="5"/>
      <c r="AS2955" s="5"/>
      <c r="AT2955" s="5"/>
      <c r="AU2955" s="5"/>
      <c r="AV2955" s="5"/>
      <c r="AW2955" s="5"/>
      <c r="AX2955" s="5"/>
      <c r="AY2955" s="5"/>
      <c r="AZ2955" s="5"/>
      <c r="BA2955" s="5"/>
      <c r="BB2955" s="5"/>
    </row>
    <row r="2956" spans="1:54">
      <c r="A2956" s="4"/>
      <c r="B2956" s="25"/>
      <c r="C2956" s="32">
        <f t="shared" si="211"/>
        <v>1</v>
      </c>
      <c r="D2956" s="69" t="s">
        <v>4654</v>
      </c>
      <c r="E2956" s="69">
        <v>3390</v>
      </c>
      <c r="F2956" s="4"/>
      <c r="G2956" s="5"/>
      <c r="H2956" s="5"/>
      <c r="I2956" s="5"/>
      <c r="J2956" s="5"/>
      <c r="K2956" s="5"/>
      <c r="L2956" s="5"/>
      <c r="M2956" s="5"/>
      <c r="N2956" s="5"/>
      <c r="O2956" s="5"/>
      <c r="P2956" s="5"/>
      <c r="Q2956" s="5"/>
      <c r="R2956" s="5"/>
      <c r="S2956" s="5"/>
      <c r="T2956" s="5"/>
      <c r="U2956" s="5"/>
      <c r="V2956" s="5"/>
      <c r="W2956" s="5"/>
      <c r="X2956" s="5"/>
      <c r="Y2956" s="5"/>
      <c r="Z2956" s="5"/>
      <c r="AA2956" s="5"/>
      <c r="AB2956" s="5"/>
      <c r="AC2956" s="5"/>
      <c r="AD2956" s="5"/>
      <c r="AE2956" s="5"/>
      <c r="AF2956" s="5"/>
      <c r="AG2956" s="5"/>
      <c r="AH2956" s="5"/>
      <c r="AI2956" s="5"/>
      <c r="AJ2956" s="5"/>
      <c r="AK2956" s="5"/>
      <c r="AL2956" s="5"/>
      <c r="AM2956" s="5"/>
      <c r="AN2956" s="5"/>
      <c r="AO2956" s="5"/>
      <c r="AP2956" s="5"/>
      <c r="AQ2956" s="5"/>
      <c r="AR2956" s="5"/>
      <c r="AS2956" s="5"/>
      <c r="AT2956" s="5"/>
      <c r="AU2956" s="5"/>
      <c r="AV2956" s="5"/>
      <c r="AW2956" s="5"/>
      <c r="AX2956" s="5"/>
      <c r="AY2956" s="5"/>
      <c r="AZ2956" s="5"/>
      <c r="BA2956" s="5"/>
      <c r="BB2956" s="5"/>
    </row>
    <row r="2957" spans="1:54">
      <c r="A2957" s="4"/>
      <c r="B2957" s="25"/>
      <c r="C2957" s="32">
        <f t="shared" si="211"/>
        <v>1</v>
      </c>
      <c r="D2957" s="36" t="s">
        <v>4655</v>
      </c>
      <c r="E2957" s="36">
        <v>45576</v>
      </c>
      <c r="F2957" s="4"/>
      <c r="G2957" s="5"/>
      <c r="H2957" s="5"/>
      <c r="I2957" s="5"/>
      <c r="J2957" s="5"/>
      <c r="K2957" s="5"/>
      <c r="L2957" s="5"/>
      <c r="M2957" s="5"/>
      <c r="N2957" s="5"/>
      <c r="O2957" s="5"/>
      <c r="P2957" s="5"/>
      <c r="Q2957" s="5"/>
      <c r="R2957" s="5"/>
      <c r="S2957" s="5"/>
      <c r="T2957" s="5"/>
      <c r="U2957" s="5"/>
      <c r="V2957" s="5"/>
      <c r="W2957" s="5"/>
      <c r="X2957" s="5"/>
      <c r="Y2957" s="5"/>
      <c r="Z2957" s="5"/>
      <c r="AA2957" s="5"/>
      <c r="AB2957" s="5"/>
      <c r="AC2957" s="5"/>
      <c r="AD2957" s="5"/>
      <c r="AE2957" s="5"/>
      <c r="AF2957" s="5"/>
      <c r="AG2957" s="5"/>
      <c r="AH2957" s="5"/>
      <c r="AI2957" s="5"/>
      <c r="AJ2957" s="5"/>
      <c r="AK2957" s="5"/>
      <c r="AL2957" s="5"/>
      <c r="AM2957" s="5"/>
      <c r="AN2957" s="5"/>
      <c r="AO2957" s="5"/>
      <c r="AP2957" s="5"/>
      <c r="AQ2957" s="5"/>
      <c r="AR2957" s="5"/>
      <c r="AS2957" s="5"/>
      <c r="AT2957" s="5"/>
      <c r="AU2957" s="5"/>
      <c r="AV2957" s="5"/>
      <c r="AW2957" s="5"/>
      <c r="AX2957" s="5"/>
      <c r="AY2957" s="5"/>
      <c r="AZ2957" s="5"/>
      <c r="BA2957" s="5"/>
      <c r="BB2957" s="5"/>
    </row>
    <row r="2958" spans="1:54">
      <c r="A2958" s="4"/>
      <c r="B2958" s="25"/>
      <c r="C2958" s="32">
        <f t="shared" si="211"/>
        <v>1</v>
      </c>
      <c r="D2958" s="69" t="s">
        <v>4656</v>
      </c>
      <c r="E2958" s="69">
        <v>2895</v>
      </c>
      <c r="F2958" s="4"/>
      <c r="G2958" s="5"/>
      <c r="H2958" s="5"/>
      <c r="I2958" s="5"/>
      <c r="J2958" s="5"/>
      <c r="K2958" s="5"/>
      <c r="L2958" s="5"/>
      <c r="M2958" s="5"/>
      <c r="N2958" s="5"/>
      <c r="O2958" s="5"/>
      <c r="P2958" s="5"/>
      <c r="Q2958" s="5"/>
      <c r="R2958" s="5"/>
      <c r="S2958" s="5"/>
      <c r="T2958" s="5"/>
      <c r="U2958" s="5"/>
      <c r="V2958" s="5"/>
      <c r="W2958" s="5"/>
      <c r="X2958" s="5"/>
      <c r="Y2958" s="5"/>
      <c r="Z2958" s="5"/>
      <c r="AA2958" s="5"/>
      <c r="AB2958" s="5"/>
      <c r="AC2958" s="5"/>
      <c r="AD2958" s="5"/>
      <c r="AE2958" s="5"/>
      <c r="AF2958" s="5"/>
      <c r="AG2958" s="5"/>
      <c r="AH2958" s="5"/>
      <c r="AI2958" s="5"/>
      <c r="AJ2958" s="5"/>
      <c r="AK2958" s="5"/>
      <c r="AL2958" s="5"/>
      <c r="AM2958" s="5"/>
      <c r="AN2958" s="5"/>
      <c r="AO2958" s="5"/>
      <c r="AP2958" s="5"/>
      <c r="AQ2958" s="5"/>
      <c r="AR2958" s="5"/>
      <c r="AS2958" s="5"/>
      <c r="AT2958" s="5"/>
      <c r="AU2958" s="5"/>
      <c r="AV2958" s="5"/>
      <c r="AW2958" s="5"/>
      <c r="AX2958" s="5"/>
      <c r="AY2958" s="5"/>
      <c r="AZ2958" s="5"/>
      <c r="BA2958" s="5"/>
      <c r="BB2958" s="5"/>
    </row>
    <row r="2959" spans="1:54" ht="15">
      <c r="A2959" s="231" t="s">
        <v>4657</v>
      </c>
      <c r="B2959" s="231"/>
      <c r="C2959" s="231"/>
      <c r="D2959" s="44">
        <f>SUM(C2949:C2958)</f>
        <v>10</v>
      </c>
      <c r="E2959" s="159">
        <f t="shared" ref="E2959" si="212">SUM(E2949:E2958)</f>
        <v>228665</v>
      </c>
      <c r="F2959" s="4"/>
      <c r="G2959" s="5"/>
      <c r="H2959" s="5"/>
      <c r="I2959" s="5"/>
      <c r="J2959" s="5"/>
      <c r="K2959" s="5"/>
      <c r="L2959" s="5"/>
      <c r="M2959" s="5"/>
      <c r="N2959" s="5"/>
      <c r="O2959" s="5"/>
      <c r="P2959" s="5"/>
      <c r="Q2959" s="5"/>
      <c r="R2959" s="5"/>
      <c r="S2959" s="5"/>
      <c r="T2959" s="5"/>
      <c r="U2959" s="5"/>
      <c r="V2959" s="5"/>
      <c r="W2959" s="5"/>
      <c r="X2959" s="5"/>
      <c r="Y2959" s="5"/>
      <c r="Z2959" s="5"/>
      <c r="AA2959" s="5"/>
      <c r="AB2959" s="5"/>
      <c r="AC2959" s="5"/>
      <c r="AD2959" s="5"/>
      <c r="AE2959" s="5"/>
      <c r="AF2959" s="5"/>
      <c r="AG2959" s="5"/>
      <c r="AH2959" s="5"/>
      <c r="AI2959" s="5"/>
      <c r="AJ2959" s="5"/>
      <c r="AK2959" s="5"/>
      <c r="AL2959" s="5"/>
      <c r="AM2959" s="5"/>
      <c r="AN2959" s="5"/>
      <c r="AO2959" s="5"/>
      <c r="AP2959" s="5"/>
      <c r="AQ2959" s="5"/>
      <c r="AR2959" s="5"/>
      <c r="AS2959" s="5"/>
      <c r="AT2959" s="5"/>
      <c r="AU2959" s="5"/>
      <c r="AV2959" s="5"/>
      <c r="AW2959" s="5"/>
      <c r="AX2959" s="5"/>
      <c r="AY2959" s="5"/>
      <c r="AZ2959" s="5"/>
      <c r="BA2959" s="5"/>
      <c r="BB2959" s="5"/>
    </row>
    <row r="2960" spans="1:54" ht="15.75">
      <c r="A2960" s="28">
        <v>974</v>
      </c>
      <c r="B2960" s="225" t="s">
        <v>132</v>
      </c>
      <c r="C2960" s="225"/>
      <c r="D2960" s="29"/>
      <c r="E2960" s="156"/>
      <c r="F2960" s="4"/>
      <c r="G2960" s="5"/>
      <c r="H2960" s="5"/>
      <c r="I2960" s="5"/>
      <c r="J2960" s="5"/>
      <c r="K2960" s="5"/>
      <c r="L2960" s="5"/>
      <c r="M2960" s="5"/>
      <c r="N2960" s="5"/>
      <c r="O2960" s="5"/>
      <c r="P2960" s="5"/>
      <c r="Q2960" s="5"/>
      <c r="R2960" s="5"/>
      <c r="S2960" s="5"/>
      <c r="T2960" s="5"/>
      <c r="U2960" s="5"/>
      <c r="V2960" s="5"/>
      <c r="W2960" s="5"/>
      <c r="X2960" s="5"/>
      <c r="Y2960" s="5"/>
      <c r="Z2960" s="5"/>
      <c r="AA2960" s="5"/>
      <c r="AB2960" s="5"/>
      <c r="AC2960" s="5"/>
      <c r="AD2960" s="5"/>
      <c r="AE2960" s="5"/>
      <c r="AF2960" s="5"/>
      <c r="AG2960" s="5"/>
      <c r="AH2960" s="5"/>
      <c r="AI2960" s="5"/>
      <c r="AJ2960" s="5"/>
      <c r="AK2960" s="5"/>
      <c r="AL2960" s="5"/>
      <c r="AM2960" s="5"/>
      <c r="AN2960" s="5"/>
      <c r="AO2960" s="5"/>
      <c r="AP2960" s="5"/>
      <c r="AQ2960" s="5"/>
      <c r="AR2960" s="5"/>
      <c r="AS2960" s="5"/>
      <c r="AT2960" s="5"/>
      <c r="AU2960" s="5"/>
      <c r="AV2960" s="5"/>
      <c r="AW2960" s="5"/>
      <c r="AX2960" s="5"/>
      <c r="AY2960" s="5"/>
      <c r="AZ2960" s="5"/>
      <c r="BA2960" s="5"/>
      <c r="BB2960" s="5"/>
    </row>
    <row r="2961" spans="1:54">
      <c r="A2961" s="4"/>
      <c r="B2961" s="25"/>
      <c r="C2961" s="32">
        <f t="shared" ref="C2961:C2979" si="213">IF(D2961="",0,1)</f>
        <v>1</v>
      </c>
      <c r="D2961" s="49" t="s">
        <v>4659</v>
      </c>
      <c r="E2961" s="49">
        <v>13260</v>
      </c>
      <c r="F2961" s="4"/>
      <c r="G2961" s="5"/>
      <c r="H2961" s="5"/>
      <c r="I2961" s="5"/>
      <c r="J2961" s="5"/>
      <c r="K2961" s="5"/>
      <c r="L2961" s="5"/>
      <c r="M2961" s="5"/>
      <c r="N2961" s="5"/>
      <c r="O2961" s="5"/>
      <c r="P2961" s="5"/>
      <c r="Q2961" s="5"/>
      <c r="R2961" s="5"/>
      <c r="S2961" s="5"/>
      <c r="T2961" s="5"/>
      <c r="U2961" s="5"/>
      <c r="V2961" s="5"/>
      <c r="W2961" s="5"/>
      <c r="X2961" s="5"/>
      <c r="Y2961" s="5"/>
      <c r="Z2961" s="5"/>
      <c r="AA2961" s="5"/>
      <c r="AB2961" s="5"/>
      <c r="AC2961" s="5"/>
      <c r="AD2961" s="5"/>
      <c r="AE2961" s="5"/>
      <c r="AF2961" s="5"/>
      <c r="AG2961" s="5"/>
      <c r="AH2961" s="5"/>
      <c r="AI2961" s="5"/>
      <c r="AJ2961" s="5"/>
      <c r="AK2961" s="5"/>
      <c r="AL2961" s="5"/>
      <c r="AM2961" s="5"/>
      <c r="AN2961" s="5"/>
      <c r="AO2961" s="5"/>
      <c r="AP2961" s="5"/>
      <c r="AQ2961" s="5"/>
      <c r="AR2961" s="5"/>
      <c r="AS2961" s="5"/>
      <c r="AT2961" s="5"/>
      <c r="AU2961" s="5"/>
      <c r="AV2961" s="5"/>
      <c r="AW2961" s="5"/>
      <c r="AX2961" s="5"/>
      <c r="AY2961" s="5"/>
      <c r="AZ2961" s="5"/>
      <c r="BA2961" s="5"/>
      <c r="BB2961" s="5"/>
    </row>
    <row r="2962" spans="1:54">
      <c r="A2962" s="4"/>
      <c r="B2962" s="25"/>
      <c r="C2962" s="32">
        <f t="shared" si="213"/>
        <v>1</v>
      </c>
      <c r="D2962" s="49" t="s">
        <v>4660</v>
      </c>
      <c r="E2962" s="49">
        <v>5623</v>
      </c>
      <c r="F2962" s="4"/>
      <c r="G2962" s="5"/>
      <c r="H2962" s="5"/>
      <c r="I2962" s="5"/>
      <c r="J2962" s="5"/>
      <c r="K2962" s="5"/>
      <c r="L2962" s="5"/>
      <c r="M2962" s="5"/>
      <c r="N2962" s="5"/>
      <c r="O2962" s="5"/>
      <c r="P2962" s="5"/>
      <c r="Q2962" s="5"/>
      <c r="R2962" s="5"/>
      <c r="S2962" s="5"/>
      <c r="T2962" s="5"/>
      <c r="U2962" s="5"/>
      <c r="V2962" s="5"/>
      <c r="W2962" s="5"/>
      <c r="X2962" s="5"/>
      <c r="Y2962" s="5"/>
      <c r="Z2962" s="5"/>
      <c r="AA2962" s="5"/>
      <c r="AB2962" s="5"/>
      <c r="AC2962" s="5"/>
      <c r="AD2962" s="5"/>
      <c r="AE2962" s="5"/>
      <c r="AF2962" s="5"/>
      <c r="AG2962" s="5"/>
      <c r="AH2962" s="5"/>
      <c r="AI2962" s="5"/>
      <c r="AJ2962" s="5"/>
      <c r="AK2962" s="5"/>
      <c r="AL2962" s="5"/>
      <c r="AM2962" s="5"/>
      <c r="AN2962" s="5"/>
      <c r="AO2962" s="5"/>
      <c r="AP2962" s="5"/>
      <c r="AQ2962" s="5"/>
      <c r="AR2962" s="5"/>
      <c r="AS2962" s="5"/>
      <c r="AT2962" s="5"/>
      <c r="AU2962" s="5"/>
      <c r="AV2962" s="5"/>
      <c r="AW2962" s="5"/>
      <c r="AX2962" s="5"/>
      <c r="AY2962" s="5"/>
      <c r="AZ2962" s="5"/>
      <c r="BA2962" s="5"/>
      <c r="BB2962" s="5"/>
    </row>
    <row r="2963" spans="1:54">
      <c r="A2963" s="4"/>
      <c r="B2963" s="25"/>
      <c r="C2963" s="32">
        <f t="shared" si="213"/>
        <v>1</v>
      </c>
      <c r="D2963" s="49" t="s">
        <v>4662</v>
      </c>
      <c r="E2963" s="49">
        <v>14258</v>
      </c>
      <c r="F2963" s="4"/>
      <c r="G2963" s="5"/>
      <c r="H2963" s="5"/>
      <c r="I2963" s="5"/>
      <c r="J2963" s="5"/>
      <c r="K2963" s="5"/>
      <c r="L2963" s="5"/>
      <c r="M2963" s="5"/>
      <c r="N2963" s="5"/>
      <c r="O2963" s="5"/>
      <c r="P2963" s="5"/>
      <c r="Q2963" s="5"/>
      <c r="R2963" s="5"/>
      <c r="S2963" s="5"/>
      <c r="T2963" s="5"/>
      <c r="U2963" s="5"/>
      <c r="V2963" s="5"/>
      <c r="W2963" s="5"/>
      <c r="X2963" s="5"/>
      <c r="Y2963" s="5"/>
      <c r="Z2963" s="5"/>
      <c r="AA2963" s="5"/>
      <c r="AB2963" s="5"/>
      <c r="AC2963" s="5"/>
      <c r="AD2963" s="5"/>
      <c r="AE2963" s="5"/>
      <c r="AF2963" s="5"/>
      <c r="AG2963" s="5"/>
      <c r="AH2963" s="5"/>
      <c r="AI2963" s="5"/>
      <c r="AJ2963" s="5"/>
      <c r="AK2963" s="5"/>
      <c r="AL2963" s="5"/>
      <c r="AM2963" s="5"/>
      <c r="AN2963" s="5"/>
      <c r="AO2963" s="5"/>
      <c r="AP2963" s="5"/>
      <c r="AQ2963" s="5"/>
      <c r="AR2963" s="5"/>
      <c r="AS2963" s="5"/>
      <c r="AT2963" s="5"/>
      <c r="AU2963" s="5"/>
      <c r="AV2963" s="5"/>
      <c r="AW2963" s="5"/>
      <c r="AX2963" s="5"/>
      <c r="AY2963" s="5"/>
      <c r="AZ2963" s="5"/>
      <c r="BA2963" s="5"/>
      <c r="BB2963" s="5"/>
    </row>
    <row r="2964" spans="1:54">
      <c r="A2964" s="4"/>
      <c r="B2964" s="25"/>
      <c r="C2964" s="32">
        <f t="shared" si="213"/>
        <v>1</v>
      </c>
      <c r="D2964" s="49" t="s">
        <v>4663</v>
      </c>
      <c r="E2964" s="49">
        <v>12518</v>
      </c>
      <c r="F2964" s="4"/>
      <c r="G2964" s="5"/>
      <c r="H2964" s="5"/>
      <c r="I2964" s="5"/>
      <c r="J2964" s="5"/>
      <c r="K2964" s="5"/>
      <c r="L2964" s="5"/>
      <c r="M2964" s="5"/>
      <c r="N2964" s="5"/>
      <c r="O2964" s="5"/>
      <c r="P2964" s="5"/>
      <c r="Q2964" s="5"/>
      <c r="R2964" s="5"/>
      <c r="S2964" s="5"/>
      <c r="T2964" s="5"/>
      <c r="U2964" s="5"/>
      <c r="V2964" s="5"/>
      <c r="W2964" s="5"/>
      <c r="X2964" s="5"/>
      <c r="Y2964" s="5"/>
      <c r="Z2964" s="5"/>
      <c r="AA2964" s="5"/>
      <c r="AB2964" s="5"/>
      <c r="AC2964" s="5"/>
      <c r="AD2964" s="5"/>
      <c r="AE2964" s="5"/>
      <c r="AF2964" s="5"/>
      <c r="AG2964" s="5"/>
      <c r="AH2964" s="5"/>
      <c r="AI2964" s="5"/>
      <c r="AJ2964" s="5"/>
      <c r="AK2964" s="5"/>
      <c r="AL2964" s="5"/>
      <c r="AM2964" s="5"/>
      <c r="AN2964" s="5"/>
      <c r="AO2964" s="5"/>
      <c r="AP2964" s="5"/>
      <c r="AQ2964" s="5"/>
      <c r="AR2964" s="5"/>
      <c r="AS2964" s="5"/>
      <c r="AT2964" s="5"/>
      <c r="AU2964" s="5"/>
      <c r="AV2964" s="5"/>
      <c r="AW2964" s="5"/>
      <c r="AX2964" s="5"/>
      <c r="AY2964" s="5"/>
      <c r="AZ2964" s="5"/>
      <c r="BA2964" s="5"/>
      <c r="BB2964" s="5"/>
    </row>
    <row r="2965" spans="1:54">
      <c r="A2965" s="4"/>
      <c r="B2965" s="25"/>
      <c r="C2965" s="32">
        <f t="shared" si="213"/>
        <v>1</v>
      </c>
      <c r="D2965" s="49" t="s">
        <v>4664</v>
      </c>
      <c r="E2965" s="49">
        <v>6725</v>
      </c>
      <c r="F2965" s="4"/>
      <c r="G2965" s="5"/>
      <c r="H2965" s="5"/>
      <c r="I2965" s="5"/>
      <c r="J2965" s="5"/>
      <c r="K2965" s="5"/>
      <c r="L2965" s="5"/>
      <c r="M2965" s="5"/>
      <c r="N2965" s="5"/>
      <c r="O2965" s="5"/>
      <c r="P2965" s="5"/>
      <c r="Q2965" s="5"/>
      <c r="R2965" s="5"/>
      <c r="S2965" s="5"/>
      <c r="T2965" s="5"/>
      <c r="U2965" s="5"/>
      <c r="V2965" s="5"/>
      <c r="W2965" s="5"/>
      <c r="X2965" s="5"/>
      <c r="Y2965" s="5"/>
      <c r="Z2965" s="5"/>
      <c r="AA2965" s="5"/>
      <c r="AB2965" s="5"/>
      <c r="AC2965" s="5"/>
      <c r="AD2965" s="5"/>
      <c r="AE2965" s="5"/>
      <c r="AF2965" s="5"/>
      <c r="AG2965" s="5"/>
      <c r="AH2965" s="5"/>
      <c r="AI2965" s="5"/>
      <c r="AJ2965" s="5"/>
      <c r="AK2965" s="5"/>
      <c r="AL2965" s="5"/>
      <c r="AM2965" s="5"/>
      <c r="AN2965" s="5"/>
      <c r="AO2965" s="5"/>
      <c r="AP2965" s="5"/>
      <c r="AQ2965" s="5"/>
      <c r="AR2965" s="5"/>
      <c r="AS2965" s="5"/>
      <c r="AT2965" s="5"/>
      <c r="AU2965" s="5"/>
      <c r="AV2965" s="5"/>
      <c r="AW2965" s="5"/>
      <c r="AX2965" s="5"/>
      <c r="AY2965" s="5"/>
      <c r="AZ2965" s="5"/>
      <c r="BA2965" s="5"/>
      <c r="BB2965" s="5"/>
    </row>
    <row r="2966" spans="1:54">
      <c r="A2966" s="4"/>
      <c r="B2966" s="25"/>
      <c r="C2966" s="32">
        <f t="shared" si="213"/>
        <v>1</v>
      </c>
      <c r="D2966" s="49" t="s">
        <v>4948</v>
      </c>
      <c r="E2966" s="49">
        <v>33235</v>
      </c>
      <c r="F2966" s="4"/>
      <c r="G2966" s="5"/>
      <c r="H2966" s="5"/>
      <c r="I2966" s="5"/>
      <c r="J2966" s="5"/>
      <c r="K2966" s="5"/>
      <c r="L2966" s="5"/>
      <c r="M2966" s="5"/>
      <c r="N2966" s="5"/>
      <c r="O2966" s="5"/>
      <c r="P2966" s="5"/>
      <c r="Q2966" s="5"/>
      <c r="R2966" s="5"/>
      <c r="S2966" s="5"/>
      <c r="T2966" s="5"/>
      <c r="U2966" s="5"/>
      <c r="V2966" s="5"/>
      <c r="W2966" s="5"/>
      <c r="X2966" s="5"/>
      <c r="Y2966" s="5"/>
      <c r="Z2966" s="5"/>
      <c r="AA2966" s="5"/>
      <c r="AB2966" s="5"/>
      <c r="AC2966" s="5"/>
      <c r="AD2966" s="5"/>
      <c r="AE2966" s="5"/>
      <c r="AF2966" s="5"/>
      <c r="AG2966" s="5"/>
      <c r="AH2966" s="5"/>
      <c r="AI2966" s="5"/>
      <c r="AJ2966" s="5"/>
      <c r="AK2966" s="5"/>
      <c r="AL2966" s="5"/>
      <c r="AM2966" s="5"/>
      <c r="AN2966" s="5"/>
      <c r="AO2966" s="5"/>
      <c r="AP2966" s="5"/>
      <c r="AQ2966" s="5"/>
      <c r="AR2966" s="5"/>
      <c r="AS2966" s="5"/>
      <c r="AT2966" s="5"/>
      <c r="AU2966" s="5"/>
      <c r="AV2966" s="5"/>
      <c r="AW2966" s="5"/>
      <c r="AX2966" s="5"/>
      <c r="AY2966" s="5"/>
      <c r="AZ2966" s="5"/>
      <c r="BA2966" s="5"/>
      <c r="BB2966" s="5"/>
    </row>
    <row r="2967" spans="1:54">
      <c r="A2967" s="4"/>
      <c r="B2967" s="25"/>
      <c r="C2967" s="32">
        <f t="shared" si="213"/>
        <v>1</v>
      </c>
      <c r="D2967" s="49" t="s">
        <v>4666</v>
      </c>
      <c r="E2967" s="49">
        <v>33405</v>
      </c>
      <c r="F2967" s="4"/>
      <c r="G2967" s="5"/>
      <c r="H2967" s="5"/>
      <c r="I2967" s="5"/>
      <c r="J2967" s="5"/>
      <c r="K2967" s="5"/>
      <c r="L2967" s="5"/>
      <c r="M2967" s="5"/>
      <c r="N2967" s="5"/>
      <c r="O2967" s="5"/>
      <c r="P2967" s="5"/>
      <c r="Q2967" s="5"/>
      <c r="R2967" s="5"/>
      <c r="S2967" s="5"/>
      <c r="T2967" s="5"/>
      <c r="U2967" s="5"/>
      <c r="V2967" s="5"/>
      <c r="W2967" s="5"/>
      <c r="X2967" s="5"/>
      <c r="Y2967" s="5"/>
      <c r="Z2967" s="5"/>
      <c r="AA2967" s="5"/>
      <c r="AB2967" s="5"/>
      <c r="AC2967" s="5"/>
      <c r="AD2967" s="5"/>
      <c r="AE2967" s="5"/>
      <c r="AF2967" s="5"/>
      <c r="AG2967" s="5"/>
      <c r="AH2967" s="5"/>
      <c r="AI2967" s="5"/>
      <c r="AJ2967" s="5"/>
      <c r="AK2967" s="5"/>
      <c r="AL2967" s="5"/>
      <c r="AM2967" s="5"/>
      <c r="AN2967" s="5"/>
      <c r="AO2967" s="5"/>
      <c r="AP2967" s="5"/>
      <c r="AQ2967" s="5"/>
      <c r="AR2967" s="5"/>
      <c r="AS2967" s="5"/>
      <c r="AT2967" s="5"/>
      <c r="AU2967" s="5"/>
      <c r="AV2967" s="5"/>
      <c r="AW2967" s="5"/>
      <c r="AX2967" s="5"/>
      <c r="AY2967" s="5"/>
      <c r="AZ2967" s="5"/>
      <c r="BA2967" s="5"/>
      <c r="BB2967" s="5"/>
    </row>
    <row r="2968" spans="1:54">
      <c r="A2968" s="4"/>
      <c r="B2968" s="25"/>
      <c r="C2968" s="32">
        <f t="shared" si="213"/>
        <v>1</v>
      </c>
      <c r="D2968" s="49" t="s">
        <v>4667</v>
      </c>
      <c r="E2968" s="39">
        <v>57366</v>
      </c>
      <c r="F2968" s="4"/>
      <c r="G2968" s="5"/>
      <c r="H2968" s="5"/>
      <c r="I2968" s="5"/>
      <c r="J2968" s="5"/>
      <c r="K2968" s="5"/>
      <c r="L2968" s="5"/>
      <c r="M2968" s="5"/>
      <c r="N2968" s="5"/>
      <c r="O2968" s="5"/>
      <c r="P2968" s="5"/>
      <c r="Q2968" s="5"/>
      <c r="R2968" s="5"/>
      <c r="S2968" s="5"/>
      <c r="T2968" s="5"/>
      <c r="U2968" s="5"/>
      <c r="V2968" s="5"/>
      <c r="W2968" s="5"/>
      <c r="X2968" s="5"/>
      <c r="Y2968" s="5"/>
      <c r="Z2968" s="5"/>
      <c r="AA2968" s="5"/>
      <c r="AB2968" s="5"/>
      <c r="AC2968" s="5"/>
      <c r="AD2968" s="5"/>
      <c r="AE2968" s="5"/>
      <c r="AF2968" s="5"/>
      <c r="AG2968" s="5"/>
      <c r="AH2968" s="5"/>
      <c r="AI2968" s="5"/>
      <c r="AJ2968" s="5"/>
      <c r="AK2968" s="5"/>
      <c r="AL2968" s="5"/>
      <c r="AM2968" s="5"/>
      <c r="AN2968" s="5"/>
      <c r="AO2968" s="5"/>
      <c r="AP2968" s="5"/>
      <c r="AQ2968" s="5"/>
      <c r="AR2968" s="5"/>
      <c r="AS2968" s="5"/>
      <c r="AT2968" s="5"/>
      <c r="AU2968" s="5"/>
      <c r="AV2968" s="5"/>
      <c r="AW2968" s="5"/>
      <c r="AX2968" s="5"/>
      <c r="AY2968" s="5"/>
      <c r="AZ2968" s="5"/>
      <c r="BA2968" s="5"/>
      <c r="BB2968" s="5"/>
    </row>
    <row r="2969" spans="1:54">
      <c r="A2969" s="4"/>
      <c r="B2969" s="25"/>
      <c r="C2969" s="32">
        <f t="shared" si="213"/>
        <v>1</v>
      </c>
      <c r="D2969" s="39" t="s">
        <v>4220</v>
      </c>
      <c r="E2969" s="39">
        <v>37285</v>
      </c>
      <c r="F2969" s="4"/>
      <c r="G2969" s="5"/>
      <c r="H2969" s="5"/>
      <c r="I2969" s="5"/>
      <c r="J2969" s="5"/>
      <c r="K2969" s="5"/>
      <c r="L2969" s="5"/>
      <c r="M2969" s="5"/>
      <c r="N2969" s="5"/>
      <c r="O2969" s="5"/>
      <c r="P2969" s="5"/>
      <c r="Q2969" s="5"/>
      <c r="R2969" s="5"/>
      <c r="S2969" s="5"/>
      <c r="T2969" s="5"/>
      <c r="U2969" s="5"/>
      <c r="V2969" s="5"/>
      <c r="W2969" s="5"/>
      <c r="X2969" s="5"/>
      <c r="Y2969" s="5"/>
      <c r="Z2969" s="5"/>
      <c r="AA2969" s="5"/>
      <c r="AB2969" s="5"/>
      <c r="AC2969" s="5"/>
      <c r="AD2969" s="5"/>
      <c r="AE2969" s="5"/>
      <c r="AF2969" s="5"/>
      <c r="AG2969" s="5"/>
      <c r="AH2969" s="5"/>
      <c r="AI2969" s="5"/>
      <c r="AJ2969" s="5"/>
      <c r="AK2969" s="5"/>
      <c r="AL2969" s="5"/>
      <c r="AM2969" s="5"/>
      <c r="AN2969" s="5"/>
      <c r="AO2969" s="5"/>
      <c r="AP2969" s="5"/>
      <c r="AQ2969" s="5"/>
      <c r="AR2969" s="5"/>
      <c r="AS2969" s="5"/>
      <c r="AT2969" s="5"/>
      <c r="AU2969" s="5"/>
      <c r="AV2969" s="5"/>
      <c r="AW2969" s="5"/>
      <c r="AX2969" s="5"/>
      <c r="AY2969" s="5"/>
      <c r="AZ2969" s="5"/>
      <c r="BA2969" s="5"/>
      <c r="BB2969" s="5"/>
    </row>
    <row r="2970" spans="1:54">
      <c r="A2970" s="4"/>
      <c r="B2970" s="25"/>
      <c r="C2970" s="32">
        <f t="shared" si="213"/>
        <v>1</v>
      </c>
      <c r="D2970" s="39" t="s">
        <v>4668</v>
      </c>
      <c r="E2970" s="39">
        <v>155302</v>
      </c>
      <c r="F2970" s="4"/>
      <c r="G2970" s="5"/>
      <c r="H2970" s="5"/>
      <c r="I2970" s="5"/>
      <c r="J2970" s="5"/>
      <c r="K2970" s="5"/>
      <c r="L2970" s="5"/>
      <c r="M2970" s="5"/>
      <c r="N2970" s="5"/>
      <c r="O2970" s="5"/>
      <c r="P2970" s="5"/>
      <c r="Q2970" s="5"/>
      <c r="R2970" s="5"/>
      <c r="S2970" s="5"/>
      <c r="T2970" s="5"/>
      <c r="U2970" s="5"/>
      <c r="V2970" s="5"/>
      <c r="W2970" s="5"/>
      <c r="X2970" s="5"/>
      <c r="Y2970" s="5"/>
      <c r="Z2970" s="5"/>
      <c r="AA2970" s="5"/>
      <c r="AB2970" s="5"/>
      <c r="AC2970" s="5"/>
      <c r="AD2970" s="5"/>
      <c r="AE2970" s="5"/>
      <c r="AF2970" s="5"/>
      <c r="AG2970" s="5"/>
      <c r="AH2970" s="5"/>
      <c r="AI2970" s="5"/>
      <c r="AJ2970" s="5"/>
      <c r="AK2970" s="5"/>
      <c r="AL2970" s="5"/>
      <c r="AM2970" s="5"/>
      <c r="AN2970" s="5"/>
      <c r="AO2970" s="5"/>
      <c r="AP2970" s="5"/>
      <c r="AQ2970" s="5"/>
      <c r="AR2970" s="5"/>
      <c r="AS2970" s="5"/>
      <c r="AT2970" s="5"/>
      <c r="AU2970" s="5"/>
      <c r="AV2970" s="5"/>
      <c r="AW2970" s="5"/>
      <c r="AX2970" s="5"/>
      <c r="AY2970" s="5"/>
      <c r="AZ2970" s="5"/>
      <c r="BA2970" s="5"/>
      <c r="BB2970" s="5"/>
    </row>
    <row r="2971" spans="1:54">
      <c r="A2971" s="4"/>
      <c r="B2971" s="25"/>
      <c r="C2971" s="32">
        <f t="shared" si="213"/>
        <v>1</v>
      </c>
      <c r="D2971" s="39" t="s">
        <v>4669</v>
      </c>
      <c r="E2971" s="39">
        <v>38425</v>
      </c>
      <c r="F2971" s="4"/>
      <c r="G2971" s="5"/>
      <c r="H2971" s="5"/>
      <c r="I2971" s="5"/>
      <c r="J2971" s="5"/>
      <c r="K2971" s="5"/>
      <c r="L2971" s="5"/>
      <c r="M2971" s="5"/>
      <c r="N2971" s="5"/>
      <c r="O2971" s="5"/>
      <c r="P2971" s="5"/>
      <c r="Q2971" s="5"/>
      <c r="R2971" s="5"/>
      <c r="S2971" s="5"/>
      <c r="T2971" s="5"/>
      <c r="U2971" s="5"/>
      <c r="V2971" s="5"/>
      <c r="W2971" s="5"/>
      <c r="X2971" s="5"/>
      <c r="Y2971" s="5"/>
      <c r="Z2971" s="5"/>
      <c r="AA2971" s="5"/>
      <c r="AB2971" s="5"/>
      <c r="AC2971" s="5"/>
      <c r="AD2971" s="5"/>
      <c r="AE2971" s="5"/>
      <c r="AF2971" s="5"/>
      <c r="AG2971" s="5"/>
      <c r="AH2971" s="5"/>
      <c r="AI2971" s="5"/>
      <c r="AJ2971" s="5"/>
      <c r="AK2971" s="5"/>
      <c r="AL2971" s="5"/>
      <c r="AM2971" s="5"/>
      <c r="AN2971" s="5"/>
      <c r="AO2971" s="5"/>
      <c r="AP2971" s="5"/>
      <c r="AQ2971" s="5"/>
      <c r="AR2971" s="5"/>
      <c r="AS2971" s="5"/>
      <c r="AT2971" s="5"/>
      <c r="AU2971" s="5"/>
      <c r="AV2971" s="5"/>
      <c r="AW2971" s="5"/>
      <c r="AX2971" s="5"/>
      <c r="AY2971" s="5"/>
      <c r="AZ2971" s="5"/>
      <c r="BA2971" s="5"/>
      <c r="BB2971" s="5"/>
    </row>
    <row r="2972" spans="1:54">
      <c r="A2972" s="4"/>
      <c r="B2972" s="25"/>
      <c r="C2972" s="32">
        <f t="shared" si="213"/>
        <v>1</v>
      </c>
      <c r="D2972" s="39" t="s">
        <v>4670</v>
      </c>
      <c r="E2972" s="39">
        <v>35062</v>
      </c>
      <c r="F2972" s="4"/>
      <c r="G2972" s="5"/>
      <c r="H2972" s="5"/>
      <c r="I2972" s="5"/>
      <c r="J2972" s="5"/>
      <c r="K2972" s="5"/>
      <c r="L2972" s="5"/>
      <c r="M2972" s="5"/>
      <c r="N2972" s="5"/>
      <c r="O2972" s="5"/>
      <c r="P2972" s="5"/>
      <c r="Q2972" s="5"/>
      <c r="R2972" s="5"/>
      <c r="S2972" s="5"/>
      <c r="T2972" s="5"/>
      <c r="U2972" s="5"/>
      <c r="V2972" s="5"/>
      <c r="W2972" s="5"/>
      <c r="X2972" s="5"/>
      <c r="Y2972" s="5"/>
      <c r="Z2972" s="5"/>
      <c r="AA2972" s="5"/>
      <c r="AB2972" s="5"/>
      <c r="AC2972" s="5"/>
      <c r="AD2972" s="5"/>
      <c r="AE2972" s="5"/>
      <c r="AF2972" s="5"/>
      <c r="AG2972" s="5"/>
      <c r="AH2972" s="5"/>
      <c r="AI2972" s="5"/>
      <c r="AJ2972" s="5"/>
      <c r="AK2972" s="5"/>
      <c r="AL2972" s="5"/>
      <c r="AM2972" s="5"/>
      <c r="AN2972" s="5"/>
      <c r="AO2972" s="5"/>
      <c r="AP2972" s="5"/>
      <c r="AQ2972" s="5"/>
      <c r="AR2972" s="5"/>
      <c r="AS2972" s="5"/>
      <c r="AT2972" s="5"/>
      <c r="AU2972" s="5"/>
      <c r="AV2972" s="5"/>
      <c r="AW2972" s="5"/>
      <c r="AX2972" s="5"/>
      <c r="AY2972" s="5"/>
      <c r="AZ2972" s="5"/>
      <c r="BA2972" s="5"/>
      <c r="BB2972" s="5"/>
    </row>
    <row r="2973" spans="1:54">
      <c r="A2973" s="4"/>
      <c r="B2973" s="25"/>
      <c r="C2973" s="32">
        <f t="shared" si="213"/>
        <v>1</v>
      </c>
      <c r="D2973" s="39" t="s">
        <v>4671</v>
      </c>
      <c r="E2973" s="39">
        <v>53693</v>
      </c>
      <c r="F2973" s="4"/>
      <c r="G2973" s="5"/>
      <c r="H2973" s="5"/>
      <c r="I2973" s="5"/>
      <c r="J2973" s="5"/>
      <c r="K2973" s="5"/>
      <c r="L2973" s="5"/>
      <c r="M2973" s="5"/>
      <c r="N2973" s="5"/>
      <c r="O2973" s="5"/>
      <c r="P2973" s="5"/>
      <c r="Q2973" s="5"/>
      <c r="R2973" s="5"/>
      <c r="S2973" s="5"/>
      <c r="T2973" s="5"/>
      <c r="U2973" s="5"/>
      <c r="V2973" s="5"/>
      <c r="W2973" s="5"/>
      <c r="X2973" s="5"/>
      <c r="Y2973" s="5"/>
      <c r="Z2973" s="5"/>
      <c r="AA2973" s="5"/>
      <c r="AB2973" s="5"/>
      <c r="AC2973" s="5"/>
      <c r="AD2973" s="5"/>
      <c r="AE2973" s="5"/>
      <c r="AF2973" s="5"/>
      <c r="AG2973" s="5"/>
      <c r="AH2973" s="5"/>
      <c r="AI2973" s="5"/>
      <c r="AJ2973" s="5"/>
      <c r="AK2973" s="5"/>
      <c r="AL2973" s="5"/>
      <c r="AM2973" s="5"/>
      <c r="AN2973" s="5"/>
      <c r="AO2973" s="5"/>
      <c r="AP2973" s="5"/>
      <c r="AQ2973" s="5"/>
      <c r="AR2973" s="5"/>
      <c r="AS2973" s="5"/>
      <c r="AT2973" s="5"/>
      <c r="AU2973" s="5"/>
      <c r="AV2973" s="5"/>
      <c r="AW2973" s="5"/>
      <c r="AX2973" s="5"/>
      <c r="AY2973" s="5"/>
      <c r="AZ2973" s="5"/>
      <c r="BA2973" s="5"/>
      <c r="BB2973" s="5"/>
    </row>
    <row r="2974" spans="1:54">
      <c r="A2974" s="4"/>
      <c r="B2974" s="25"/>
      <c r="C2974" s="32">
        <f t="shared" si="213"/>
        <v>1</v>
      </c>
      <c r="D2974" s="39" t="s">
        <v>4672</v>
      </c>
      <c r="E2974" s="39">
        <v>104556</v>
      </c>
      <c r="F2974" s="4"/>
      <c r="G2974" s="5"/>
      <c r="H2974" s="5"/>
      <c r="I2974" s="5"/>
      <c r="J2974" s="5"/>
      <c r="K2974" s="5"/>
      <c r="L2974" s="5"/>
      <c r="M2974" s="5"/>
      <c r="N2974" s="5"/>
      <c r="O2974" s="5"/>
      <c r="P2974" s="5"/>
      <c r="Q2974" s="5"/>
      <c r="R2974" s="5"/>
      <c r="S2974" s="5"/>
      <c r="T2974" s="5"/>
      <c r="U2974" s="5"/>
      <c r="V2974" s="5"/>
      <c r="W2974" s="5"/>
      <c r="X2974" s="5"/>
      <c r="Y2974" s="5"/>
      <c r="Z2974" s="5"/>
      <c r="AA2974" s="5"/>
      <c r="AB2974" s="5"/>
      <c r="AC2974" s="5"/>
      <c r="AD2974" s="5"/>
      <c r="AE2974" s="5"/>
      <c r="AF2974" s="5"/>
      <c r="AG2974" s="5"/>
      <c r="AH2974" s="5"/>
      <c r="AI2974" s="5"/>
      <c r="AJ2974" s="5"/>
      <c r="AK2974" s="5"/>
      <c r="AL2974" s="5"/>
      <c r="AM2974" s="5"/>
      <c r="AN2974" s="5"/>
      <c r="AO2974" s="5"/>
      <c r="AP2974" s="5"/>
      <c r="AQ2974" s="5"/>
      <c r="AR2974" s="5"/>
      <c r="AS2974" s="5"/>
      <c r="AT2974" s="5"/>
      <c r="AU2974" s="5"/>
      <c r="AV2974" s="5"/>
      <c r="AW2974" s="5"/>
      <c r="AX2974" s="5"/>
      <c r="AY2974" s="5"/>
      <c r="AZ2974" s="5"/>
      <c r="BA2974" s="5"/>
      <c r="BB2974" s="5"/>
    </row>
    <row r="2975" spans="1:54">
      <c r="A2975" s="4"/>
      <c r="B2975" s="25"/>
      <c r="C2975" s="32">
        <f t="shared" si="213"/>
        <v>1</v>
      </c>
      <c r="D2975" s="39" t="s">
        <v>4673</v>
      </c>
      <c r="E2975" s="39">
        <v>5264</v>
      </c>
      <c r="F2975" s="4"/>
      <c r="G2975" s="5"/>
      <c r="H2975" s="5"/>
      <c r="I2975" s="5"/>
      <c r="J2975" s="5"/>
      <c r="K2975" s="5"/>
      <c r="L2975" s="5"/>
      <c r="M2975" s="5"/>
      <c r="N2975" s="5"/>
      <c r="O2975" s="5"/>
      <c r="P2975" s="5"/>
      <c r="Q2975" s="5"/>
      <c r="R2975" s="5"/>
      <c r="S2975" s="5"/>
      <c r="T2975" s="5"/>
      <c r="U2975" s="5"/>
      <c r="V2975" s="5"/>
      <c r="W2975" s="5"/>
      <c r="X2975" s="5"/>
      <c r="Y2975" s="5"/>
      <c r="Z2975" s="5"/>
      <c r="AA2975" s="5"/>
      <c r="AB2975" s="5"/>
      <c r="AC2975" s="5"/>
      <c r="AD2975" s="5"/>
      <c r="AE2975" s="5"/>
      <c r="AF2975" s="5"/>
      <c r="AG2975" s="5"/>
      <c r="AH2975" s="5"/>
      <c r="AI2975" s="5"/>
      <c r="AJ2975" s="5"/>
      <c r="AK2975" s="5"/>
      <c r="AL2975" s="5"/>
      <c r="AM2975" s="5"/>
      <c r="AN2975" s="5"/>
      <c r="AO2975" s="5"/>
      <c r="AP2975" s="5"/>
      <c r="AQ2975" s="5"/>
      <c r="AR2975" s="5"/>
      <c r="AS2975" s="5"/>
      <c r="AT2975" s="5"/>
      <c r="AU2975" s="5"/>
      <c r="AV2975" s="5"/>
      <c r="AW2975" s="5"/>
      <c r="AX2975" s="5"/>
      <c r="AY2975" s="5"/>
      <c r="AZ2975" s="5"/>
      <c r="BA2975" s="5"/>
      <c r="BB2975" s="5"/>
    </row>
    <row r="2976" spans="1:54">
      <c r="A2976" s="4"/>
      <c r="B2976" s="25"/>
      <c r="C2976" s="32">
        <f t="shared" si="213"/>
        <v>1</v>
      </c>
      <c r="D2976" s="39" t="s">
        <v>4674</v>
      </c>
      <c r="E2976" s="39">
        <v>85878</v>
      </c>
      <c r="F2976" s="4"/>
      <c r="G2976" s="5"/>
      <c r="H2976" s="5"/>
      <c r="I2976" s="5"/>
      <c r="J2976" s="5"/>
      <c r="K2976" s="5"/>
      <c r="L2976" s="5"/>
      <c r="M2976" s="5"/>
      <c r="N2976" s="5"/>
      <c r="O2976" s="5"/>
      <c r="P2976" s="5"/>
      <c r="Q2976" s="5"/>
      <c r="R2976" s="5"/>
      <c r="S2976" s="5"/>
      <c r="T2976" s="5"/>
      <c r="U2976" s="5"/>
      <c r="V2976" s="5"/>
      <c r="W2976" s="5"/>
      <c r="X2976" s="5"/>
      <c r="Y2976" s="5"/>
      <c r="Z2976" s="5"/>
      <c r="AA2976" s="5"/>
      <c r="AB2976" s="5"/>
      <c r="AC2976" s="5"/>
      <c r="AD2976" s="5"/>
      <c r="AE2976" s="5"/>
      <c r="AF2976" s="5"/>
      <c r="AG2976" s="5"/>
      <c r="AH2976" s="5"/>
      <c r="AI2976" s="5"/>
      <c r="AJ2976" s="5"/>
      <c r="AK2976" s="5"/>
      <c r="AL2976" s="5"/>
      <c r="AM2976" s="5"/>
      <c r="AN2976" s="5"/>
      <c r="AO2976" s="5"/>
      <c r="AP2976" s="5"/>
      <c r="AQ2976" s="5"/>
      <c r="AR2976" s="5"/>
      <c r="AS2976" s="5"/>
      <c r="AT2976" s="5"/>
      <c r="AU2976" s="5"/>
      <c r="AV2976" s="5"/>
      <c r="AW2976" s="5"/>
      <c r="AX2976" s="5"/>
      <c r="AY2976" s="5"/>
      <c r="AZ2976" s="5"/>
      <c r="BA2976" s="5"/>
      <c r="BB2976" s="5"/>
    </row>
    <row r="2977" spans="1:54">
      <c r="A2977" s="4"/>
      <c r="B2977" s="25"/>
      <c r="C2977" s="32">
        <f t="shared" si="213"/>
        <v>1</v>
      </c>
      <c r="D2977" s="39" t="s">
        <v>4675</v>
      </c>
      <c r="E2977" s="39">
        <v>34511</v>
      </c>
      <c r="F2977" s="4"/>
      <c r="G2977" s="5"/>
      <c r="H2977" s="5"/>
      <c r="I2977" s="5"/>
      <c r="J2977" s="5"/>
      <c r="K2977" s="5"/>
      <c r="L2977" s="5"/>
      <c r="M2977" s="5"/>
      <c r="N2977" s="5"/>
      <c r="O2977" s="5"/>
      <c r="P2977" s="5"/>
      <c r="Q2977" s="5"/>
      <c r="R2977" s="5"/>
      <c r="S2977" s="5"/>
      <c r="T2977" s="5"/>
      <c r="U2977" s="5"/>
      <c r="V2977" s="5"/>
      <c r="W2977" s="5"/>
      <c r="X2977" s="5"/>
      <c r="Y2977" s="5"/>
      <c r="Z2977" s="5"/>
      <c r="AA2977" s="5"/>
      <c r="AB2977" s="5"/>
      <c r="AC2977" s="5"/>
      <c r="AD2977" s="5"/>
      <c r="AE2977" s="5"/>
      <c r="AF2977" s="5"/>
      <c r="AG2977" s="5"/>
      <c r="AH2977" s="5"/>
      <c r="AI2977" s="5"/>
      <c r="AJ2977" s="5"/>
      <c r="AK2977" s="5"/>
      <c r="AL2977" s="5"/>
      <c r="AM2977" s="5"/>
      <c r="AN2977" s="5"/>
      <c r="AO2977" s="5"/>
      <c r="AP2977" s="5"/>
      <c r="AQ2977" s="5"/>
      <c r="AR2977" s="5"/>
      <c r="AS2977" s="5"/>
      <c r="AT2977" s="5"/>
      <c r="AU2977" s="5"/>
      <c r="AV2977" s="5"/>
      <c r="AW2977" s="5"/>
      <c r="AX2977" s="5"/>
      <c r="AY2977" s="5"/>
      <c r="AZ2977" s="5"/>
      <c r="BA2977" s="5"/>
      <c r="BB2977" s="5"/>
    </row>
    <row r="2978" spans="1:54">
      <c r="A2978" s="4"/>
      <c r="B2978" s="25"/>
      <c r="C2978" s="32">
        <f t="shared" si="213"/>
        <v>1</v>
      </c>
      <c r="D2978" s="39" t="s">
        <v>4677</v>
      </c>
      <c r="E2978" s="39">
        <v>24292</v>
      </c>
      <c r="F2978" s="4"/>
      <c r="G2978" s="5"/>
      <c r="H2978" s="5"/>
      <c r="I2978" s="5"/>
      <c r="J2978" s="5"/>
      <c r="K2978" s="5"/>
      <c r="L2978" s="5"/>
      <c r="M2978" s="5"/>
      <c r="N2978" s="5"/>
      <c r="O2978" s="5"/>
      <c r="P2978" s="5"/>
      <c r="Q2978" s="5"/>
      <c r="R2978" s="5"/>
      <c r="S2978" s="5"/>
      <c r="T2978" s="5"/>
      <c r="U2978" s="5"/>
      <c r="V2978" s="5"/>
      <c r="W2978" s="5"/>
      <c r="X2978" s="5"/>
      <c r="Y2978" s="5"/>
      <c r="Z2978" s="5"/>
      <c r="AA2978" s="5"/>
      <c r="AB2978" s="5"/>
      <c r="AC2978" s="5"/>
      <c r="AD2978" s="5"/>
      <c r="AE2978" s="5"/>
      <c r="AF2978" s="5"/>
      <c r="AG2978" s="5"/>
      <c r="AH2978" s="5"/>
      <c r="AI2978" s="5"/>
      <c r="AJ2978" s="5"/>
      <c r="AK2978" s="5"/>
      <c r="AL2978" s="5"/>
      <c r="AM2978" s="5"/>
      <c r="AN2978" s="5"/>
      <c r="AO2978" s="5"/>
      <c r="AP2978" s="5"/>
      <c r="AQ2978" s="5"/>
      <c r="AR2978" s="5"/>
      <c r="AS2978" s="5"/>
      <c r="AT2978" s="5"/>
      <c r="AU2978" s="5"/>
      <c r="AV2978" s="5"/>
      <c r="AW2978" s="5"/>
      <c r="AX2978" s="5"/>
      <c r="AY2978" s="5"/>
      <c r="AZ2978" s="5"/>
      <c r="BA2978" s="5"/>
      <c r="BB2978" s="5"/>
    </row>
    <row r="2979" spans="1:54">
      <c r="A2979" s="4"/>
      <c r="B2979" s="25"/>
      <c r="C2979" s="32">
        <f t="shared" si="213"/>
        <v>1</v>
      </c>
      <c r="D2979" s="39" t="s">
        <v>4679</v>
      </c>
      <c r="E2979" s="39">
        <v>80833</v>
      </c>
      <c r="F2979" s="4"/>
      <c r="G2979" s="5"/>
      <c r="H2979" s="5"/>
      <c r="I2979" s="5"/>
      <c r="J2979" s="5"/>
      <c r="K2979" s="5"/>
      <c r="L2979" s="5"/>
      <c r="M2979" s="5"/>
      <c r="N2979" s="5"/>
      <c r="O2979" s="5"/>
      <c r="P2979" s="5"/>
      <c r="Q2979" s="5"/>
      <c r="R2979" s="5"/>
      <c r="S2979" s="5"/>
      <c r="T2979" s="5"/>
      <c r="U2979" s="5"/>
      <c r="V2979" s="5"/>
      <c r="W2979" s="5"/>
      <c r="X2979" s="5"/>
      <c r="Y2979" s="5"/>
      <c r="Z2979" s="5"/>
      <c r="AA2979" s="5"/>
      <c r="AB2979" s="5"/>
      <c r="AC2979" s="5"/>
      <c r="AD2979" s="5"/>
      <c r="AE2979" s="5"/>
      <c r="AF2979" s="5"/>
      <c r="AG2979" s="5"/>
      <c r="AH2979" s="5"/>
      <c r="AI2979" s="5"/>
      <c r="AJ2979" s="5"/>
      <c r="AK2979" s="5"/>
      <c r="AL2979" s="5"/>
      <c r="AM2979" s="5"/>
      <c r="AN2979" s="5"/>
      <c r="AO2979" s="5"/>
      <c r="AP2979" s="5"/>
      <c r="AQ2979" s="5"/>
      <c r="AR2979" s="5"/>
      <c r="AS2979" s="5"/>
      <c r="AT2979" s="5"/>
      <c r="AU2979" s="5"/>
      <c r="AV2979" s="5"/>
      <c r="AW2979" s="5"/>
      <c r="AX2979" s="5"/>
      <c r="AY2979" s="5"/>
      <c r="AZ2979" s="5"/>
      <c r="BA2979" s="5"/>
      <c r="BB2979" s="5"/>
    </row>
    <row r="2980" spans="1:54" ht="15">
      <c r="A2980" s="231" t="s">
        <v>4681</v>
      </c>
      <c r="B2980" s="231"/>
      <c r="C2980" s="231"/>
      <c r="D2980" s="44">
        <f>SUM(C2961:C2979)</f>
        <v>19</v>
      </c>
      <c r="E2980" s="159">
        <f t="shared" ref="E2980" si="214">SUM(E2961:E2979)</f>
        <v>831491</v>
      </c>
      <c r="F2980" s="4"/>
      <c r="G2980" s="5"/>
      <c r="H2980" s="5"/>
      <c r="I2980" s="5"/>
      <c r="J2980" s="5"/>
      <c r="K2980" s="5"/>
      <c r="L2980" s="5"/>
      <c r="M2980" s="5"/>
      <c r="N2980" s="5"/>
      <c r="O2980" s="5"/>
      <c r="P2980" s="5"/>
      <c r="Q2980" s="5"/>
      <c r="R2980" s="5"/>
      <c r="S2980" s="5"/>
      <c r="T2980" s="5"/>
      <c r="U2980" s="5"/>
      <c r="V2980" s="5"/>
      <c r="W2980" s="5"/>
      <c r="X2980" s="5"/>
      <c r="Y2980" s="5"/>
      <c r="Z2980" s="5"/>
      <c r="AA2980" s="5"/>
      <c r="AB2980" s="5"/>
      <c r="AC2980" s="5"/>
      <c r="AD2980" s="5"/>
      <c r="AE2980" s="5"/>
      <c r="AF2980" s="5"/>
      <c r="AG2980" s="5"/>
      <c r="AH2980" s="5"/>
      <c r="AI2980" s="5"/>
      <c r="AJ2980" s="5"/>
      <c r="AK2980" s="5"/>
      <c r="AL2980" s="5"/>
      <c r="AM2980" s="5"/>
      <c r="AN2980" s="5"/>
      <c r="AO2980" s="5"/>
      <c r="AP2980" s="5"/>
      <c r="AQ2980" s="5"/>
      <c r="AR2980" s="5"/>
      <c r="AS2980" s="5"/>
      <c r="AT2980" s="5"/>
      <c r="AU2980" s="5"/>
      <c r="AV2980" s="5"/>
      <c r="AW2980" s="5"/>
      <c r="AX2980" s="5"/>
      <c r="AY2980" s="5"/>
      <c r="AZ2980" s="5"/>
      <c r="BA2980" s="5"/>
      <c r="BB2980" s="5"/>
    </row>
    <row r="2981" spans="1:54" ht="15.75">
      <c r="A2981" s="28">
        <v>975</v>
      </c>
      <c r="B2981" s="225" t="s">
        <v>133</v>
      </c>
      <c r="C2981" s="225"/>
      <c r="D2981" s="29"/>
      <c r="E2981" s="156"/>
      <c r="F2981" s="4"/>
      <c r="G2981" s="5"/>
      <c r="H2981" s="5"/>
      <c r="I2981" s="5"/>
      <c r="J2981" s="5"/>
      <c r="K2981" s="5"/>
      <c r="L2981" s="5"/>
      <c r="M2981" s="5"/>
      <c r="N2981" s="5"/>
      <c r="O2981" s="5"/>
      <c r="P2981" s="5"/>
      <c r="Q2981" s="5"/>
      <c r="R2981" s="5"/>
      <c r="S2981" s="5"/>
      <c r="T2981" s="5"/>
      <c r="U2981" s="5"/>
      <c r="V2981" s="5"/>
      <c r="W2981" s="5"/>
      <c r="X2981" s="5"/>
      <c r="Y2981" s="5"/>
      <c r="Z2981" s="5"/>
      <c r="AA2981" s="5"/>
      <c r="AB2981" s="5"/>
      <c r="AC2981" s="5"/>
      <c r="AD2981" s="5"/>
      <c r="AE2981" s="5"/>
      <c r="AF2981" s="5"/>
      <c r="AG2981" s="5"/>
      <c r="AH2981" s="5"/>
      <c r="AI2981" s="5"/>
      <c r="AJ2981" s="5"/>
      <c r="AK2981" s="5"/>
      <c r="AL2981" s="5"/>
      <c r="AM2981" s="5"/>
      <c r="AN2981" s="5"/>
      <c r="AO2981" s="5"/>
      <c r="AP2981" s="5"/>
      <c r="AQ2981" s="5"/>
      <c r="AR2981" s="5"/>
      <c r="AS2981" s="5"/>
      <c r="AT2981" s="5"/>
      <c r="AU2981" s="5"/>
      <c r="AV2981" s="5"/>
      <c r="AW2981" s="5"/>
      <c r="AX2981" s="5"/>
      <c r="AY2981" s="5"/>
      <c r="AZ2981" s="5"/>
      <c r="BA2981" s="5"/>
      <c r="BB2981" s="5"/>
    </row>
    <row r="2982" spans="1:54" ht="15">
      <c r="A2982" s="231" t="s">
        <v>4682</v>
      </c>
      <c r="B2982" s="231"/>
      <c r="C2982" s="231"/>
      <c r="D2982" s="44">
        <f>SUM(C2980:C2981)</f>
        <v>0</v>
      </c>
      <c r="E2982" s="159">
        <v>0</v>
      </c>
      <c r="F2982" s="4"/>
      <c r="G2982" s="5"/>
      <c r="H2982" s="5"/>
      <c r="I2982" s="5"/>
      <c r="J2982" s="5"/>
      <c r="K2982" s="5"/>
      <c r="L2982" s="5"/>
      <c r="M2982" s="5"/>
      <c r="N2982" s="5"/>
      <c r="O2982" s="5"/>
      <c r="P2982" s="5"/>
      <c r="Q2982" s="5"/>
      <c r="R2982" s="5"/>
      <c r="S2982" s="5"/>
      <c r="T2982" s="5"/>
      <c r="U2982" s="5"/>
      <c r="V2982" s="5"/>
      <c r="W2982" s="5"/>
      <c r="X2982" s="5"/>
      <c r="Y2982" s="5"/>
      <c r="Z2982" s="5"/>
      <c r="AA2982" s="5"/>
      <c r="AB2982" s="5"/>
      <c r="AC2982" s="5"/>
      <c r="AD2982" s="5"/>
      <c r="AE2982" s="5"/>
      <c r="AF2982" s="5"/>
      <c r="AG2982" s="5"/>
      <c r="AH2982" s="5"/>
      <c r="AI2982" s="5"/>
      <c r="AJ2982" s="5"/>
      <c r="AK2982" s="5"/>
      <c r="AL2982" s="5"/>
      <c r="AM2982" s="5"/>
      <c r="AN2982" s="5"/>
      <c r="AO2982" s="5"/>
      <c r="AP2982" s="5"/>
      <c r="AQ2982" s="5"/>
      <c r="AR2982" s="5"/>
      <c r="AS2982" s="5"/>
      <c r="AT2982" s="5"/>
      <c r="AU2982" s="5"/>
      <c r="AV2982" s="5"/>
      <c r="AW2982" s="5"/>
      <c r="AX2982" s="5"/>
      <c r="AY2982" s="5"/>
      <c r="AZ2982" s="5"/>
      <c r="BA2982" s="5"/>
      <c r="BB2982" s="5"/>
    </row>
    <row r="2983" spans="1:54" ht="15.75">
      <c r="A2983" s="28">
        <v>976</v>
      </c>
      <c r="B2983" s="225" t="s">
        <v>134</v>
      </c>
      <c r="C2983" s="225"/>
      <c r="D2983" s="29"/>
      <c r="E2983" s="156"/>
      <c r="F2983" s="4"/>
      <c r="G2983" s="5"/>
      <c r="H2983" s="5"/>
      <c r="I2983" s="5"/>
      <c r="J2983" s="5"/>
      <c r="K2983" s="5"/>
      <c r="L2983" s="5"/>
      <c r="M2983" s="5"/>
      <c r="N2983" s="5"/>
      <c r="O2983" s="5"/>
      <c r="P2983" s="5"/>
      <c r="Q2983" s="5"/>
      <c r="R2983" s="5"/>
      <c r="S2983" s="5"/>
      <c r="T2983" s="5"/>
      <c r="U2983" s="5"/>
      <c r="V2983" s="5"/>
      <c r="W2983" s="5"/>
      <c r="X2983" s="5"/>
      <c r="Y2983" s="5"/>
      <c r="Z2983" s="5"/>
      <c r="AA2983" s="5"/>
      <c r="AB2983" s="5"/>
      <c r="AC2983" s="5"/>
      <c r="AD2983" s="5"/>
      <c r="AE2983" s="5"/>
      <c r="AF2983" s="5"/>
      <c r="AG2983" s="5"/>
      <c r="AH2983" s="5"/>
      <c r="AI2983" s="5"/>
      <c r="AJ2983" s="5"/>
      <c r="AK2983" s="5"/>
      <c r="AL2983" s="5"/>
      <c r="AM2983" s="5"/>
      <c r="AN2983" s="5"/>
      <c r="AO2983" s="5"/>
      <c r="AP2983" s="5"/>
      <c r="AQ2983" s="5"/>
      <c r="AR2983" s="5"/>
      <c r="AS2983" s="5"/>
      <c r="AT2983" s="5"/>
      <c r="AU2983" s="5"/>
      <c r="AV2983" s="5"/>
      <c r="AW2983" s="5"/>
      <c r="AX2983" s="5"/>
      <c r="AY2983" s="5"/>
      <c r="AZ2983" s="5"/>
      <c r="BA2983" s="5"/>
      <c r="BB2983" s="5"/>
    </row>
    <row r="2984" spans="1:54">
      <c r="A2984" s="4"/>
      <c r="B2984" s="25"/>
      <c r="C2984" s="32">
        <f t="shared" ref="C2984:C2990" si="215">IF(D2984="",0,1)</f>
        <v>1</v>
      </c>
      <c r="D2984" s="49" t="s">
        <v>4949</v>
      </c>
      <c r="E2984" s="49">
        <v>30898</v>
      </c>
      <c r="F2984" s="4"/>
      <c r="G2984" s="5"/>
      <c r="H2984" s="5"/>
      <c r="I2984" s="5"/>
      <c r="J2984" s="5"/>
      <c r="K2984" s="5"/>
      <c r="L2984" s="5"/>
      <c r="M2984" s="5"/>
      <c r="N2984" s="5"/>
      <c r="O2984" s="5"/>
      <c r="P2984" s="5"/>
      <c r="Q2984" s="5"/>
      <c r="R2984" s="5"/>
      <c r="S2984" s="5"/>
      <c r="T2984" s="5"/>
      <c r="U2984" s="5"/>
      <c r="V2984" s="5"/>
      <c r="W2984" s="5"/>
      <c r="X2984" s="5"/>
      <c r="Y2984" s="5"/>
      <c r="Z2984" s="5"/>
      <c r="AA2984" s="5"/>
      <c r="AB2984" s="5"/>
      <c r="AC2984" s="5"/>
      <c r="AD2984" s="5"/>
      <c r="AE2984" s="5"/>
      <c r="AF2984" s="5"/>
      <c r="AG2984" s="5"/>
      <c r="AH2984" s="5"/>
      <c r="AI2984" s="5"/>
      <c r="AJ2984" s="5"/>
      <c r="AK2984" s="5"/>
      <c r="AL2984" s="5"/>
      <c r="AM2984" s="5"/>
      <c r="AN2984" s="5"/>
      <c r="AO2984" s="5"/>
      <c r="AP2984" s="5"/>
      <c r="AQ2984" s="5"/>
      <c r="AR2984" s="5"/>
      <c r="AS2984" s="5"/>
      <c r="AT2984" s="5"/>
      <c r="AU2984" s="5"/>
      <c r="AV2984" s="5"/>
      <c r="AW2984" s="5"/>
      <c r="AX2984" s="5"/>
      <c r="AY2984" s="5"/>
      <c r="AZ2984" s="5"/>
      <c r="BA2984" s="5"/>
      <c r="BB2984" s="5"/>
    </row>
    <row r="2985" spans="1:54">
      <c r="A2985" s="4"/>
      <c r="B2985" s="25"/>
      <c r="C2985" s="32">
        <f t="shared" si="215"/>
        <v>1</v>
      </c>
      <c r="D2985" s="49" t="s">
        <v>4950</v>
      </c>
      <c r="E2985" s="49">
        <v>29273</v>
      </c>
      <c r="F2985" s="4"/>
      <c r="G2985" s="5"/>
      <c r="H2985" s="5"/>
      <c r="I2985" s="5"/>
      <c r="J2985" s="5"/>
      <c r="K2985" s="5"/>
      <c r="L2985" s="5"/>
      <c r="M2985" s="5"/>
      <c r="N2985" s="5"/>
      <c r="O2985" s="5"/>
      <c r="P2985" s="5"/>
      <c r="Q2985" s="5"/>
      <c r="R2985" s="5"/>
      <c r="S2985" s="5"/>
      <c r="T2985" s="5"/>
      <c r="U2985" s="5"/>
      <c r="V2985" s="5"/>
      <c r="W2985" s="5"/>
      <c r="X2985" s="5"/>
      <c r="Y2985" s="5"/>
      <c r="Z2985" s="5"/>
      <c r="AA2985" s="5"/>
      <c r="AB2985" s="5"/>
      <c r="AC2985" s="5"/>
      <c r="AD2985" s="5"/>
      <c r="AE2985" s="5"/>
      <c r="AF2985" s="5"/>
      <c r="AG2985" s="5"/>
      <c r="AH2985" s="5"/>
      <c r="AI2985" s="5"/>
      <c r="AJ2985" s="5"/>
      <c r="AK2985" s="5"/>
      <c r="AL2985" s="5"/>
      <c r="AM2985" s="5"/>
      <c r="AN2985" s="5"/>
      <c r="AO2985" s="5"/>
      <c r="AP2985" s="5"/>
      <c r="AQ2985" s="5"/>
      <c r="AR2985" s="5"/>
      <c r="AS2985" s="5"/>
      <c r="AT2985" s="5"/>
      <c r="AU2985" s="5"/>
      <c r="AV2985" s="5"/>
      <c r="AW2985" s="5"/>
      <c r="AX2985" s="5"/>
      <c r="AY2985" s="5"/>
      <c r="AZ2985" s="5"/>
      <c r="BA2985" s="5"/>
      <c r="BB2985" s="5"/>
    </row>
    <row r="2986" spans="1:54">
      <c r="A2986" s="4"/>
      <c r="B2986" s="25"/>
      <c r="C2986" s="32">
        <f t="shared" si="215"/>
        <v>1</v>
      </c>
      <c r="D2986" s="49" t="s">
        <v>4690</v>
      </c>
      <c r="E2986" s="49">
        <v>8920</v>
      </c>
      <c r="F2986" s="4"/>
      <c r="G2986" s="5"/>
      <c r="H2986" s="5"/>
      <c r="I2986" s="5"/>
      <c r="J2986" s="5"/>
      <c r="K2986" s="5"/>
      <c r="L2986" s="5"/>
      <c r="M2986" s="5"/>
      <c r="N2986" s="5"/>
      <c r="O2986" s="5"/>
      <c r="P2986" s="5"/>
      <c r="Q2986" s="5"/>
      <c r="R2986" s="5"/>
      <c r="S2986" s="5"/>
      <c r="T2986" s="5"/>
      <c r="U2986" s="5"/>
      <c r="V2986" s="5"/>
      <c r="W2986" s="5"/>
      <c r="X2986" s="5"/>
      <c r="Y2986" s="5"/>
      <c r="Z2986" s="5"/>
      <c r="AA2986" s="5"/>
      <c r="AB2986" s="5"/>
      <c r="AC2986" s="5"/>
      <c r="AD2986" s="5"/>
      <c r="AE2986" s="5"/>
      <c r="AF2986" s="5"/>
      <c r="AG2986" s="5"/>
      <c r="AH2986" s="5"/>
      <c r="AI2986" s="5"/>
      <c r="AJ2986" s="5"/>
      <c r="AK2986" s="5"/>
      <c r="AL2986" s="5"/>
      <c r="AM2986" s="5"/>
      <c r="AN2986" s="5"/>
      <c r="AO2986" s="5"/>
      <c r="AP2986" s="5"/>
      <c r="AQ2986" s="5"/>
      <c r="AR2986" s="5"/>
      <c r="AS2986" s="5"/>
      <c r="AT2986" s="5"/>
      <c r="AU2986" s="5"/>
      <c r="AV2986" s="5"/>
      <c r="AW2986" s="5"/>
      <c r="AX2986" s="5"/>
      <c r="AY2986" s="5"/>
      <c r="AZ2986" s="5"/>
      <c r="BA2986" s="5"/>
      <c r="BB2986" s="5"/>
    </row>
    <row r="2987" spans="1:54">
      <c r="A2987" s="4"/>
      <c r="B2987" s="25"/>
      <c r="C2987" s="32">
        <f t="shared" si="215"/>
        <v>1</v>
      </c>
      <c r="D2987" s="39" t="s">
        <v>4694</v>
      </c>
      <c r="E2987" s="39">
        <v>32156</v>
      </c>
      <c r="F2987" s="4"/>
      <c r="G2987" s="5"/>
      <c r="H2987" s="5"/>
      <c r="I2987" s="5"/>
      <c r="J2987" s="5"/>
      <c r="K2987" s="5"/>
      <c r="L2987" s="5"/>
      <c r="M2987" s="5"/>
      <c r="N2987" s="5"/>
      <c r="O2987" s="5"/>
      <c r="P2987" s="5"/>
      <c r="Q2987" s="5"/>
      <c r="R2987" s="5"/>
      <c r="S2987" s="5"/>
      <c r="T2987" s="5"/>
      <c r="U2987" s="5"/>
      <c r="V2987" s="5"/>
      <c r="W2987" s="5"/>
      <c r="X2987" s="5"/>
      <c r="Y2987" s="5"/>
      <c r="Z2987" s="5"/>
      <c r="AA2987" s="5"/>
      <c r="AB2987" s="5"/>
      <c r="AC2987" s="5"/>
      <c r="AD2987" s="5"/>
      <c r="AE2987" s="5"/>
      <c r="AF2987" s="5"/>
      <c r="AG2987" s="5"/>
      <c r="AH2987" s="5"/>
      <c r="AI2987" s="5"/>
      <c r="AJ2987" s="5"/>
      <c r="AK2987" s="5"/>
      <c r="AL2987" s="5"/>
      <c r="AM2987" s="5"/>
      <c r="AN2987" s="5"/>
      <c r="AO2987" s="5"/>
      <c r="AP2987" s="5"/>
      <c r="AQ2987" s="5"/>
      <c r="AR2987" s="5"/>
      <c r="AS2987" s="5"/>
      <c r="AT2987" s="5"/>
      <c r="AU2987" s="5"/>
      <c r="AV2987" s="5"/>
      <c r="AW2987" s="5"/>
      <c r="AX2987" s="5"/>
      <c r="AY2987" s="5"/>
      <c r="AZ2987" s="5"/>
      <c r="BA2987" s="5"/>
      <c r="BB2987" s="5"/>
    </row>
    <row r="2988" spans="1:54">
      <c r="A2988" s="4"/>
      <c r="B2988" s="25"/>
      <c r="C2988" s="32">
        <f t="shared" si="215"/>
        <v>1</v>
      </c>
      <c r="D2988" s="39" t="s">
        <v>4695</v>
      </c>
      <c r="E2988" s="39">
        <v>71437</v>
      </c>
      <c r="F2988" s="4"/>
      <c r="G2988" s="5"/>
      <c r="H2988" s="5"/>
      <c r="I2988" s="5"/>
      <c r="J2988" s="5"/>
      <c r="K2988" s="5"/>
      <c r="L2988" s="5"/>
      <c r="M2988" s="5"/>
      <c r="N2988" s="5"/>
      <c r="O2988" s="5"/>
      <c r="P2988" s="5"/>
      <c r="Q2988" s="5"/>
      <c r="R2988" s="5"/>
      <c r="S2988" s="5"/>
      <c r="T2988" s="5"/>
      <c r="U2988" s="5"/>
      <c r="V2988" s="5"/>
      <c r="W2988" s="5"/>
      <c r="X2988" s="5"/>
      <c r="Y2988" s="5"/>
      <c r="Z2988" s="5"/>
      <c r="AA2988" s="5"/>
      <c r="AB2988" s="5"/>
      <c r="AC2988" s="5"/>
      <c r="AD2988" s="5"/>
      <c r="AE2988" s="5"/>
      <c r="AF2988" s="5"/>
      <c r="AG2988" s="5"/>
      <c r="AH2988" s="5"/>
      <c r="AI2988" s="5"/>
      <c r="AJ2988" s="5"/>
      <c r="AK2988" s="5"/>
      <c r="AL2988" s="5"/>
      <c r="AM2988" s="5"/>
      <c r="AN2988" s="5"/>
      <c r="AO2988" s="5"/>
      <c r="AP2988" s="5"/>
      <c r="AQ2988" s="5"/>
      <c r="AR2988" s="5"/>
      <c r="AS2988" s="5"/>
      <c r="AT2988" s="5"/>
      <c r="AU2988" s="5"/>
      <c r="AV2988" s="5"/>
      <c r="AW2988" s="5"/>
      <c r="AX2988" s="5"/>
      <c r="AY2988" s="5"/>
      <c r="AZ2988" s="5"/>
      <c r="BA2988" s="5"/>
      <c r="BB2988" s="5"/>
    </row>
    <row r="2989" spans="1:54">
      <c r="A2989" s="4"/>
      <c r="B2989" s="25"/>
      <c r="C2989" s="32">
        <f t="shared" si="215"/>
        <v>1</v>
      </c>
      <c r="D2989" s="39" t="s">
        <v>4700</v>
      </c>
      <c r="E2989" s="39">
        <v>11156</v>
      </c>
      <c r="F2989" s="4"/>
      <c r="G2989" s="5"/>
      <c r="H2989" s="5"/>
      <c r="I2989" s="5"/>
      <c r="J2989" s="5"/>
      <c r="K2989" s="5"/>
      <c r="L2989" s="5"/>
      <c r="M2989" s="5"/>
      <c r="N2989" s="5"/>
      <c r="O2989" s="5"/>
      <c r="P2989" s="5"/>
      <c r="Q2989" s="5"/>
      <c r="R2989" s="5"/>
      <c r="S2989" s="5"/>
      <c r="T2989" s="5"/>
      <c r="U2989" s="5"/>
      <c r="V2989" s="5"/>
      <c r="W2989" s="5"/>
      <c r="X2989" s="5"/>
      <c r="Y2989" s="5"/>
      <c r="Z2989" s="5"/>
      <c r="AA2989" s="5"/>
      <c r="AB2989" s="5"/>
      <c r="AC2989" s="5"/>
      <c r="AD2989" s="5"/>
      <c r="AE2989" s="5"/>
      <c r="AF2989" s="5"/>
      <c r="AG2989" s="5"/>
      <c r="AH2989" s="5"/>
      <c r="AI2989" s="5"/>
      <c r="AJ2989" s="5"/>
      <c r="AK2989" s="5"/>
      <c r="AL2989" s="5"/>
      <c r="AM2989" s="5"/>
      <c r="AN2989" s="5"/>
      <c r="AO2989" s="5"/>
      <c r="AP2989" s="5"/>
      <c r="AQ2989" s="5"/>
      <c r="AR2989" s="5"/>
      <c r="AS2989" s="5"/>
      <c r="AT2989" s="5"/>
      <c r="AU2989" s="5"/>
      <c r="AV2989" s="5"/>
      <c r="AW2989" s="5"/>
      <c r="AX2989" s="5"/>
      <c r="AY2989" s="5"/>
      <c r="AZ2989" s="5"/>
      <c r="BA2989" s="5"/>
      <c r="BB2989" s="5"/>
    </row>
    <row r="2990" spans="1:54">
      <c r="A2990" s="4"/>
      <c r="B2990" s="25"/>
      <c r="C2990" s="32">
        <f t="shared" si="215"/>
        <v>1</v>
      </c>
      <c r="D2990" s="39" t="s">
        <v>4701</v>
      </c>
      <c r="E2990" s="39">
        <v>13934</v>
      </c>
      <c r="F2990" s="4"/>
      <c r="G2990" s="5"/>
      <c r="H2990" s="5"/>
      <c r="I2990" s="5"/>
      <c r="J2990" s="5"/>
      <c r="K2990" s="5"/>
      <c r="L2990" s="5"/>
      <c r="M2990" s="5"/>
      <c r="N2990" s="5"/>
      <c r="O2990" s="5"/>
      <c r="P2990" s="5"/>
      <c r="Q2990" s="5"/>
      <c r="R2990" s="5"/>
      <c r="S2990" s="5"/>
      <c r="T2990" s="5"/>
      <c r="U2990" s="5"/>
      <c r="V2990" s="5"/>
      <c r="W2990" s="5"/>
      <c r="X2990" s="5"/>
      <c r="Y2990" s="5"/>
      <c r="Z2990" s="5"/>
      <c r="AA2990" s="5"/>
      <c r="AB2990" s="5"/>
      <c r="AC2990" s="5"/>
      <c r="AD2990" s="5"/>
      <c r="AE2990" s="5"/>
      <c r="AF2990" s="5"/>
      <c r="AG2990" s="5"/>
      <c r="AH2990" s="5"/>
      <c r="AI2990" s="5"/>
      <c r="AJ2990" s="5"/>
      <c r="AK2990" s="5"/>
      <c r="AL2990" s="5"/>
      <c r="AM2990" s="5"/>
      <c r="AN2990" s="5"/>
      <c r="AO2990" s="5"/>
      <c r="AP2990" s="5"/>
      <c r="AQ2990" s="5"/>
      <c r="AR2990" s="5"/>
      <c r="AS2990" s="5"/>
      <c r="AT2990" s="5"/>
      <c r="AU2990" s="5"/>
      <c r="AV2990" s="5"/>
      <c r="AW2990" s="5"/>
      <c r="AX2990" s="5"/>
      <c r="AY2990" s="5"/>
      <c r="AZ2990" s="5"/>
      <c r="BA2990" s="5"/>
      <c r="BB2990" s="5"/>
    </row>
    <row r="2991" spans="1:54" ht="15">
      <c r="A2991" s="231" t="s">
        <v>4702</v>
      </c>
      <c r="B2991" s="231"/>
      <c r="C2991" s="231"/>
      <c r="D2991" s="44">
        <f>SUM(C2984:C2990)</f>
        <v>7</v>
      </c>
      <c r="E2991" s="159">
        <f t="shared" ref="E2991" si="216">SUM(E2984:E2990)</f>
        <v>197774</v>
      </c>
      <c r="F2991" s="4"/>
      <c r="G2991" s="5"/>
      <c r="H2991" s="5"/>
      <c r="I2991" s="5"/>
      <c r="J2991" s="5"/>
      <c r="K2991" s="5"/>
      <c r="L2991" s="5"/>
      <c r="M2991" s="5"/>
      <c r="N2991" s="5"/>
      <c r="O2991" s="5"/>
      <c r="P2991" s="5"/>
      <c r="Q2991" s="5"/>
      <c r="R2991" s="5"/>
      <c r="S2991" s="5"/>
      <c r="T2991" s="5"/>
      <c r="U2991" s="5"/>
      <c r="V2991" s="5"/>
      <c r="W2991" s="5"/>
      <c r="X2991" s="5"/>
      <c r="Y2991" s="5"/>
      <c r="Z2991" s="5"/>
      <c r="AA2991" s="5"/>
      <c r="AB2991" s="5"/>
      <c r="AC2991" s="5"/>
      <c r="AD2991" s="5"/>
      <c r="AE2991" s="5"/>
      <c r="AF2991" s="5"/>
      <c r="AG2991" s="5"/>
      <c r="AH2991" s="5"/>
      <c r="AI2991" s="5"/>
      <c r="AJ2991" s="5"/>
      <c r="AK2991" s="5"/>
      <c r="AL2991" s="5"/>
      <c r="AM2991" s="5"/>
      <c r="AN2991" s="5"/>
      <c r="AO2991" s="5"/>
      <c r="AP2991" s="5"/>
      <c r="AQ2991" s="5"/>
      <c r="AR2991" s="5"/>
      <c r="AS2991" s="5"/>
      <c r="AT2991" s="5"/>
      <c r="AU2991" s="5"/>
      <c r="AV2991" s="5"/>
      <c r="AW2991" s="5"/>
      <c r="AX2991" s="5"/>
      <c r="AY2991" s="5"/>
      <c r="AZ2991" s="5"/>
      <c r="BA2991" s="5"/>
      <c r="BB2991" s="5"/>
    </row>
    <row r="2992" spans="1:54" ht="15.75">
      <c r="A2992" s="28">
        <v>987</v>
      </c>
      <c r="B2992" s="225" t="s">
        <v>135</v>
      </c>
      <c r="C2992" s="225"/>
      <c r="D2992" s="29"/>
      <c r="E2992" s="156"/>
      <c r="F2992" s="4"/>
      <c r="G2992" s="5"/>
      <c r="H2992" s="5"/>
      <c r="I2992" s="5"/>
      <c r="J2992" s="5"/>
      <c r="K2992" s="5"/>
      <c r="L2992" s="5"/>
      <c r="M2992" s="5"/>
      <c r="N2992" s="5"/>
      <c r="O2992" s="5"/>
      <c r="P2992" s="5"/>
      <c r="Q2992" s="5"/>
      <c r="R2992" s="5"/>
      <c r="S2992" s="5"/>
      <c r="T2992" s="5"/>
      <c r="U2992" s="5"/>
      <c r="V2992" s="5"/>
      <c r="W2992" s="5"/>
      <c r="X2992" s="5"/>
      <c r="Y2992" s="5"/>
      <c r="Z2992" s="5"/>
      <c r="AA2992" s="5"/>
      <c r="AB2992" s="5"/>
      <c r="AC2992" s="5"/>
      <c r="AD2992" s="5"/>
      <c r="AE2992" s="5"/>
      <c r="AF2992" s="5"/>
      <c r="AG2992" s="5"/>
      <c r="AH2992" s="5"/>
      <c r="AI2992" s="5"/>
      <c r="AJ2992" s="5"/>
      <c r="AK2992" s="5"/>
      <c r="AL2992" s="5"/>
      <c r="AM2992" s="5"/>
      <c r="AN2992" s="5"/>
      <c r="AO2992" s="5"/>
      <c r="AP2992" s="5"/>
      <c r="AQ2992" s="5"/>
      <c r="AR2992" s="5"/>
      <c r="AS2992" s="5"/>
      <c r="AT2992" s="5"/>
      <c r="AU2992" s="5"/>
      <c r="AV2992" s="5"/>
      <c r="AW2992" s="5"/>
      <c r="AX2992" s="5"/>
      <c r="AY2992" s="5"/>
      <c r="AZ2992" s="5"/>
      <c r="BA2992" s="5"/>
      <c r="BB2992" s="5"/>
    </row>
    <row r="2993" spans="1:1014">
      <c r="A2993" s="4"/>
      <c r="B2993" s="25"/>
      <c r="C2993" s="32">
        <f>IF(D2993="",0,1)</f>
        <v>1</v>
      </c>
      <c r="D2993" s="34" t="s">
        <v>4716</v>
      </c>
      <c r="E2993" s="85">
        <v>14763</v>
      </c>
      <c r="F2993" s="4"/>
      <c r="G2993" s="5"/>
      <c r="H2993" s="5"/>
      <c r="I2993" s="5"/>
      <c r="J2993" s="5"/>
      <c r="K2993" s="5"/>
      <c r="L2993" s="5"/>
      <c r="M2993" s="5"/>
      <c r="N2993" s="5"/>
      <c r="O2993" s="5"/>
      <c r="P2993" s="5"/>
      <c r="Q2993" s="5"/>
      <c r="R2993" s="5"/>
      <c r="S2993" s="5"/>
      <c r="T2993" s="5"/>
      <c r="U2993" s="5"/>
      <c r="V2993" s="5"/>
      <c r="W2993" s="5"/>
      <c r="X2993" s="5"/>
      <c r="Y2993" s="5"/>
      <c r="Z2993" s="5"/>
      <c r="AA2993" s="5"/>
      <c r="AB2993" s="5"/>
      <c r="AC2993" s="5"/>
      <c r="AD2993" s="5"/>
      <c r="AE2993" s="5"/>
      <c r="AF2993" s="5"/>
      <c r="AG2993" s="5"/>
      <c r="AH2993" s="5"/>
      <c r="AI2993" s="5"/>
      <c r="AJ2993" s="5"/>
      <c r="AK2993" s="5"/>
      <c r="AL2993" s="5"/>
      <c r="AM2993" s="5"/>
      <c r="AN2993" s="5"/>
      <c r="AO2993" s="5"/>
      <c r="AP2993" s="5"/>
      <c r="AQ2993" s="5"/>
      <c r="AR2993" s="5"/>
      <c r="AS2993" s="5"/>
      <c r="AT2993" s="5"/>
      <c r="AU2993" s="5"/>
      <c r="AV2993" s="5"/>
      <c r="AW2993" s="5"/>
      <c r="AX2993" s="5"/>
      <c r="AY2993" s="5"/>
      <c r="AZ2993" s="5"/>
      <c r="BA2993" s="5"/>
      <c r="BB2993" s="5"/>
    </row>
    <row r="2994" spans="1:1014">
      <c r="A2994" s="4"/>
      <c r="B2994" s="25"/>
      <c r="C2994" s="32">
        <f>IF(D2994="",0,1)</f>
        <v>1</v>
      </c>
      <c r="D2994" s="40" t="s">
        <v>4720</v>
      </c>
      <c r="E2994" s="168">
        <v>17816</v>
      </c>
      <c r="F2994" s="4"/>
      <c r="G2994" s="5"/>
      <c r="H2994" s="5"/>
      <c r="I2994" s="5"/>
      <c r="J2994" s="5"/>
      <c r="K2994" s="5"/>
      <c r="L2994" s="5"/>
      <c r="M2994" s="5"/>
      <c r="N2994" s="5"/>
      <c r="O2994" s="5"/>
      <c r="P2994" s="5"/>
      <c r="Q2994" s="5"/>
      <c r="R2994" s="5"/>
      <c r="S2994" s="5"/>
      <c r="T2994" s="5"/>
      <c r="U2994" s="5"/>
      <c r="V2994" s="5"/>
      <c r="W2994" s="5"/>
      <c r="X2994" s="5"/>
      <c r="Y2994" s="5"/>
      <c r="Z2994" s="5"/>
      <c r="AA2994" s="5"/>
      <c r="AB2994" s="5"/>
      <c r="AC2994" s="5"/>
      <c r="AD2994" s="5"/>
      <c r="AE2994" s="5"/>
      <c r="AF2994" s="5"/>
      <c r="AG2994" s="5"/>
      <c r="AH2994" s="5"/>
      <c r="AI2994" s="5"/>
      <c r="AJ2994" s="5"/>
      <c r="AK2994" s="5"/>
      <c r="AL2994" s="5"/>
      <c r="AM2994" s="5"/>
      <c r="AN2994" s="5"/>
      <c r="AO2994" s="5"/>
      <c r="AP2994" s="5"/>
      <c r="AQ2994" s="5"/>
      <c r="AR2994" s="5"/>
      <c r="AS2994" s="5"/>
      <c r="AT2994" s="5"/>
      <c r="AU2994" s="5"/>
      <c r="AV2994" s="5"/>
      <c r="AW2994" s="5"/>
      <c r="AX2994" s="5"/>
      <c r="AY2994" s="5"/>
      <c r="AZ2994" s="5"/>
      <c r="BA2994" s="5"/>
      <c r="BB2994" s="5"/>
    </row>
    <row r="2995" spans="1:1014">
      <c r="A2995" s="4"/>
      <c r="B2995" s="25"/>
      <c r="C2995" s="32">
        <f>IF(D2995="",0,1)</f>
        <v>1</v>
      </c>
      <c r="D2995" s="34" t="s">
        <v>4726</v>
      </c>
      <c r="E2995" s="85">
        <v>26926</v>
      </c>
      <c r="F2995" s="4"/>
      <c r="G2995" s="5"/>
      <c r="H2995" s="5"/>
      <c r="I2995" s="5"/>
      <c r="J2995" s="5"/>
      <c r="K2995" s="5"/>
      <c r="L2995" s="5"/>
      <c r="M2995" s="5"/>
      <c r="N2995" s="5"/>
      <c r="O2995" s="5"/>
      <c r="P2995" s="5"/>
      <c r="Q2995" s="5"/>
      <c r="R2995" s="5"/>
      <c r="S2995" s="5"/>
      <c r="T2995" s="5"/>
      <c r="U2995" s="5"/>
      <c r="V2995" s="5"/>
      <c r="W2995" s="5"/>
      <c r="X2995" s="5"/>
      <c r="Y2995" s="5"/>
      <c r="Z2995" s="5"/>
      <c r="AA2995" s="5"/>
      <c r="AB2995" s="5"/>
      <c r="AC2995" s="5"/>
      <c r="AD2995" s="5"/>
      <c r="AE2995" s="5"/>
      <c r="AF2995" s="5"/>
      <c r="AG2995" s="5"/>
      <c r="AH2995" s="5"/>
      <c r="AI2995" s="5"/>
      <c r="AJ2995" s="5"/>
      <c r="AK2995" s="5"/>
      <c r="AL2995" s="5"/>
      <c r="AM2995" s="5"/>
      <c r="AN2995" s="5"/>
      <c r="AO2995" s="5"/>
      <c r="AP2995" s="5"/>
      <c r="AQ2995" s="5"/>
      <c r="AR2995" s="5"/>
      <c r="AS2995" s="5"/>
      <c r="AT2995" s="5"/>
      <c r="AU2995" s="5"/>
      <c r="AV2995" s="5"/>
      <c r="AW2995" s="5"/>
      <c r="AX2995" s="5"/>
      <c r="AY2995" s="5"/>
      <c r="AZ2995" s="5"/>
      <c r="BA2995" s="5"/>
      <c r="BB2995" s="5"/>
    </row>
    <row r="2996" spans="1:1014">
      <c r="A2996" s="4"/>
      <c r="B2996" s="25"/>
      <c r="C2996" s="32">
        <f>IF(D2996="",0,1)</f>
        <v>1</v>
      </c>
      <c r="D2996" s="34" t="s">
        <v>4729</v>
      </c>
      <c r="E2996" s="85">
        <v>28752</v>
      </c>
      <c r="F2996" s="4"/>
      <c r="G2996" s="5"/>
      <c r="H2996" s="5"/>
      <c r="I2996" s="5"/>
      <c r="J2996" s="5"/>
      <c r="K2996" s="5"/>
      <c r="L2996" s="5"/>
      <c r="M2996" s="5"/>
      <c r="N2996" s="5"/>
      <c r="O2996" s="5"/>
      <c r="P2996" s="5"/>
      <c r="Q2996" s="5"/>
      <c r="R2996" s="5"/>
      <c r="S2996" s="5"/>
      <c r="T2996" s="5"/>
      <c r="U2996" s="5"/>
      <c r="V2996" s="5"/>
      <c r="W2996" s="5"/>
      <c r="X2996" s="5"/>
      <c r="Y2996" s="5"/>
      <c r="Z2996" s="5"/>
      <c r="AA2996" s="5"/>
      <c r="AB2996" s="5"/>
      <c r="AC2996" s="5"/>
      <c r="AD2996" s="5"/>
      <c r="AE2996" s="5"/>
      <c r="AF2996" s="5"/>
      <c r="AG2996" s="5"/>
      <c r="AH2996" s="5"/>
      <c r="AI2996" s="5"/>
      <c r="AJ2996" s="5"/>
      <c r="AK2996" s="5"/>
      <c r="AL2996" s="5"/>
      <c r="AM2996" s="5"/>
      <c r="AN2996" s="5"/>
      <c r="AO2996" s="5"/>
      <c r="AP2996" s="5"/>
      <c r="AQ2996" s="5"/>
      <c r="AR2996" s="5"/>
      <c r="AS2996" s="5"/>
      <c r="AT2996" s="5"/>
      <c r="AU2996" s="5"/>
      <c r="AV2996" s="5"/>
      <c r="AW2996" s="5"/>
      <c r="AX2996" s="5"/>
      <c r="AY2996" s="5"/>
      <c r="AZ2996" s="5"/>
      <c r="BA2996" s="5"/>
      <c r="BB2996" s="5"/>
    </row>
    <row r="2997" spans="1:1014">
      <c r="A2997" s="4"/>
      <c r="B2997" s="25"/>
      <c r="C2997" s="32">
        <f>IF(D2997="",0,1)</f>
        <v>1</v>
      </c>
      <c r="D2997" s="34" t="s">
        <v>4738</v>
      </c>
      <c r="E2997" s="85">
        <v>12701</v>
      </c>
      <c r="F2997" s="4"/>
      <c r="G2997" s="5"/>
      <c r="H2997" s="5"/>
      <c r="I2997" s="5"/>
      <c r="J2997" s="5"/>
      <c r="K2997" s="5"/>
      <c r="L2997" s="5"/>
      <c r="M2997" s="5"/>
      <c r="N2997" s="5"/>
      <c r="O2997" s="5"/>
      <c r="P2997" s="5"/>
      <c r="Q2997" s="5"/>
      <c r="R2997" s="5"/>
      <c r="S2997" s="5"/>
      <c r="T2997" s="5"/>
      <c r="U2997" s="5"/>
      <c r="V2997" s="5"/>
      <c r="W2997" s="5"/>
      <c r="X2997" s="5"/>
      <c r="Y2997" s="5"/>
      <c r="Z2997" s="5"/>
      <c r="AA2997" s="5"/>
      <c r="AB2997" s="5"/>
      <c r="AC2997" s="5"/>
      <c r="AD2997" s="5"/>
      <c r="AE2997" s="5"/>
      <c r="AF2997" s="5"/>
      <c r="AG2997" s="5"/>
      <c r="AH2997" s="5"/>
      <c r="AI2997" s="5"/>
      <c r="AJ2997" s="5"/>
      <c r="AK2997" s="5"/>
      <c r="AL2997" s="5"/>
      <c r="AM2997" s="5"/>
      <c r="AN2997" s="5"/>
      <c r="AO2997" s="5"/>
      <c r="AP2997" s="5"/>
      <c r="AQ2997" s="5"/>
      <c r="AR2997" s="5"/>
      <c r="AS2997" s="5"/>
      <c r="AT2997" s="5"/>
      <c r="AU2997" s="5"/>
      <c r="AV2997" s="5"/>
      <c r="AW2997" s="5"/>
      <c r="AX2997" s="5"/>
      <c r="AY2997" s="5"/>
      <c r="AZ2997" s="5"/>
      <c r="BA2997" s="5"/>
      <c r="BB2997" s="5"/>
    </row>
    <row r="2998" spans="1:1014" ht="15">
      <c r="A2998" s="231" t="s">
        <v>4750</v>
      </c>
      <c r="B2998" s="231"/>
      <c r="C2998" s="231"/>
      <c r="D2998" s="44">
        <f>SUM(C2993:C2997)</f>
        <v>5</v>
      </c>
      <c r="E2998" s="159">
        <f t="shared" ref="E2998" si="217">SUM(E2993:E2997)</f>
        <v>100958</v>
      </c>
      <c r="F2998" s="4"/>
      <c r="G2998" s="5"/>
      <c r="H2998" s="5"/>
      <c r="I2998" s="5"/>
      <c r="J2998" s="5"/>
      <c r="K2998" s="5"/>
      <c r="L2998" s="5"/>
      <c r="M2998" s="5"/>
      <c r="N2998" s="5"/>
      <c r="O2998" s="5"/>
      <c r="P2998" s="5"/>
      <c r="Q2998" s="5"/>
      <c r="R2998" s="5"/>
      <c r="S2998" s="5"/>
      <c r="T2998" s="5"/>
      <c r="U2998" s="5"/>
      <c r="V2998" s="5"/>
      <c r="W2998" s="5"/>
      <c r="X2998" s="5"/>
      <c r="Y2998" s="5"/>
      <c r="Z2998" s="5"/>
      <c r="AA2998" s="5"/>
      <c r="AB2998" s="5"/>
      <c r="AC2998" s="5"/>
      <c r="AD2998" s="5"/>
      <c r="AE2998" s="5"/>
      <c r="AF2998" s="5"/>
      <c r="AG2998" s="5"/>
      <c r="AH2998" s="5"/>
      <c r="AI2998" s="5"/>
      <c r="AJ2998" s="5"/>
      <c r="AK2998" s="5"/>
      <c r="AL2998" s="5"/>
      <c r="AM2998" s="5"/>
      <c r="AN2998" s="5"/>
      <c r="AO2998" s="5"/>
      <c r="AP2998" s="5"/>
      <c r="AQ2998" s="5"/>
      <c r="AR2998" s="5"/>
      <c r="AS2998" s="5"/>
      <c r="AT2998" s="5"/>
      <c r="AU2998" s="5"/>
      <c r="AV2998" s="5"/>
      <c r="AW2998" s="5"/>
      <c r="AX2998" s="5"/>
      <c r="AY2998" s="5"/>
      <c r="AZ2998" s="5"/>
      <c r="BA2998" s="5"/>
      <c r="BB2998" s="5"/>
    </row>
    <row r="2999" spans="1:1014" ht="15.75">
      <c r="A2999" s="28">
        <v>988</v>
      </c>
      <c r="B2999" s="225" t="s">
        <v>136</v>
      </c>
      <c r="C2999" s="225"/>
      <c r="D2999" s="29"/>
      <c r="E2999" s="156"/>
      <c r="F2999" s="4"/>
      <c r="G2999" s="5"/>
      <c r="H2999" s="5"/>
      <c r="I2999" s="5"/>
      <c r="J2999" s="5"/>
      <c r="K2999" s="5"/>
      <c r="L2999" s="5"/>
      <c r="M2999" s="5"/>
      <c r="N2999" s="5"/>
      <c r="O2999" s="5"/>
      <c r="P2999" s="5"/>
      <c r="Q2999" s="5"/>
      <c r="R2999" s="5"/>
      <c r="S2999" s="5"/>
      <c r="T2999" s="5"/>
      <c r="U2999" s="5"/>
      <c r="V2999" s="5"/>
      <c r="W2999" s="5"/>
      <c r="X2999" s="5"/>
      <c r="Y2999" s="5"/>
      <c r="Z2999" s="5"/>
      <c r="AA2999" s="5"/>
      <c r="AB2999" s="5"/>
      <c r="AC2999" s="5"/>
      <c r="AD2999" s="5"/>
      <c r="AE2999" s="5"/>
      <c r="AF2999" s="5"/>
      <c r="AG2999" s="5"/>
      <c r="AH2999" s="5"/>
      <c r="AI2999" s="5"/>
      <c r="AJ2999" s="5"/>
      <c r="AK2999" s="5"/>
      <c r="AL2999" s="5"/>
      <c r="AM2999" s="5"/>
      <c r="AN2999" s="5"/>
      <c r="AO2999" s="5"/>
      <c r="AP2999" s="5"/>
      <c r="AQ2999" s="5"/>
      <c r="AR2999" s="5"/>
      <c r="AS2999" s="5"/>
      <c r="AT2999" s="5"/>
      <c r="AU2999" s="5"/>
      <c r="AV2999" s="5"/>
      <c r="AW2999" s="5"/>
      <c r="AX2999" s="5"/>
      <c r="AY2999" s="5"/>
      <c r="AZ2999" s="5"/>
      <c r="BA2999" s="5"/>
      <c r="BB2999" s="5"/>
    </row>
    <row r="3000" spans="1:1014">
      <c r="A3000" s="185"/>
      <c r="B3000" s="154"/>
      <c r="C3000" s="32">
        <f>IF(D3000="",0,1)</f>
        <v>1</v>
      </c>
      <c r="D3000" s="146" t="s">
        <v>4751</v>
      </c>
      <c r="E3000" s="146">
        <v>94295</v>
      </c>
      <c r="F3000" s="4"/>
      <c r="G3000" s="5"/>
      <c r="H3000" s="5"/>
      <c r="I3000" s="5"/>
      <c r="J3000" s="5"/>
      <c r="K3000" s="5"/>
      <c r="L3000" s="5"/>
      <c r="M3000" s="5"/>
      <c r="N3000" s="5"/>
      <c r="O3000" s="5"/>
      <c r="P3000" s="5"/>
      <c r="Q3000" s="5"/>
      <c r="R3000" s="5"/>
      <c r="S3000" s="5"/>
      <c r="T3000" s="5"/>
      <c r="U3000" s="5"/>
      <c r="V3000" s="5"/>
      <c r="W3000" s="5"/>
      <c r="X3000" s="5"/>
      <c r="Y3000" s="5"/>
      <c r="Z3000" s="5"/>
      <c r="AA3000" s="5"/>
      <c r="AB3000" s="5"/>
      <c r="AC3000" s="5"/>
      <c r="AD3000" s="5"/>
      <c r="AE3000" s="5"/>
      <c r="AF3000" s="5"/>
      <c r="AG3000" s="5"/>
      <c r="AH3000" s="5"/>
      <c r="AI3000" s="5"/>
      <c r="AJ3000" s="5"/>
      <c r="AK3000" s="5"/>
      <c r="AL3000" s="5"/>
      <c r="AM3000" s="5"/>
      <c r="AN3000" s="5"/>
      <c r="AO3000" s="5"/>
      <c r="AP3000" s="5"/>
      <c r="AQ3000" s="5"/>
      <c r="AR3000" s="5"/>
      <c r="AS3000" s="5"/>
      <c r="AT3000" s="5"/>
      <c r="AU3000" s="5"/>
      <c r="AV3000" s="5"/>
      <c r="AW3000" s="5"/>
      <c r="AX3000" s="5"/>
      <c r="AY3000" s="5"/>
      <c r="AZ3000" s="5"/>
      <c r="BA3000" s="5"/>
      <c r="BB3000" s="5"/>
    </row>
    <row r="3001" spans="1:1014">
      <c r="A3001" s="186"/>
      <c r="B3001" s="154"/>
      <c r="C3001" s="32">
        <f>IF(D3001="",0,1)</f>
        <v>1</v>
      </c>
      <c r="D3001" s="146" t="s">
        <v>4752</v>
      </c>
      <c r="E3001" s="146">
        <v>27620</v>
      </c>
      <c r="F3001" s="4"/>
      <c r="G3001" s="5"/>
      <c r="H3001" s="5"/>
      <c r="I3001" s="5"/>
      <c r="J3001" s="5"/>
      <c r="K3001" s="5"/>
      <c r="L3001" s="5"/>
      <c r="M3001" s="5"/>
      <c r="N3001" s="5"/>
      <c r="O3001" s="5"/>
      <c r="P3001" s="5"/>
      <c r="Q3001" s="5"/>
      <c r="R3001" s="5"/>
      <c r="S3001" s="5"/>
      <c r="T3001" s="5"/>
      <c r="U3001" s="5"/>
      <c r="V3001" s="5"/>
      <c r="W3001" s="5"/>
      <c r="X3001" s="5"/>
      <c r="Y3001" s="5"/>
      <c r="Z3001" s="5"/>
      <c r="AA3001" s="5"/>
      <c r="AB3001" s="5"/>
      <c r="AC3001" s="5"/>
      <c r="AD3001" s="5"/>
      <c r="AE3001" s="5"/>
      <c r="AF3001" s="5"/>
      <c r="AG3001" s="5"/>
      <c r="AH3001" s="5"/>
      <c r="AI3001" s="5"/>
      <c r="AJ3001" s="5"/>
      <c r="AK3001" s="5"/>
      <c r="AL3001" s="5"/>
      <c r="AM3001" s="5"/>
      <c r="AN3001" s="5"/>
      <c r="AO3001" s="5"/>
      <c r="AP3001" s="5"/>
      <c r="AQ3001" s="5"/>
      <c r="AR3001" s="5"/>
      <c r="AS3001" s="5"/>
      <c r="AT3001" s="5"/>
      <c r="AU3001" s="5"/>
      <c r="AV3001" s="5"/>
      <c r="AW3001" s="5"/>
      <c r="AX3001" s="5"/>
      <c r="AY3001" s="5"/>
      <c r="AZ3001" s="5"/>
      <c r="BA3001" s="5"/>
      <c r="BB3001" s="5"/>
    </row>
    <row r="3002" spans="1:1014">
      <c r="A3002" s="186"/>
      <c r="B3002" s="154"/>
      <c r="C3002" s="32">
        <f>IF(D3002="",0,1)</f>
        <v>1</v>
      </c>
      <c r="D3002" s="146" t="s">
        <v>4753</v>
      </c>
      <c r="E3002" s="146">
        <v>36800</v>
      </c>
      <c r="F3002" s="4"/>
      <c r="G3002" s="5"/>
      <c r="H3002" s="5"/>
      <c r="I3002" s="5"/>
      <c r="J3002" s="5"/>
      <c r="K3002" s="5"/>
      <c r="L3002" s="5"/>
      <c r="M3002" s="5"/>
      <c r="N3002" s="5"/>
      <c r="O3002" s="5"/>
      <c r="P3002" s="5"/>
      <c r="Q3002" s="5"/>
      <c r="R3002" s="5"/>
      <c r="S3002" s="5"/>
      <c r="T3002" s="5"/>
      <c r="U3002" s="5"/>
      <c r="V3002" s="5"/>
      <c r="W3002" s="5"/>
      <c r="X3002" s="5"/>
      <c r="Y3002" s="5"/>
      <c r="Z3002" s="5"/>
      <c r="AA3002" s="5"/>
      <c r="AB3002" s="5"/>
      <c r="AC3002" s="5"/>
      <c r="AD3002" s="5"/>
      <c r="AE3002" s="5"/>
      <c r="AF3002" s="5"/>
      <c r="AG3002" s="5"/>
      <c r="AH3002" s="5"/>
      <c r="AI3002" s="5"/>
      <c r="AJ3002" s="5"/>
      <c r="AK3002" s="5"/>
      <c r="AL3002" s="5"/>
      <c r="AM3002" s="5"/>
      <c r="AN3002" s="5"/>
      <c r="AO3002" s="5"/>
      <c r="AP3002" s="5"/>
      <c r="AQ3002" s="5"/>
      <c r="AR3002" s="5"/>
      <c r="AS3002" s="5"/>
      <c r="AT3002" s="5"/>
      <c r="AU3002" s="5"/>
      <c r="AV3002" s="5"/>
      <c r="AW3002" s="5"/>
      <c r="AX3002" s="5"/>
      <c r="AY3002" s="5"/>
      <c r="AZ3002" s="5"/>
      <c r="BA3002" s="5"/>
      <c r="BB3002" s="5"/>
    </row>
    <row r="3003" spans="1:1014">
      <c r="A3003" s="187"/>
      <c r="B3003" s="154"/>
      <c r="C3003" s="32">
        <f>IF(D3003="",0,1)</f>
        <v>1</v>
      </c>
      <c r="D3003" s="146" t="s">
        <v>4754</v>
      </c>
      <c r="E3003" s="146">
        <v>24568</v>
      </c>
      <c r="F3003" s="4"/>
      <c r="G3003" s="5"/>
      <c r="H3003" s="5"/>
      <c r="I3003" s="5"/>
      <c r="J3003" s="5"/>
      <c r="K3003" s="5"/>
      <c r="L3003" s="5"/>
      <c r="M3003" s="5"/>
      <c r="N3003" s="5"/>
      <c r="O3003" s="5"/>
      <c r="P3003" s="5"/>
      <c r="Q3003" s="5"/>
      <c r="R3003" s="5"/>
      <c r="S3003" s="5"/>
      <c r="T3003" s="5"/>
      <c r="U3003" s="5"/>
      <c r="V3003" s="5"/>
      <c r="W3003" s="5"/>
      <c r="X3003" s="5"/>
      <c r="Y3003" s="5"/>
      <c r="Z3003" s="5"/>
      <c r="AA3003" s="5"/>
      <c r="AB3003" s="5"/>
      <c r="AC3003" s="5"/>
      <c r="AD3003" s="5"/>
      <c r="AE3003" s="5"/>
      <c r="AF3003" s="5"/>
      <c r="AG3003" s="5"/>
      <c r="AH3003" s="5"/>
      <c r="AI3003" s="5"/>
      <c r="AJ3003" s="5"/>
      <c r="AK3003" s="5"/>
      <c r="AL3003" s="5"/>
      <c r="AM3003" s="5"/>
      <c r="AN3003" s="5"/>
      <c r="AO3003" s="5"/>
      <c r="AP3003" s="5"/>
      <c r="AQ3003" s="5"/>
      <c r="AR3003" s="5"/>
      <c r="AS3003" s="5"/>
      <c r="AT3003" s="5"/>
      <c r="AU3003" s="5"/>
      <c r="AV3003" s="5"/>
      <c r="AW3003" s="5"/>
      <c r="AX3003" s="5"/>
      <c r="AY3003" s="5"/>
      <c r="AZ3003" s="5"/>
      <c r="BA3003" s="5"/>
      <c r="BB3003" s="5"/>
    </row>
    <row r="3004" spans="1:1014" ht="15">
      <c r="A3004" s="231" t="s">
        <v>4755</v>
      </c>
      <c r="B3004" s="231"/>
      <c r="C3004" s="231"/>
      <c r="D3004" s="44">
        <f>SUM(C3000:C3003)</f>
        <v>4</v>
      </c>
      <c r="E3004" s="159">
        <f t="shared" ref="E3004" si="218">SUM(E3000:E3003)</f>
        <v>183283</v>
      </c>
      <c r="F3004" s="4"/>
      <c r="G3004" s="5"/>
      <c r="H3004" s="5"/>
      <c r="I3004" s="5"/>
      <c r="J3004" s="5"/>
      <c r="K3004" s="5"/>
      <c r="L3004" s="5"/>
      <c r="M3004" s="5"/>
      <c r="N3004" s="5"/>
      <c r="O3004" s="5"/>
      <c r="P3004" s="5"/>
      <c r="Q3004" s="5"/>
      <c r="R3004" s="5"/>
      <c r="S3004" s="5"/>
      <c r="T3004" s="5"/>
      <c r="U3004" s="5"/>
      <c r="V3004" s="5"/>
      <c r="W3004" s="5"/>
      <c r="X3004" s="5"/>
      <c r="Y3004" s="5"/>
      <c r="Z3004" s="5"/>
      <c r="AA3004" s="5"/>
      <c r="AB3004" s="5"/>
      <c r="AC3004" s="5"/>
      <c r="AD3004" s="5"/>
      <c r="AE3004" s="5"/>
      <c r="AF3004" s="5"/>
      <c r="AG3004" s="5"/>
      <c r="AH3004" s="5"/>
      <c r="AI3004" s="5"/>
      <c r="AJ3004" s="5"/>
      <c r="AK3004" s="5"/>
      <c r="AL3004" s="5"/>
      <c r="AM3004" s="5"/>
      <c r="AN3004" s="5"/>
      <c r="AO3004" s="5"/>
      <c r="AP3004" s="5"/>
      <c r="AQ3004" s="5"/>
      <c r="AR3004" s="5"/>
      <c r="AS3004" s="5"/>
      <c r="AT3004" s="5"/>
      <c r="AU3004" s="5"/>
      <c r="AV3004" s="5"/>
      <c r="AW3004" s="5"/>
      <c r="AX3004" s="5"/>
      <c r="AY3004" s="5"/>
      <c r="AZ3004" s="5"/>
      <c r="BA3004" s="5"/>
      <c r="BB3004" s="5"/>
    </row>
    <row r="3005" spans="1:1014" ht="27" customHeight="1">
      <c r="A3005" s="224" t="s">
        <v>43</v>
      </c>
      <c r="B3005" s="224"/>
      <c r="C3005" s="224"/>
      <c r="D3005" s="155">
        <f>D52+D70+D83+D101+D109+D159+D181+D205+D211+D227+D248+D254+D351+D385+D388+D406+D464+D478+D482+D487+D491+D516+D545+D548+D559+D579+D615+D641+D659+D682+D774+D844+D851+D923+D1027+D1056+D1064+D1090+D1170+D1179+D1205+D1218+D1250+D1256+D1310+D1359+D1366+D1381+D1387+D1407+D1422+D1435+D1439+D1447+D1483+D1490+D1536+D1587+D1595+D1669+D1713+D1724+D1767+D1794+D1820+D1832+D1886+D1922+D1967+D2038+D2044+D2061+D2080+D2104+D2156+D2159+D2202+D2293+D2365+D2376+D2397+D2413+D2422+D2515+D2567+D2598+D2611+D2620+D2640+D2658+D2663+D2730+D2760+D2797+D2834+D2898+D2921+D2947+D2959+D2980+D2991+D2998</f>
        <v>2783</v>
      </c>
      <c r="E3005" s="27">
        <f t="shared" ref="E3005" si="219">E52+E70+E83+E101+E109+E159+E181+E205+E211+E227+E248+E254+E351+E385+E388+E406+E464+E478+E482+E487+E491+E516+E545+E548+E559+E579+E615+E641+E659+E682+E774+E844+E851+E923+E1027+E1056+E1064+E1090+E1170+E1179+E1205+E1218+E1250+E1256+E1310+E1359+E1366+E1381+E1387+E1407+E1422+E1435+E1439+E1447+E1483+E1490+E1536+E1587+E1595+E1669+E1713+E1724+E1767+E1794+E1820+E1832+E1886+E1922+E1967+E2038+E2044+E2061+E2080+E2104+E2156+E2159+E2202+E2293+E2365+E2376+E2397+E2413+E2422+E2515+E2567+E2598+E2611+E2620+E2640+E2658+E2663+E2730+E2760+E2797+E2834+E2898+E2921+E2947+E2959+E2980+E2982+E2991+E2998+E3004</f>
        <v>43323597</v>
      </c>
      <c r="F3005" s="4"/>
      <c r="G3005" s="5"/>
      <c r="H3005" s="5"/>
      <c r="I3005" s="5"/>
      <c r="J3005" s="5"/>
      <c r="K3005" s="5"/>
      <c r="L3005" s="5"/>
      <c r="M3005" s="5"/>
      <c r="N3005" s="5"/>
      <c r="O3005" s="5"/>
      <c r="P3005" s="5"/>
      <c r="Q3005" s="5"/>
      <c r="R3005" s="5"/>
      <c r="S3005" s="5"/>
      <c r="T3005" s="5"/>
      <c r="U3005" s="5"/>
      <c r="V3005" s="5"/>
      <c r="W3005" s="5"/>
      <c r="X3005" s="5"/>
      <c r="Y3005" s="5"/>
      <c r="Z3005" s="5"/>
      <c r="AA3005" s="5"/>
      <c r="AB3005" s="5"/>
      <c r="AC3005" s="5"/>
      <c r="AD3005" s="5"/>
      <c r="AE3005" s="5"/>
      <c r="AF3005" s="5"/>
      <c r="AG3005" s="5"/>
      <c r="AH3005" s="5"/>
      <c r="AI3005" s="5"/>
      <c r="AJ3005" s="5"/>
      <c r="AK3005" s="5"/>
      <c r="AL3005" s="5"/>
      <c r="AM3005" s="5"/>
      <c r="AN3005" s="5"/>
      <c r="AO3005" s="5"/>
      <c r="AP3005" s="5"/>
      <c r="AQ3005" s="5"/>
      <c r="AR3005" s="5"/>
      <c r="AS3005" s="5"/>
      <c r="AT3005" s="5"/>
      <c r="AU3005" s="5"/>
      <c r="AV3005" s="5"/>
      <c r="AW3005" s="5"/>
      <c r="AX3005" s="5"/>
      <c r="AY3005" s="5"/>
      <c r="AZ3005" s="5"/>
      <c r="BA3005" s="5"/>
      <c r="BB3005" s="5"/>
    </row>
    <row r="3006" spans="1:1014" ht="15">
      <c r="A3006" s="188"/>
      <c r="B3006" s="188"/>
      <c r="C3006" s="188"/>
      <c r="D3006" s="26"/>
      <c r="E3006" s="188"/>
      <c r="F3006" s="188"/>
      <c r="G3006" s="189"/>
      <c r="H3006" s="189"/>
      <c r="I3006" s="189"/>
      <c r="J3006" s="189"/>
      <c r="K3006" s="189"/>
      <c r="L3006" s="189"/>
      <c r="M3006" s="189"/>
      <c r="N3006" s="189"/>
      <c r="O3006" s="189"/>
      <c r="P3006" s="189"/>
      <c r="Q3006" s="189"/>
      <c r="R3006" s="189"/>
      <c r="S3006" s="189"/>
      <c r="T3006" s="189"/>
      <c r="U3006" s="189"/>
      <c r="V3006" s="189"/>
      <c r="W3006" s="189"/>
      <c r="X3006" s="189"/>
      <c r="Y3006" s="189"/>
      <c r="Z3006" s="189"/>
      <c r="AA3006" s="189"/>
      <c r="AB3006" s="189"/>
      <c r="AC3006" s="189"/>
      <c r="AD3006" s="189"/>
      <c r="AE3006" s="189"/>
      <c r="AF3006" s="189"/>
      <c r="AG3006" s="189"/>
      <c r="AH3006" s="189"/>
      <c r="AI3006" s="189"/>
      <c r="AJ3006" s="189"/>
      <c r="AK3006" s="189"/>
      <c r="AL3006" s="189"/>
      <c r="AM3006" s="189"/>
      <c r="AN3006" s="189"/>
      <c r="AO3006" s="189"/>
      <c r="AP3006" s="189"/>
      <c r="AQ3006" s="189"/>
      <c r="AR3006" s="189"/>
      <c r="AS3006" s="189"/>
      <c r="AT3006" s="189"/>
      <c r="AU3006" s="189"/>
      <c r="AV3006" s="189"/>
      <c r="AW3006" s="189"/>
      <c r="AX3006" s="189"/>
      <c r="AY3006" s="189"/>
      <c r="AZ3006" s="189"/>
      <c r="BA3006" s="189"/>
      <c r="BB3006" s="189"/>
      <c r="BC3006" s="153"/>
      <c r="BD3006" s="153"/>
      <c r="BE3006" s="153"/>
      <c r="BF3006" s="153"/>
      <c r="BG3006" s="153"/>
      <c r="BH3006" s="153"/>
      <c r="BI3006" s="153"/>
      <c r="BJ3006" s="153"/>
      <c r="BK3006" s="153"/>
      <c r="BL3006" s="153"/>
      <c r="BM3006" s="153"/>
      <c r="BN3006" s="153"/>
      <c r="BO3006" s="153"/>
      <c r="BP3006" s="153"/>
      <c r="BQ3006" s="153"/>
      <c r="BR3006" s="153"/>
      <c r="BS3006" s="153"/>
      <c r="BT3006" s="153"/>
      <c r="BU3006" s="153"/>
      <c r="BV3006" s="153"/>
      <c r="BW3006" s="153"/>
      <c r="BX3006" s="153"/>
      <c r="BY3006" s="153"/>
      <c r="BZ3006" s="153"/>
      <c r="CA3006" s="153"/>
      <c r="CB3006" s="153"/>
      <c r="CC3006" s="153"/>
      <c r="CD3006" s="153"/>
      <c r="CE3006" s="153"/>
      <c r="CF3006" s="153"/>
      <c r="CG3006" s="153"/>
      <c r="CH3006" s="153"/>
      <c r="CI3006" s="153"/>
      <c r="CJ3006" s="153"/>
      <c r="CK3006" s="153"/>
      <c r="CL3006" s="153"/>
      <c r="CM3006" s="153"/>
      <c r="CN3006" s="153"/>
      <c r="CO3006" s="153"/>
      <c r="CP3006" s="153"/>
      <c r="CQ3006" s="153"/>
      <c r="CR3006" s="153"/>
      <c r="CS3006" s="153"/>
      <c r="CT3006" s="153"/>
      <c r="CU3006" s="153"/>
      <c r="CV3006" s="153"/>
      <c r="CW3006" s="153"/>
      <c r="CX3006" s="153"/>
      <c r="CY3006" s="153"/>
      <c r="CZ3006" s="153"/>
      <c r="DA3006" s="153"/>
      <c r="DB3006" s="153"/>
      <c r="DC3006" s="153"/>
      <c r="DD3006" s="153"/>
      <c r="DE3006" s="153"/>
      <c r="DF3006" s="153"/>
      <c r="DG3006" s="153"/>
      <c r="DH3006" s="153"/>
      <c r="DI3006" s="153"/>
      <c r="DJ3006" s="153"/>
      <c r="DK3006" s="153"/>
      <c r="DL3006" s="153"/>
      <c r="DM3006" s="153"/>
      <c r="DN3006" s="153"/>
      <c r="DO3006" s="153"/>
      <c r="DP3006" s="153"/>
      <c r="DQ3006" s="153"/>
      <c r="DR3006" s="153"/>
      <c r="DS3006" s="153"/>
      <c r="DT3006" s="153"/>
      <c r="DU3006" s="153"/>
      <c r="DV3006" s="153"/>
      <c r="DW3006" s="153"/>
      <c r="DX3006" s="153"/>
      <c r="DY3006" s="153"/>
      <c r="DZ3006" s="153"/>
      <c r="EA3006" s="153"/>
      <c r="EB3006" s="153"/>
      <c r="EC3006" s="153"/>
      <c r="ED3006" s="153"/>
      <c r="EE3006" s="153"/>
      <c r="EF3006" s="153"/>
      <c r="EG3006" s="153"/>
      <c r="EH3006" s="153"/>
      <c r="EI3006" s="153"/>
      <c r="EJ3006" s="153"/>
      <c r="EK3006" s="153"/>
      <c r="EL3006" s="153"/>
      <c r="EM3006" s="153"/>
      <c r="EN3006" s="153"/>
      <c r="EO3006" s="153"/>
      <c r="EP3006" s="153"/>
      <c r="EQ3006" s="153"/>
      <c r="ER3006" s="153"/>
      <c r="ES3006" s="153"/>
      <c r="ET3006" s="153"/>
      <c r="EU3006" s="153"/>
      <c r="EV3006" s="153"/>
      <c r="EW3006" s="153"/>
      <c r="EX3006" s="153"/>
      <c r="EY3006" s="153"/>
      <c r="EZ3006" s="153"/>
      <c r="FA3006" s="153"/>
      <c r="FB3006" s="153"/>
      <c r="FC3006" s="153"/>
      <c r="FD3006" s="153"/>
      <c r="FE3006" s="153"/>
      <c r="FF3006" s="153"/>
      <c r="FG3006" s="153"/>
      <c r="FH3006" s="153"/>
      <c r="FI3006" s="153"/>
      <c r="FJ3006" s="153"/>
      <c r="FK3006" s="153"/>
      <c r="FL3006" s="153"/>
      <c r="FM3006" s="153"/>
      <c r="FN3006" s="153"/>
      <c r="FO3006" s="153"/>
      <c r="FP3006" s="153"/>
      <c r="FQ3006" s="153"/>
      <c r="FR3006" s="153"/>
      <c r="FS3006" s="153"/>
      <c r="FT3006" s="153"/>
      <c r="FU3006" s="153"/>
      <c r="FV3006" s="153"/>
      <c r="FW3006" s="153"/>
      <c r="FX3006" s="153"/>
      <c r="FY3006" s="153"/>
      <c r="FZ3006" s="153"/>
      <c r="GA3006" s="153"/>
      <c r="GB3006" s="153"/>
      <c r="GC3006" s="153"/>
      <c r="GD3006" s="153"/>
      <c r="GE3006" s="153"/>
      <c r="GF3006" s="153"/>
      <c r="GG3006" s="153"/>
      <c r="GH3006" s="153"/>
      <c r="GI3006" s="153"/>
      <c r="GJ3006" s="153"/>
      <c r="GK3006" s="153"/>
      <c r="GL3006" s="153"/>
      <c r="GM3006" s="153"/>
      <c r="GN3006" s="153"/>
      <c r="GO3006" s="153"/>
      <c r="GP3006" s="153"/>
      <c r="GQ3006" s="153"/>
      <c r="GR3006" s="153"/>
      <c r="GS3006" s="153"/>
      <c r="GT3006" s="153"/>
      <c r="GU3006" s="153"/>
      <c r="GV3006" s="153"/>
      <c r="GW3006" s="153"/>
      <c r="GX3006" s="153"/>
      <c r="GY3006" s="153"/>
      <c r="GZ3006" s="153"/>
      <c r="HA3006" s="153"/>
      <c r="HB3006" s="153"/>
      <c r="HC3006" s="153"/>
      <c r="HD3006" s="153"/>
      <c r="HE3006" s="153"/>
      <c r="HF3006" s="153"/>
      <c r="HG3006" s="153"/>
      <c r="HH3006" s="153"/>
      <c r="HI3006" s="153"/>
      <c r="HJ3006" s="153"/>
      <c r="HK3006" s="153"/>
      <c r="HL3006" s="153"/>
      <c r="HM3006" s="153"/>
      <c r="HN3006" s="153"/>
      <c r="HO3006" s="153"/>
      <c r="HP3006" s="153"/>
      <c r="HQ3006" s="153"/>
      <c r="HR3006" s="153"/>
      <c r="HS3006" s="153"/>
      <c r="HT3006" s="153"/>
      <c r="HU3006" s="153"/>
      <c r="HV3006" s="153"/>
      <c r="HW3006" s="153"/>
      <c r="HX3006" s="153"/>
      <c r="HY3006" s="153"/>
      <c r="HZ3006" s="153"/>
      <c r="IA3006" s="153"/>
      <c r="IB3006" s="153"/>
      <c r="IC3006" s="153"/>
      <c r="ID3006" s="153"/>
      <c r="IE3006" s="153"/>
      <c r="IF3006" s="153"/>
      <c r="IG3006" s="153"/>
      <c r="IH3006" s="153"/>
      <c r="II3006" s="153"/>
      <c r="IJ3006" s="153"/>
      <c r="IK3006" s="153"/>
      <c r="IL3006" s="153"/>
      <c r="IM3006" s="153"/>
      <c r="IN3006" s="153"/>
      <c r="IO3006" s="153"/>
      <c r="IP3006" s="153"/>
      <c r="IQ3006" s="153"/>
      <c r="IR3006" s="153"/>
      <c r="IS3006" s="153"/>
      <c r="IT3006" s="153"/>
      <c r="IU3006" s="153"/>
      <c r="IV3006" s="153"/>
      <c r="IW3006" s="153"/>
      <c r="IX3006" s="153"/>
      <c r="IY3006" s="153"/>
      <c r="IZ3006" s="153"/>
      <c r="JA3006" s="153"/>
      <c r="JB3006" s="153"/>
      <c r="JC3006" s="153"/>
      <c r="JD3006" s="153"/>
      <c r="JE3006" s="153"/>
      <c r="JF3006" s="153"/>
      <c r="JG3006" s="153"/>
      <c r="JH3006" s="153"/>
      <c r="JI3006" s="153"/>
      <c r="JJ3006" s="153"/>
      <c r="JK3006" s="153"/>
      <c r="JL3006" s="153"/>
      <c r="JM3006" s="153"/>
      <c r="JN3006" s="153"/>
      <c r="JO3006" s="153"/>
      <c r="JP3006" s="153"/>
      <c r="JQ3006" s="153"/>
      <c r="JR3006" s="153"/>
      <c r="JS3006" s="153"/>
      <c r="JT3006" s="153"/>
      <c r="JU3006" s="153"/>
      <c r="JV3006" s="153"/>
      <c r="JW3006" s="153"/>
      <c r="JX3006" s="153"/>
      <c r="JY3006" s="153"/>
      <c r="JZ3006" s="153"/>
      <c r="KA3006" s="153"/>
      <c r="KB3006" s="153"/>
      <c r="KC3006" s="153"/>
      <c r="KD3006" s="153"/>
      <c r="KE3006" s="153"/>
      <c r="KF3006" s="153"/>
      <c r="KG3006" s="153"/>
      <c r="KH3006" s="153"/>
      <c r="KI3006" s="153"/>
      <c r="KJ3006" s="153"/>
      <c r="KK3006" s="153"/>
      <c r="KL3006" s="153"/>
      <c r="KM3006" s="153"/>
      <c r="KN3006" s="153"/>
      <c r="KO3006" s="153"/>
      <c r="KP3006" s="153"/>
      <c r="KQ3006" s="153"/>
      <c r="KR3006" s="153"/>
      <c r="KS3006" s="153"/>
      <c r="KT3006" s="153"/>
      <c r="KU3006" s="153"/>
      <c r="KV3006" s="153"/>
      <c r="KW3006" s="153"/>
      <c r="KX3006" s="153"/>
      <c r="KY3006" s="153"/>
      <c r="KZ3006" s="153"/>
      <c r="LA3006" s="153"/>
      <c r="LB3006" s="153"/>
      <c r="LC3006" s="153"/>
      <c r="LD3006" s="153"/>
      <c r="LE3006" s="153"/>
      <c r="LF3006" s="153"/>
      <c r="LG3006" s="153"/>
      <c r="LH3006" s="153"/>
      <c r="LI3006" s="153"/>
      <c r="LJ3006" s="153"/>
      <c r="LK3006" s="153"/>
      <c r="LL3006" s="153"/>
      <c r="LM3006" s="153"/>
      <c r="LN3006" s="153"/>
      <c r="LO3006" s="153"/>
      <c r="LP3006" s="153"/>
      <c r="LQ3006" s="153"/>
      <c r="LR3006" s="153"/>
      <c r="LS3006" s="153"/>
      <c r="LT3006" s="153"/>
      <c r="LU3006" s="153"/>
      <c r="LV3006" s="153"/>
      <c r="LW3006" s="153"/>
      <c r="LX3006" s="153"/>
      <c r="LY3006" s="153"/>
      <c r="LZ3006" s="153"/>
      <c r="MA3006" s="153"/>
      <c r="MB3006" s="153"/>
      <c r="MC3006" s="153"/>
      <c r="MD3006" s="153"/>
      <c r="ME3006" s="153"/>
      <c r="MF3006" s="153"/>
      <c r="MG3006" s="153"/>
      <c r="MH3006" s="153"/>
      <c r="MI3006" s="153"/>
      <c r="MJ3006" s="153"/>
      <c r="MK3006" s="153"/>
      <c r="ML3006" s="153"/>
      <c r="MM3006" s="153"/>
      <c r="MN3006" s="153"/>
      <c r="MO3006" s="153"/>
      <c r="MP3006" s="153"/>
      <c r="MQ3006" s="153"/>
      <c r="MR3006" s="153"/>
      <c r="MS3006" s="153"/>
      <c r="MT3006" s="153"/>
      <c r="MU3006" s="153"/>
      <c r="MV3006" s="153"/>
      <c r="MW3006" s="153"/>
      <c r="MX3006" s="153"/>
      <c r="MY3006" s="153"/>
      <c r="MZ3006" s="153"/>
      <c r="NA3006" s="153"/>
      <c r="NB3006" s="153"/>
      <c r="NC3006" s="153"/>
      <c r="ND3006" s="153"/>
      <c r="NE3006" s="153"/>
      <c r="NF3006" s="153"/>
      <c r="NG3006" s="153"/>
      <c r="NH3006" s="153"/>
      <c r="NI3006" s="153"/>
      <c r="NJ3006" s="153"/>
      <c r="NK3006" s="153"/>
      <c r="NL3006" s="153"/>
      <c r="NM3006" s="153"/>
      <c r="NN3006" s="153"/>
      <c r="NO3006" s="153"/>
      <c r="NP3006" s="153"/>
      <c r="NQ3006" s="153"/>
      <c r="NR3006" s="153"/>
      <c r="NS3006" s="153"/>
      <c r="NT3006" s="153"/>
      <c r="NU3006" s="153"/>
      <c r="NV3006" s="153"/>
      <c r="NW3006" s="153"/>
      <c r="NX3006" s="153"/>
      <c r="NY3006" s="153"/>
      <c r="NZ3006" s="153"/>
      <c r="OA3006" s="153"/>
      <c r="OB3006" s="153"/>
      <c r="OC3006" s="153"/>
      <c r="OD3006" s="153"/>
      <c r="OE3006" s="153"/>
      <c r="OF3006" s="153"/>
      <c r="OG3006" s="153"/>
      <c r="OH3006" s="153"/>
      <c r="OI3006" s="153"/>
      <c r="OJ3006" s="153"/>
      <c r="OK3006" s="153"/>
      <c r="OL3006" s="153"/>
      <c r="OM3006" s="153"/>
      <c r="ON3006" s="153"/>
      <c r="OO3006" s="153"/>
      <c r="OP3006" s="153"/>
      <c r="OQ3006" s="153"/>
      <c r="OR3006" s="153"/>
      <c r="OS3006" s="153"/>
      <c r="OT3006" s="153"/>
      <c r="OU3006" s="153"/>
      <c r="OV3006" s="153"/>
      <c r="OW3006" s="153"/>
      <c r="OX3006" s="153"/>
      <c r="OY3006" s="153"/>
      <c r="OZ3006" s="153"/>
      <c r="PA3006" s="153"/>
      <c r="PB3006" s="153"/>
      <c r="PC3006" s="153"/>
      <c r="PD3006" s="153"/>
      <c r="PE3006" s="153"/>
      <c r="PF3006" s="153"/>
      <c r="PG3006" s="153"/>
      <c r="PH3006" s="153"/>
      <c r="PI3006" s="153"/>
      <c r="PJ3006" s="153"/>
      <c r="PK3006" s="153"/>
      <c r="PL3006" s="153"/>
      <c r="PM3006" s="153"/>
      <c r="PN3006" s="153"/>
      <c r="PO3006" s="153"/>
      <c r="PP3006" s="153"/>
      <c r="PQ3006" s="153"/>
      <c r="PR3006" s="153"/>
      <c r="PS3006" s="153"/>
      <c r="PT3006" s="153"/>
      <c r="PU3006" s="153"/>
      <c r="PV3006" s="153"/>
      <c r="PW3006" s="153"/>
      <c r="PX3006" s="153"/>
      <c r="PY3006" s="153"/>
      <c r="PZ3006" s="153"/>
      <c r="QA3006" s="153"/>
      <c r="QB3006" s="153"/>
      <c r="QC3006" s="153"/>
      <c r="QD3006" s="153"/>
      <c r="QE3006" s="153"/>
      <c r="QF3006" s="153"/>
      <c r="QG3006" s="153"/>
      <c r="QH3006" s="153"/>
      <c r="QI3006" s="153"/>
      <c r="QJ3006" s="153"/>
      <c r="QK3006" s="153"/>
      <c r="QL3006" s="153"/>
      <c r="QM3006" s="153"/>
      <c r="QN3006" s="153"/>
      <c r="QO3006" s="153"/>
      <c r="QP3006" s="153"/>
      <c r="QQ3006" s="153"/>
      <c r="QR3006" s="153"/>
      <c r="QS3006" s="153"/>
      <c r="QT3006" s="153"/>
      <c r="QU3006" s="153"/>
      <c r="QV3006" s="153"/>
      <c r="QW3006" s="153"/>
      <c r="QX3006" s="153"/>
      <c r="QY3006" s="153"/>
      <c r="QZ3006" s="153"/>
      <c r="RA3006" s="153"/>
      <c r="RB3006" s="153"/>
      <c r="RC3006" s="153"/>
      <c r="RD3006" s="153"/>
      <c r="RE3006" s="153"/>
      <c r="RF3006" s="153"/>
      <c r="RG3006" s="153"/>
      <c r="RH3006" s="153"/>
      <c r="RI3006" s="153"/>
      <c r="RJ3006" s="153"/>
      <c r="RK3006" s="153"/>
      <c r="RL3006" s="153"/>
      <c r="RM3006" s="153"/>
      <c r="RN3006" s="153"/>
      <c r="RO3006" s="153"/>
      <c r="RP3006" s="153"/>
      <c r="RQ3006" s="153"/>
      <c r="RR3006" s="153"/>
      <c r="RS3006" s="153"/>
      <c r="RT3006" s="153"/>
      <c r="RU3006" s="153"/>
      <c r="RV3006" s="153"/>
      <c r="RW3006" s="153"/>
      <c r="RX3006" s="153"/>
      <c r="RY3006" s="153"/>
      <c r="RZ3006" s="153"/>
      <c r="SA3006" s="153"/>
      <c r="SB3006" s="153"/>
      <c r="SC3006" s="153"/>
      <c r="SD3006" s="153"/>
      <c r="SE3006" s="153"/>
      <c r="SF3006" s="153"/>
      <c r="SG3006" s="153"/>
      <c r="SH3006" s="153"/>
      <c r="SI3006" s="153"/>
      <c r="SJ3006" s="153"/>
      <c r="SK3006" s="153"/>
      <c r="SL3006" s="153"/>
      <c r="SM3006" s="153"/>
      <c r="SN3006" s="153"/>
      <c r="SO3006" s="153"/>
      <c r="SP3006" s="153"/>
      <c r="SQ3006" s="153"/>
      <c r="SR3006" s="153"/>
      <c r="SS3006" s="153"/>
      <c r="ST3006" s="153"/>
      <c r="SU3006" s="153"/>
      <c r="SV3006" s="153"/>
      <c r="SW3006" s="153"/>
      <c r="SX3006" s="153"/>
      <c r="SY3006" s="153"/>
      <c r="SZ3006" s="153"/>
      <c r="TA3006" s="153"/>
      <c r="TB3006" s="153"/>
      <c r="TC3006" s="153"/>
      <c r="TD3006" s="153"/>
      <c r="TE3006" s="153"/>
      <c r="TF3006" s="153"/>
      <c r="TG3006" s="153"/>
      <c r="TH3006" s="153"/>
      <c r="TI3006" s="153"/>
      <c r="TJ3006" s="153"/>
      <c r="TK3006" s="153"/>
      <c r="TL3006" s="153"/>
      <c r="TM3006" s="153"/>
      <c r="TN3006" s="153"/>
      <c r="TO3006" s="153"/>
      <c r="TP3006" s="153"/>
      <c r="TQ3006" s="153"/>
      <c r="TR3006" s="153"/>
      <c r="TS3006" s="153"/>
      <c r="TT3006" s="153"/>
      <c r="TU3006" s="153"/>
      <c r="TV3006" s="153"/>
      <c r="TW3006" s="153"/>
      <c r="TX3006" s="153"/>
      <c r="TY3006" s="153"/>
      <c r="TZ3006" s="153"/>
      <c r="UA3006" s="153"/>
      <c r="UB3006" s="153"/>
      <c r="UC3006" s="153"/>
      <c r="UD3006" s="153"/>
      <c r="UE3006" s="153"/>
      <c r="UF3006" s="153"/>
      <c r="UG3006" s="153"/>
      <c r="UH3006" s="153"/>
      <c r="UI3006" s="153"/>
      <c r="UJ3006" s="153"/>
      <c r="UK3006" s="153"/>
      <c r="UL3006" s="153"/>
      <c r="UM3006" s="153"/>
      <c r="UN3006" s="153"/>
      <c r="UO3006" s="153"/>
      <c r="UP3006" s="153"/>
      <c r="UQ3006" s="153"/>
      <c r="UR3006" s="153"/>
      <c r="US3006" s="153"/>
      <c r="UT3006" s="153"/>
      <c r="UU3006" s="153"/>
      <c r="UV3006" s="153"/>
      <c r="UW3006" s="153"/>
      <c r="UX3006" s="153"/>
      <c r="UY3006" s="153"/>
      <c r="UZ3006" s="153"/>
      <c r="VA3006" s="153"/>
      <c r="VB3006" s="153"/>
      <c r="VC3006" s="153"/>
      <c r="VD3006" s="153"/>
      <c r="VE3006" s="153"/>
      <c r="VF3006" s="153"/>
      <c r="VG3006" s="153"/>
      <c r="VH3006" s="153"/>
      <c r="VI3006" s="153"/>
      <c r="VJ3006" s="153"/>
      <c r="VK3006" s="153"/>
      <c r="VL3006" s="153"/>
      <c r="VM3006" s="153"/>
      <c r="VN3006" s="153"/>
      <c r="VO3006" s="153"/>
      <c r="VP3006" s="153"/>
      <c r="VQ3006" s="153"/>
      <c r="VR3006" s="153"/>
      <c r="VS3006" s="153"/>
      <c r="VT3006" s="153"/>
      <c r="VU3006" s="153"/>
      <c r="VV3006" s="153"/>
      <c r="VW3006" s="153"/>
      <c r="VX3006" s="153"/>
      <c r="VY3006" s="153"/>
      <c r="VZ3006" s="153"/>
      <c r="WA3006" s="153"/>
      <c r="WB3006" s="153"/>
      <c r="WC3006" s="153"/>
      <c r="WD3006" s="153"/>
      <c r="WE3006" s="153"/>
      <c r="WF3006" s="153"/>
      <c r="WG3006" s="153"/>
      <c r="WH3006" s="153"/>
      <c r="WI3006" s="153"/>
      <c r="WJ3006" s="153"/>
      <c r="WK3006" s="153"/>
      <c r="WL3006" s="153"/>
      <c r="WM3006" s="153"/>
      <c r="WN3006" s="153"/>
      <c r="WO3006" s="153"/>
      <c r="WP3006" s="153"/>
      <c r="WQ3006" s="153"/>
      <c r="WR3006" s="153"/>
      <c r="WS3006" s="153"/>
      <c r="WT3006" s="153"/>
      <c r="WU3006" s="153"/>
      <c r="WV3006" s="153"/>
      <c r="WW3006" s="153"/>
      <c r="WX3006" s="153"/>
      <c r="WY3006" s="153"/>
      <c r="WZ3006" s="153"/>
      <c r="XA3006" s="153"/>
      <c r="XB3006" s="153"/>
      <c r="XC3006" s="153"/>
      <c r="XD3006" s="153"/>
      <c r="XE3006" s="153"/>
      <c r="XF3006" s="153"/>
      <c r="XG3006" s="153"/>
      <c r="XH3006" s="153"/>
      <c r="XI3006" s="153"/>
      <c r="XJ3006" s="153"/>
      <c r="XK3006" s="153"/>
      <c r="XL3006" s="153"/>
      <c r="XM3006" s="153"/>
      <c r="XN3006" s="153"/>
      <c r="XO3006" s="153"/>
      <c r="XP3006" s="153"/>
      <c r="XQ3006" s="153"/>
      <c r="XR3006" s="153"/>
      <c r="XS3006" s="153"/>
      <c r="XT3006" s="153"/>
      <c r="XU3006" s="153"/>
      <c r="XV3006" s="153"/>
      <c r="XW3006" s="153"/>
      <c r="XX3006" s="153"/>
      <c r="XY3006" s="153"/>
      <c r="XZ3006" s="153"/>
      <c r="YA3006" s="153"/>
      <c r="YB3006" s="153"/>
      <c r="YC3006" s="153"/>
      <c r="YD3006" s="153"/>
      <c r="YE3006" s="153"/>
      <c r="YF3006" s="153"/>
      <c r="YG3006" s="153"/>
      <c r="YH3006" s="153"/>
      <c r="YI3006" s="153"/>
      <c r="YJ3006" s="153"/>
      <c r="YK3006" s="153"/>
      <c r="YL3006" s="153"/>
      <c r="YM3006" s="153"/>
      <c r="YN3006" s="153"/>
      <c r="YO3006" s="153"/>
      <c r="YP3006" s="153"/>
      <c r="YQ3006" s="153"/>
      <c r="YR3006" s="153"/>
      <c r="YS3006" s="153"/>
      <c r="YT3006" s="153"/>
      <c r="YU3006" s="153"/>
      <c r="YV3006" s="153"/>
      <c r="YW3006" s="153"/>
      <c r="YX3006" s="153"/>
      <c r="YY3006" s="153"/>
      <c r="YZ3006" s="153"/>
      <c r="ZA3006" s="153"/>
      <c r="ZB3006" s="153"/>
      <c r="ZC3006" s="153"/>
      <c r="ZD3006" s="153"/>
      <c r="ZE3006" s="153"/>
      <c r="ZF3006" s="153"/>
      <c r="ZG3006" s="153"/>
      <c r="ZH3006" s="153"/>
      <c r="ZI3006" s="153"/>
      <c r="ZJ3006" s="153"/>
      <c r="ZK3006" s="153"/>
      <c r="ZL3006" s="153"/>
      <c r="ZM3006" s="153"/>
      <c r="ZN3006" s="153"/>
      <c r="ZO3006" s="153"/>
      <c r="ZP3006" s="153"/>
      <c r="ZQ3006" s="153"/>
      <c r="ZR3006" s="153"/>
      <c r="ZS3006" s="153"/>
      <c r="ZT3006" s="153"/>
      <c r="ZU3006" s="153"/>
      <c r="ZV3006" s="153"/>
      <c r="ZW3006" s="153"/>
      <c r="ZX3006" s="153"/>
      <c r="ZY3006" s="153"/>
      <c r="ZZ3006" s="153"/>
      <c r="AAA3006" s="153"/>
      <c r="AAB3006" s="153"/>
      <c r="AAC3006" s="153"/>
      <c r="AAD3006" s="153"/>
      <c r="AAE3006" s="153"/>
      <c r="AAF3006" s="153"/>
      <c r="AAG3006" s="153"/>
      <c r="AAH3006" s="153"/>
      <c r="AAI3006" s="153"/>
      <c r="AAJ3006" s="153"/>
      <c r="AAK3006" s="153"/>
      <c r="AAL3006" s="153"/>
      <c r="AAM3006" s="153"/>
      <c r="AAN3006" s="153"/>
      <c r="AAO3006" s="153"/>
      <c r="AAP3006" s="153"/>
      <c r="AAQ3006" s="153"/>
      <c r="AAR3006" s="153"/>
      <c r="AAS3006" s="153"/>
      <c r="AAT3006" s="153"/>
      <c r="AAU3006" s="153"/>
      <c r="AAV3006" s="153"/>
      <c r="AAW3006" s="153"/>
      <c r="AAX3006" s="153"/>
      <c r="AAY3006" s="153"/>
      <c r="AAZ3006" s="153"/>
      <c r="ABA3006" s="153"/>
      <c r="ABB3006" s="153"/>
      <c r="ABC3006" s="153"/>
      <c r="ABD3006" s="153"/>
      <c r="ABE3006" s="153"/>
      <c r="ABF3006" s="153"/>
      <c r="ABG3006" s="153"/>
      <c r="ABH3006" s="153"/>
      <c r="ABI3006" s="153"/>
      <c r="ABJ3006" s="153"/>
      <c r="ABK3006" s="153"/>
      <c r="ABL3006" s="153"/>
      <c r="ABM3006" s="153"/>
      <c r="ABN3006" s="153"/>
      <c r="ABO3006" s="153"/>
      <c r="ABP3006" s="153"/>
      <c r="ABQ3006" s="153"/>
      <c r="ABR3006" s="153"/>
      <c r="ABS3006" s="153"/>
      <c r="ABT3006" s="153"/>
      <c r="ABU3006" s="153"/>
      <c r="ABV3006" s="153"/>
      <c r="ABW3006" s="153"/>
      <c r="ABX3006" s="153"/>
      <c r="ABY3006" s="153"/>
      <c r="ABZ3006" s="153"/>
      <c r="ACA3006" s="153"/>
      <c r="ACB3006" s="153"/>
      <c r="ACC3006" s="153"/>
      <c r="ACD3006" s="153"/>
      <c r="ACE3006" s="153"/>
      <c r="ACF3006" s="153"/>
      <c r="ACG3006" s="153"/>
      <c r="ACH3006" s="153"/>
      <c r="ACI3006" s="153"/>
      <c r="ACJ3006" s="153"/>
      <c r="ACK3006" s="153"/>
      <c r="ACL3006" s="153"/>
      <c r="ACM3006" s="153"/>
      <c r="ACN3006" s="153"/>
      <c r="ACO3006" s="153"/>
      <c r="ACP3006" s="153"/>
      <c r="ACQ3006" s="153"/>
      <c r="ACR3006" s="153"/>
      <c r="ACS3006" s="153"/>
      <c r="ACT3006" s="153"/>
      <c r="ACU3006" s="153"/>
      <c r="ACV3006" s="153"/>
      <c r="ACW3006" s="153"/>
      <c r="ACX3006" s="153"/>
      <c r="ACY3006" s="153"/>
      <c r="ACZ3006" s="153"/>
      <c r="ADA3006" s="153"/>
      <c r="ADB3006" s="153"/>
      <c r="ADC3006" s="153"/>
      <c r="ADD3006" s="153"/>
      <c r="ADE3006" s="153"/>
      <c r="ADF3006" s="153"/>
      <c r="ADG3006" s="153"/>
      <c r="ADH3006" s="153"/>
      <c r="ADI3006" s="153"/>
      <c r="ADJ3006" s="153"/>
      <c r="ADK3006" s="153"/>
      <c r="ADL3006" s="153"/>
      <c r="ADM3006" s="153"/>
      <c r="ADN3006" s="153"/>
      <c r="ADO3006" s="153"/>
      <c r="ADP3006" s="153"/>
      <c r="ADQ3006" s="153"/>
      <c r="ADR3006" s="153"/>
      <c r="ADS3006" s="153"/>
      <c r="ADT3006" s="153"/>
      <c r="ADU3006" s="153"/>
      <c r="ADV3006" s="153"/>
      <c r="ADW3006" s="153"/>
      <c r="ADX3006" s="153"/>
      <c r="ADY3006" s="153"/>
      <c r="ADZ3006" s="153"/>
      <c r="AEA3006" s="153"/>
      <c r="AEB3006" s="153"/>
      <c r="AEC3006" s="153"/>
      <c r="AED3006" s="153"/>
      <c r="AEE3006" s="153"/>
      <c r="AEF3006" s="153"/>
      <c r="AEG3006" s="153"/>
      <c r="AEH3006" s="153"/>
      <c r="AEI3006" s="153"/>
      <c r="AEJ3006" s="153"/>
      <c r="AEK3006" s="153"/>
      <c r="AEL3006" s="153"/>
      <c r="AEM3006" s="153"/>
      <c r="AEN3006" s="153"/>
      <c r="AEO3006" s="153"/>
      <c r="AEP3006" s="153"/>
      <c r="AEQ3006" s="153"/>
      <c r="AER3006" s="153"/>
      <c r="AES3006" s="153"/>
      <c r="AET3006" s="153"/>
      <c r="AEU3006" s="153"/>
      <c r="AEV3006" s="153"/>
      <c r="AEW3006" s="153"/>
      <c r="AEX3006" s="153"/>
      <c r="AEY3006" s="153"/>
      <c r="AEZ3006" s="153"/>
      <c r="AFA3006" s="153"/>
      <c r="AFB3006" s="153"/>
      <c r="AFC3006" s="153"/>
      <c r="AFD3006" s="153"/>
      <c r="AFE3006" s="153"/>
      <c r="AFF3006" s="153"/>
      <c r="AFG3006" s="153"/>
      <c r="AFH3006" s="153"/>
      <c r="AFI3006" s="153"/>
      <c r="AFJ3006" s="153"/>
      <c r="AFK3006" s="153"/>
      <c r="AFL3006" s="153"/>
      <c r="AFM3006" s="153"/>
      <c r="AFN3006" s="153"/>
      <c r="AFO3006" s="153"/>
      <c r="AFP3006" s="153"/>
      <c r="AFQ3006" s="153"/>
      <c r="AFR3006" s="153"/>
      <c r="AFS3006" s="153"/>
      <c r="AFT3006" s="153"/>
      <c r="AFU3006" s="153"/>
      <c r="AFV3006" s="153"/>
      <c r="AFW3006" s="153"/>
      <c r="AFX3006" s="153"/>
      <c r="AFY3006" s="153"/>
      <c r="AFZ3006" s="153"/>
      <c r="AGA3006" s="153"/>
      <c r="AGB3006" s="153"/>
      <c r="AGC3006" s="153"/>
      <c r="AGD3006" s="153"/>
      <c r="AGE3006" s="153"/>
      <c r="AGF3006" s="153"/>
      <c r="AGG3006" s="153"/>
      <c r="AGH3006" s="153"/>
      <c r="AGI3006" s="153"/>
      <c r="AGJ3006" s="153"/>
      <c r="AGK3006" s="153"/>
      <c r="AGL3006" s="153"/>
      <c r="AGM3006" s="153"/>
      <c r="AGN3006" s="153"/>
      <c r="AGO3006" s="153"/>
      <c r="AGP3006" s="153"/>
      <c r="AGQ3006" s="153"/>
      <c r="AGR3006" s="153"/>
      <c r="AGS3006" s="153"/>
      <c r="AGT3006" s="153"/>
      <c r="AGU3006" s="153"/>
      <c r="AGV3006" s="153"/>
      <c r="AGW3006" s="153"/>
      <c r="AGX3006" s="153"/>
      <c r="AGY3006" s="153"/>
      <c r="AGZ3006" s="153"/>
      <c r="AHA3006" s="153"/>
      <c r="AHB3006" s="153"/>
      <c r="AHC3006" s="153"/>
      <c r="AHD3006" s="153"/>
      <c r="AHE3006" s="153"/>
      <c r="AHF3006" s="153"/>
      <c r="AHG3006" s="153"/>
      <c r="AHH3006" s="153"/>
      <c r="AHI3006" s="153"/>
      <c r="AHJ3006" s="153"/>
      <c r="AHK3006" s="153"/>
      <c r="AHL3006" s="153"/>
      <c r="AHM3006" s="153"/>
      <c r="AHN3006" s="153"/>
      <c r="AHO3006" s="153"/>
      <c r="AHP3006" s="153"/>
      <c r="AHQ3006" s="153"/>
      <c r="AHR3006" s="153"/>
      <c r="AHS3006" s="153"/>
      <c r="AHT3006" s="153"/>
      <c r="AHU3006" s="153"/>
      <c r="AHV3006" s="153"/>
      <c r="AHW3006" s="153"/>
      <c r="AHX3006" s="153"/>
      <c r="AHY3006" s="153"/>
      <c r="AHZ3006" s="153"/>
      <c r="AIA3006" s="153"/>
      <c r="AIB3006" s="153"/>
      <c r="AIC3006" s="153"/>
      <c r="AID3006" s="153"/>
      <c r="AIE3006" s="153"/>
      <c r="AIF3006" s="153"/>
      <c r="AIG3006" s="153"/>
      <c r="AIH3006" s="153"/>
      <c r="AII3006" s="153"/>
      <c r="AIJ3006" s="153"/>
      <c r="AIK3006" s="153"/>
      <c r="AIL3006" s="153"/>
      <c r="AIM3006" s="153"/>
      <c r="AIN3006" s="153"/>
      <c r="AIO3006" s="153"/>
      <c r="AIP3006" s="153"/>
      <c r="AIQ3006" s="153"/>
      <c r="AIR3006" s="153"/>
      <c r="AIS3006" s="153"/>
      <c r="AIT3006" s="153"/>
      <c r="AIU3006" s="153"/>
      <c r="AIV3006" s="153"/>
      <c r="AIW3006" s="153"/>
      <c r="AIX3006" s="153"/>
      <c r="AIY3006" s="153"/>
      <c r="AIZ3006" s="153"/>
      <c r="AJA3006" s="153"/>
      <c r="AJB3006" s="153"/>
      <c r="AJC3006" s="153"/>
      <c r="AJD3006" s="153"/>
      <c r="AJE3006" s="153"/>
      <c r="AJF3006" s="153"/>
      <c r="AJG3006" s="153"/>
      <c r="AJH3006" s="153"/>
      <c r="AJI3006" s="153"/>
      <c r="AJJ3006" s="153"/>
      <c r="AJK3006" s="153"/>
      <c r="AJL3006" s="153"/>
      <c r="AJM3006" s="153"/>
      <c r="AJN3006" s="153"/>
      <c r="AJO3006" s="153"/>
      <c r="AJP3006" s="153"/>
      <c r="AJQ3006" s="153"/>
      <c r="AJR3006" s="153"/>
      <c r="AJS3006" s="153"/>
      <c r="AJT3006" s="153"/>
      <c r="AJU3006" s="153"/>
      <c r="AJV3006" s="153"/>
      <c r="AJW3006" s="153"/>
      <c r="AJX3006" s="153"/>
      <c r="AJY3006" s="153"/>
      <c r="AJZ3006" s="153"/>
      <c r="AKA3006" s="153"/>
      <c r="AKB3006" s="153"/>
      <c r="AKC3006" s="153"/>
      <c r="AKD3006" s="153"/>
      <c r="AKE3006" s="153"/>
      <c r="AKF3006" s="153"/>
      <c r="AKG3006" s="153"/>
      <c r="AKH3006" s="153"/>
      <c r="AKI3006" s="153"/>
      <c r="AKJ3006" s="153"/>
      <c r="AKK3006" s="153"/>
      <c r="AKL3006" s="153"/>
      <c r="AKM3006" s="153"/>
      <c r="AKN3006" s="153"/>
      <c r="AKO3006" s="153"/>
      <c r="AKP3006" s="153"/>
      <c r="AKQ3006" s="153"/>
      <c r="AKR3006" s="153"/>
      <c r="AKS3006" s="153"/>
      <c r="AKT3006" s="153"/>
      <c r="AKU3006" s="153"/>
      <c r="AKV3006" s="153"/>
      <c r="AKW3006" s="153"/>
      <c r="AKX3006" s="153"/>
      <c r="AKY3006" s="153"/>
      <c r="AKZ3006" s="153"/>
      <c r="ALA3006" s="153"/>
      <c r="ALB3006" s="153"/>
      <c r="ALC3006" s="153"/>
      <c r="ALD3006" s="153"/>
      <c r="ALE3006" s="153"/>
      <c r="ALF3006" s="153"/>
      <c r="ALG3006" s="153"/>
      <c r="ALH3006" s="153"/>
      <c r="ALI3006" s="153"/>
      <c r="ALJ3006" s="153"/>
      <c r="ALK3006" s="153"/>
      <c r="ALL3006" s="153"/>
      <c r="ALM3006" s="153"/>
      <c r="ALN3006" s="153"/>
      <c r="ALO3006" s="153"/>
      <c r="ALP3006" s="153"/>
      <c r="ALQ3006" s="153"/>
      <c r="ALR3006" s="153"/>
      <c r="ALS3006" s="153"/>
      <c r="ALT3006" s="153"/>
      <c r="ALU3006" s="153"/>
      <c r="ALV3006" s="153"/>
      <c r="ALW3006" s="153"/>
      <c r="ALX3006" s="153"/>
      <c r="ALY3006" s="153"/>
      <c r="ALZ3006" s="153"/>
    </row>
  </sheetData>
  <mergeCells count="218">
    <mergeCell ref="A3004:C3004"/>
    <mergeCell ref="A3005:C3005"/>
    <mergeCell ref="A2982:C2982"/>
    <mergeCell ref="B2983:C2983"/>
    <mergeCell ref="A2991:C2991"/>
    <mergeCell ref="B2992:C2992"/>
    <mergeCell ref="A2998:C2998"/>
    <mergeCell ref="B2999:C2999"/>
    <mergeCell ref="A2947:C2947"/>
    <mergeCell ref="B2948:C2948"/>
    <mergeCell ref="A2959:C2959"/>
    <mergeCell ref="B2960:C2960"/>
    <mergeCell ref="A2980:C2980"/>
    <mergeCell ref="B2981:C2981"/>
    <mergeCell ref="A2834:C2834"/>
    <mergeCell ref="B2835:C2835"/>
    <mergeCell ref="A2898:C2898"/>
    <mergeCell ref="B2899:C2899"/>
    <mergeCell ref="A2921:C2921"/>
    <mergeCell ref="B2922:C2922"/>
    <mergeCell ref="A2730:C2730"/>
    <mergeCell ref="B2731:C2731"/>
    <mergeCell ref="A2760:C2760"/>
    <mergeCell ref="B2761:C2761"/>
    <mergeCell ref="A2797:C2797"/>
    <mergeCell ref="B2798:C2798"/>
    <mergeCell ref="A2640:C2640"/>
    <mergeCell ref="B2641:C2641"/>
    <mergeCell ref="A2658:C2658"/>
    <mergeCell ref="B2659:C2659"/>
    <mergeCell ref="A2663:C2663"/>
    <mergeCell ref="B2664:C2664"/>
    <mergeCell ref="A2598:C2598"/>
    <mergeCell ref="B2599:C2599"/>
    <mergeCell ref="A2611:C2611"/>
    <mergeCell ref="B2612:C2612"/>
    <mergeCell ref="A2620:C2620"/>
    <mergeCell ref="B2621:C2621"/>
    <mergeCell ref="A2422:C2422"/>
    <mergeCell ref="B2423:C2423"/>
    <mergeCell ref="A2515:C2515"/>
    <mergeCell ref="B2516:C2516"/>
    <mergeCell ref="A2567:C2567"/>
    <mergeCell ref="B2568:C2568"/>
    <mergeCell ref="A2376:C2376"/>
    <mergeCell ref="B2377:C2377"/>
    <mergeCell ref="A2397:C2397"/>
    <mergeCell ref="B2398:C2398"/>
    <mergeCell ref="A2413:C2413"/>
    <mergeCell ref="B2414:C2414"/>
    <mergeCell ref="A2202:C2202"/>
    <mergeCell ref="B2203:C2203"/>
    <mergeCell ref="A2293:C2293"/>
    <mergeCell ref="B2294:C2294"/>
    <mergeCell ref="A2365:C2365"/>
    <mergeCell ref="B2366:C2366"/>
    <mergeCell ref="A2104:C2104"/>
    <mergeCell ref="B2105:C2105"/>
    <mergeCell ref="A2156:C2156"/>
    <mergeCell ref="B2157:C2157"/>
    <mergeCell ref="A2159:C2159"/>
    <mergeCell ref="B2160:C2160"/>
    <mergeCell ref="A2044:C2044"/>
    <mergeCell ref="B2045:C2045"/>
    <mergeCell ref="A2061:C2061"/>
    <mergeCell ref="B2062:C2062"/>
    <mergeCell ref="A2080:C2080"/>
    <mergeCell ref="B2081:C2081"/>
    <mergeCell ref="A1922:C1922"/>
    <mergeCell ref="B1923:C1923"/>
    <mergeCell ref="A1967:C1967"/>
    <mergeCell ref="B1968:C1968"/>
    <mergeCell ref="A2038:C2038"/>
    <mergeCell ref="B2039:C2039"/>
    <mergeCell ref="A1820:C1820"/>
    <mergeCell ref="B1821:C1821"/>
    <mergeCell ref="A1832:C1832"/>
    <mergeCell ref="B1833:C1833"/>
    <mergeCell ref="A1886:C1886"/>
    <mergeCell ref="B1887:C1887"/>
    <mergeCell ref="A1724:C1724"/>
    <mergeCell ref="B1725:C1725"/>
    <mergeCell ref="A1767:C1767"/>
    <mergeCell ref="B1768:C1768"/>
    <mergeCell ref="A1794:C1794"/>
    <mergeCell ref="B1795:C1795"/>
    <mergeCell ref="A1595:C1595"/>
    <mergeCell ref="B1596:C1596"/>
    <mergeCell ref="A1669:C1669"/>
    <mergeCell ref="B1670:C1670"/>
    <mergeCell ref="A1713:C1713"/>
    <mergeCell ref="B1714:C1714"/>
    <mergeCell ref="A1490:C1490"/>
    <mergeCell ref="B1491:C1491"/>
    <mergeCell ref="A1536:C1536"/>
    <mergeCell ref="B1537:C1537"/>
    <mergeCell ref="A1587:C1587"/>
    <mergeCell ref="B1588:C1588"/>
    <mergeCell ref="A1439:C1439"/>
    <mergeCell ref="B1440:C1440"/>
    <mergeCell ref="A1447:C1447"/>
    <mergeCell ref="B1448:C1448"/>
    <mergeCell ref="A1483:C1483"/>
    <mergeCell ref="B1484:C1484"/>
    <mergeCell ref="A1407:C1407"/>
    <mergeCell ref="B1408:C1408"/>
    <mergeCell ref="A1422:C1422"/>
    <mergeCell ref="B1423:C1423"/>
    <mergeCell ref="A1435:C1435"/>
    <mergeCell ref="B1436:C1436"/>
    <mergeCell ref="A1366:C1366"/>
    <mergeCell ref="B1367:C1367"/>
    <mergeCell ref="A1381:C1381"/>
    <mergeCell ref="B1382:C1382"/>
    <mergeCell ref="A1387:C1387"/>
    <mergeCell ref="B1388:C1388"/>
    <mergeCell ref="A1256:C1256"/>
    <mergeCell ref="B1257:C1257"/>
    <mergeCell ref="A1310:C1310"/>
    <mergeCell ref="B1311:C1311"/>
    <mergeCell ref="A1359:C1359"/>
    <mergeCell ref="B1360:C1360"/>
    <mergeCell ref="A1205:C1205"/>
    <mergeCell ref="B1206:C1206"/>
    <mergeCell ref="A1218:C1218"/>
    <mergeCell ref="B1219:C1219"/>
    <mergeCell ref="A1250:C1250"/>
    <mergeCell ref="B1251:C1251"/>
    <mergeCell ref="A1090:C1090"/>
    <mergeCell ref="B1091:C1091"/>
    <mergeCell ref="A1170:C1170"/>
    <mergeCell ref="B1171:C1171"/>
    <mergeCell ref="A1179:C1179"/>
    <mergeCell ref="B1180:C1180"/>
    <mergeCell ref="A1027:C1027"/>
    <mergeCell ref="B1028:C1028"/>
    <mergeCell ref="A1056:C1056"/>
    <mergeCell ref="B1057:C1057"/>
    <mergeCell ref="A1064:C1064"/>
    <mergeCell ref="B1065:C1065"/>
    <mergeCell ref="A844:C844"/>
    <mergeCell ref="B845:C845"/>
    <mergeCell ref="A851:C851"/>
    <mergeCell ref="B852:C852"/>
    <mergeCell ref="A923:C923"/>
    <mergeCell ref="B924:C924"/>
    <mergeCell ref="A659:C659"/>
    <mergeCell ref="B660:C660"/>
    <mergeCell ref="A682:C682"/>
    <mergeCell ref="B683:C683"/>
    <mergeCell ref="A774:C774"/>
    <mergeCell ref="B775:C775"/>
    <mergeCell ref="A579:C579"/>
    <mergeCell ref="B580:C580"/>
    <mergeCell ref="A615:C615"/>
    <mergeCell ref="B616:C616"/>
    <mergeCell ref="A641:C641"/>
    <mergeCell ref="B642:C642"/>
    <mergeCell ref="A545:C545"/>
    <mergeCell ref="B546:C546"/>
    <mergeCell ref="A548:C548"/>
    <mergeCell ref="B549:C549"/>
    <mergeCell ref="A559:C559"/>
    <mergeCell ref="B560:C560"/>
    <mergeCell ref="A487:C487"/>
    <mergeCell ref="B488:C488"/>
    <mergeCell ref="A491:C491"/>
    <mergeCell ref="B492:C492"/>
    <mergeCell ref="A516:C516"/>
    <mergeCell ref="B517:C517"/>
    <mergeCell ref="A464:C464"/>
    <mergeCell ref="B465:C465"/>
    <mergeCell ref="A478:C478"/>
    <mergeCell ref="B479:C479"/>
    <mergeCell ref="A482:C482"/>
    <mergeCell ref="B483:C483"/>
    <mergeCell ref="A385:C385"/>
    <mergeCell ref="B386:C386"/>
    <mergeCell ref="A388:C388"/>
    <mergeCell ref="B389:C389"/>
    <mergeCell ref="A406:C406"/>
    <mergeCell ref="B407:C407"/>
    <mergeCell ref="A248:C248"/>
    <mergeCell ref="B249:C249"/>
    <mergeCell ref="A254:C254"/>
    <mergeCell ref="B255:C255"/>
    <mergeCell ref="A351:C351"/>
    <mergeCell ref="B352:C352"/>
    <mergeCell ref="A205:C205"/>
    <mergeCell ref="B206:C206"/>
    <mergeCell ref="A211:C211"/>
    <mergeCell ref="B212:C212"/>
    <mergeCell ref="A227:C227"/>
    <mergeCell ref="B228:C228"/>
    <mergeCell ref="B53:C53"/>
    <mergeCell ref="A6:A7"/>
    <mergeCell ref="B6:C7"/>
    <mergeCell ref="A109:C109"/>
    <mergeCell ref="B110:C110"/>
    <mergeCell ref="A159:C159"/>
    <mergeCell ref="B160:C160"/>
    <mergeCell ref="A181:C181"/>
    <mergeCell ref="B182:C182"/>
    <mergeCell ref="A70:C70"/>
    <mergeCell ref="B71:C71"/>
    <mergeCell ref="A83:C83"/>
    <mergeCell ref="B84:C84"/>
    <mergeCell ref="A101:C101"/>
    <mergeCell ref="B102:C102"/>
    <mergeCell ref="A1:B1"/>
    <mergeCell ref="B2:E2"/>
    <mergeCell ref="D3:E3"/>
    <mergeCell ref="A5:C5"/>
    <mergeCell ref="D5:D7"/>
    <mergeCell ref="E5:E7"/>
    <mergeCell ref="A8:C8"/>
    <mergeCell ref="B9:C9"/>
    <mergeCell ref="A52:C52"/>
  </mergeCells>
  <pageMargins left="0.19645669291338602" right="0.19645669291338602" top="0.88543307086614198" bottom="0.88543307086614198" header="0.59015748031496096" footer="0.59015748031496096"/>
  <pageSetup paperSize="0" fitToWidth="0" fitToHeight="0" pageOrder="overThenDown" orientation="landscape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28"/>
  <sheetViews>
    <sheetView tabSelected="1" topLeftCell="D1" zoomScale="70" zoomScaleNormal="70" workbookViewId="0">
      <selection activeCell="T15" sqref="T15"/>
    </sheetView>
  </sheetViews>
  <sheetFormatPr baseColWidth="10" defaultColWidth="9.125" defaultRowHeight="14.25"/>
  <cols>
    <col min="1" max="1" width="11.75" customWidth="1"/>
    <col min="2" max="2" width="20.25" customWidth="1"/>
    <col min="3" max="4" width="10.875" customWidth="1"/>
    <col min="5" max="5" width="13.25" customWidth="1"/>
    <col min="6" max="12" width="10.875" customWidth="1"/>
    <col min="13" max="13" width="12.625" customWidth="1"/>
    <col min="14" max="27" width="10.875" customWidth="1"/>
    <col min="28" max="257" width="8.75" customWidth="1"/>
    <col min="1022" max="1022" width="9.375" customWidth="1"/>
    <col min="1023" max="1024" width="8.625" customWidth="1"/>
  </cols>
  <sheetData>
    <row r="1" spans="1:1024">
      <c r="A1" s="234" t="s">
        <v>0</v>
      </c>
      <c r="B1" s="234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</row>
    <row r="2" spans="1:1024" ht="22.5" customHeight="1">
      <c r="A2" s="235"/>
      <c r="B2" s="236" t="s">
        <v>1</v>
      </c>
      <c r="C2" s="236"/>
      <c r="D2" s="236"/>
      <c r="E2" s="236"/>
      <c r="F2" s="235"/>
      <c r="G2" s="235"/>
      <c r="H2" s="235"/>
      <c r="I2" s="235"/>
      <c r="J2" s="235"/>
      <c r="K2" s="235"/>
      <c r="L2" s="235"/>
      <c r="M2" s="235"/>
      <c r="N2" s="235"/>
      <c r="O2" s="237" t="s">
        <v>2</v>
      </c>
      <c r="P2" s="238">
        <f>AB115</f>
        <v>104</v>
      </c>
      <c r="Q2" s="237" t="s">
        <v>4951</v>
      </c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</row>
    <row r="3" spans="1:1024" s="5" customFormat="1" ht="20.85" customHeight="1">
      <c r="A3" s="239"/>
      <c r="B3" s="240" t="s">
        <v>3</v>
      </c>
      <c r="C3" s="240"/>
      <c r="D3" s="240"/>
      <c r="E3" s="240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  <c r="AA3" s="239"/>
      <c r="AB3" s="239"/>
    </row>
    <row r="4" spans="1:1024" ht="14.65" customHeight="1">
      <c r="A4" s="241" t="s">
        <v>4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35"/>
      <c r="R4" s="235"/>
      <c r="S4" s="235"/>
      <c r="T4" s="235"/>
      <c r="U4" s="235"/>
      <c r="V4" s="235"/>
      <c r="W4" s="235"/>
      <c r="X4" s="235"/>
      <c r="Y4" s="235"/>
      <c r="Z4" s="242"/>
      <c r="AA4" s="242"/>
      <c r="AB4" s="235"/>
    </row>
    <row r="5" spans="1:1024" s="9" customFormat="1" ht="25.5" customHeight="1">
      <c r="A5" s="243" t="s">
        <v>5</v>
      </c>
      <c r="B5" s="243"/>
      <c r="C5" s="244" t="s">
        <v>6</v>
      </c>
      <c r="D5" s="244"/>
      <c r="E5" s="245" t="s">
        <v>7</v>
      </c>
      <c r="F5" s="246" t="s">
        <v>8</v>
      </c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  <c r="Y5" s="246"/>
      <c r="Z5" s="247" t="s">
        <v>9</v>
      </c>
      <c r="AA5" s="248" t="s">
        <v>10</v>
      </c>
      <c r="AB5" s="249"/>
      <c r="AMG5"/>
      <c r="AMH5"/>
      <c r="AMI5"/>
      <c r="AMJ5"/>
    </row>
    <row r="6" spans="1:1024" s="9" customFormat="1" ht="15" customHeight="1">
      <c r="A6" s="243"/>
      <c r="B6" s="243"/>
      <c r="C6" s="244"/>
      <c r="D6" s="244"/>
      <c r="E6" s="245"/>
      <c r="F6" s="250" t="s">
        <v>11</v>
      </c>
      <c r="G6" s="250"/>
      <c r="H6" s="250"/>
      <c r="I6" s="250"/>
      <c r="J6" s="250"/>
      <c r="K6" s="250"/>
      <c r="L6" s="250" t="s">
        <v>12</v>
      </c>
      <c r="M6" s="250"/>
      <c r="N6" s="250" t="s">
        <v>13</v>
      </c>
      <c r="O6" s="250"/>
      <c r="P6" s="250"/>
      <c r="Q6" s="251" t="s">
        <v>14</v>
      </c>
      <c r="R6" s="251"/>
      <c r="S6" s="251"/>
      <c r="T6" s="251"/>
      <c r="U6" s="251"/>
      <c r="V6" s="251"/>
      <c r="W6" s="251"/>
      <c r="X6" s="252" t="s">
        <v>15</v>
      </c>
      <c r="Y6" s="253" t="s">
        <v>16</v>
      </c>
      <c r="Z6" s="247"/>
      <c r="AA6" s="247"/>
      <c r="AB6" s="249"/>
      <c r="AMG6"/>
      <c r="AMH6"/>
      <c r="AMI6"/>
      <c r="AMJ6"/>
    </row>
    <row r="7" spans="1:1024" s="9" customFormat="1" ht="51" customHeight="1">
      <c r="A7" s="243"/>
      <c r="B7" s="243"/>
      <c r="C7" s="244"/>
      <c r="D7" s="244"/>
      <c r="E7" s="245"/>
      <c r="F7" s="245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4" t="s">
        <v>17</v>
      </c>
      <c r="R7" s="254"/>
      <c r="S7" s="254"/>
      <c r="T7" s="254"/>
      <c r="U7" s="255" t="s">
        <v>18</v>
      </c>
      <c r="V7" s="255" t="s">
        <v>19</v>
      </c>
      <c r="W7" s="255" t="s">
        <v>20</v>
      </c>
      <c r="X7" s="252"/>
      <c r="Y7" s="252"/>
      <c r="Z7" s="252"/>
      <c r="AA7" s="252"/>
      <c r="AB7" s="249"/>
      <c r="AMG7"/>
      <c r="AMH7"/>
      <c r="AMI7"/>
      <c r="AMJ7"/>
    </row>
    <row r="8" spans="1:1024" s="9" customFormat="1" ht="168" customHeight="1">
      <c r="A8" s="256" t="s">
        <v>21</v>
      </c>
      <c r="B8" s="257" t="s">
        <v>22</v>
      </c>
      <c r="C8" s="258" t="s">
        <v>23</v>
      </c>
      <c r="D8" s="258" t="s">
        <v>24</v>
      </c>
      <c r="E8" s="259" t="s">
        <v>25</v>
      </c>
      <c r="F8" s="260" t="s">
        <v>26</v>
      </c>
      <c r="G8" s="260" t="s">
        <v>27</v>
      </c>
      <c r="H8" s="260" t="s">
        <v>28</v>
      </c>
      <c r="I8" s="260" t="s">
        <v>29</v>
      </c>
      <c r="J8" s="260" t="s">
        <v>30</v>
      </c>
      <c r="K8" s="260" t="s">
        <v>31</v>
      </c>
      <c r="L8" s="261" t="s">
        <v>32</v>
      </c>
      <c r="M8" s="261" t="s">
        <v>33</v>
      </c>
      <c r="N8" s="260" t="s">
        <v>34</v>
      </c>
      <c r="O8" s="260" t="s">
        <v>35</v>
      </c>
      <c r="P8" s="260" t="s">
        <v>36</v>
      </c>
      <c r="Q8" s="262" t="s">
        <v>37</v>
      </c>
      <c r="R8" s="263" t="s">
        <v>38</v>
      </c>
      <c r="S8" s="262" t="s">
        <v>39</v>
      </c>
      <c r="T8" s="262" t="s">
        <v>40</v>
      </c>
      <c r="U8" s="255"/>
      <c r="V8" s="255"/>
      <c r="W8" s="255"/>
      <c r="X8" s="255"/>
      <c r="Y8" s="264" t="s">
        <v>41</v>
      </c>
      <c r="Z8" s="265" t="s">
        <v>42</v>
      </c>
      <c r="AA8" s="248"/>
      <c r="AB8" s="249"/>
      <c r="AMG8"/>
      <c r="AMH8"/>
      <c r="AMI8"/>
      <c r="AMJ8"/>
    </row>
    <row r="9" spans="1:1024" s="9" customFormat="1" ht="24.6" customHeight="1">
      <c r="A9" s="266" t="s">
        <v>43</v>
      </c>
      <c r="B9" s="266"/>
      <c r="C9" s="267">
        <f t="shared" ref="C9:AA9" si="0">C115</f>
        <v>679</v>
      </c>
      <c r="D9" s="267">
        <f t="shared" si="0"/>
        <v>229</v>
      </c>
      <c r="E9" s="267">
        <f t="shared" si="0"/>
        <v>8067.5</v>
      </c>
      <c r="F9" s="268">
        <f t="shared" si="0"/>
        <v>1863</v>
      </c>
      <c r="G9" s="268">
        <f t="shared" si="0"/>
        <v>1320</v>
      </c>
      <c r="H9" s="268">
        <f t="shared" si="0"/>
        <v>490</v>
      </c>
      <c r="I9" s="268">
        <f t="shared" si="0"/>
        <v>421</v>
      </c>
      <c r="J9" s="268">
        <f t="shared" si="0"/>
        <v>27</v>
      </c>
      <c r="K9" s="268">
        <f t="shared" si="0"/>
        <v>325</v>
      </c>
      <c r="L9" s="269">
        <f t="shared" si="0"/>
        <v>304</v>
      </c>
      <c r="M9" s="270">
        <f t="shared" si="0"/>
        <v>65</v>
      </c>
      <c r="N9" s="267">
        <f t="shared" si="0"/>
        <v>202</v>
      </c>
      <c r="O9" s="267">
        <f t="shared" si="0"/>
        <v>896</v>
      </c>
      <c r="P9" s="267">
        <f t="shared" si="0"/>
        <v>25466</v>
      </c>
      <c r="Q9" s="267">
        <f t="shared" si="0"/>
        <v>14819</v>
      </c>
      <c r="R9" s="267">
        <f t="shared" si="0"/>
        <v>5025</v>
      </c>
      <c r="S9" s="267">
        <f t="shared" si="0"/>
        <v>4351</v>
      </c>
      <c r="T9" s="267">
        <f t="shared" si="0"/>
        <v>12709</v>
      </c>
      <c r="U9" s="267">
        <f t="shared" si="0"/>
        <v>405</v>
      </c>
      <c r="V9" s="267">
        <f t="shared" si="0"/>
        <v>18424</v>
      </c>
      <c r="W9" s="267">
        <f t="shared" si="0"/>
        <v>19912</v>
      </c>
      <c r="X9" s="267">
        <f t="shared" si="0"/>
        <v>26219</v>
      </c>
      <c r="Y9" s="267">
        <f t="shared" si="0"/>
        <v>232</v>
      </c>
      <c r="Z9" s="267">
        <f t="shared" si="0"/>
        <v>3018</v>
      </c>
      <c r="AA9" s="267">
        <f t="shared" si="0"/>
        <v>93</v>
      </c>
      <c r="AB9" s="249"/>
      <c r="AMG9"/>
      <c r="AMH9"/>
      <c r="AMI9"/>
      <c r="AMJ9"/>
    </row>
    <row r="10" spans="1:1024" s="9" customFormat="1" ht="24.6" customHeight="1">
      <c r="A10" s="266"/>
      <c r="B10" s="266"/>
      <c r="C10" s="267"/>
      <c r="D10" s="267"/>
      <c r="E10" s="267"/>
      <c r="F10" s="267">
        <f>F9+G9+H9+I9+J9+K9</f>
        <v>4446</v>
      </c>
      <c r="G10" s="267"/>
      <c r="H10" s="267"/>
      <c r="I10" s="267"/>
      <c r="J10" s="267"/>
      <c r="K10" s="267"/>
      <c r="L10" s="267">
        <f>L9+M9</f>
        <v>369</v>
      </c>
      <c r="M10" s="267"/>
      <c r="N10" s="267"/>
      <c r="O10" s="267"/>
      <c r="P10" s="267"/>
      <c r="Q10" s="267"/>
      <c r="R10" s="267"/>
      <c r="S10" s="267"/>
      <c r="T10" s="267"/>
      <c r="U10" s="267"/>
      <c r="V10" s="267"/>
      <c r="W10" s="267"/>
      <c r="X10" s="267"/>
      <c r="Y10" s="267"/>
      <c r="Z10" s="267"/>
      <c r="AA10" s="267"/>
      <c r="AB10" s="249"/>
      <c r="AMG10"/>
      <c r="AMH10"/>
      <c r="AMI10"/>
      <c r="AMJ10"/>
    </row>
    <row r="11" spans="1:1024" s="9" customFormat="1">
      <c r="A11" s="271">
        <v>1</v>
      </c>
      <c r="B11" s="272" t="s">
        <v>44</v>
      </c>
      <c r="C11" s="273">
        <v>12</v>
      </c>
      <c r="D11" s="273">
        <v>3</v>
      </c>
      <c r="E11" s="274">
        <v>48</v>
      </c>
      <c r="F11" s="275">
        <v>36</v>
      </c>
      <c r="G11" s="275">
        <v>18</v>
      </c>
      <c r="H11" s="275">
        <v>2</v>
      </c>
      <c r="I11" s="275">
        <v>10</v>
      </c>
      <c r="J11" s="275">
        <v>2</v>
      </c>
      <c r="K11" s="275">
        <v>9</v>
      </c>
      <c r="L11" s="276">
        <v>11</v>
      </c>
      <c r="M11" s="275">
        <v>0</v>
      </c>
      <c r="N11" s="277">
        <v>1</v>
      </c>
      <c r="O11" s="277">
        <v>0</v>
      </c>
      <c r="P11" s="278">
        <v>182</v>
      </c>
      <c r="Q11" s="279">
        <v>102</v>
      </c>
      <c r="R11" s="279">
        <v>25</v>
      </c>
      <c r="S11" s="279">
        <v>15</v>
      </c>
      <c r="T11" s="279">
        <v>56</v>
      </c>
      <c r="U11" s="279">
        <v>3</v>
      </c>
      <c r="V11" s="279">
        <v>140</v>
      </c>
      <c r="W11" s="279">
        <v>144</v>
      </c>
      <c r="X11" s="280">
        <v>183</v>
      </c>
      <c r="Y11" s="278">
        <v>3</v>
      </c>
      <c r="Z11" s="277">
        <v>38</v>
      </c>
      <c r="AA11" s="277">
        <v>0</v>
      </c>
      <c r="AB11" s="281">
        <f t="shared" ref="AB11:AB74" si="1">IF(N11="",0,1)</f>
        <v>1</v>
      </c>
      <c r="AMG11"/>
      <c r="AMH11"/>
      <c r="AMI11"/>
      <c r="AMJ11"/>
    </row>
    <row r="12" spans="1:1024">
      <c r="A12" s="271">
        <v>2</v>
      </c>
      <c r="B12" s="272" t="s">
        <v>45</v>
      </c>
      <c r="C12" s="282">
        <v>16</v>
      </c>
      <c r="D12" s="282">
        <v>4</v>
      </c>
      <c r="E12" s="283">
        <v>25</v>
      </c>
      <c r="F12" s="275">
        <v>11</v>
      </c>
      <c r="G12" s="275">
        <v>5</v>
      </c>
      <c r="H12" s="275">
        <v>2</v>
      </c>
      <c r="I12" s="275">
        <v>5</v>
      </c>
      <c r="J12" s="275">
        <v>0</v>
      </c>
      <c r="K12" s="275">
        <v>10</v>
      </c>
      <c r="L12" s="284">
        <v>0</v>
      </c>
      <c r="M12" s="275">
        <v>0</v>
      </c>
      <c r="N12" s="277">
        <v>1</v>
      </c>
      <c r="O12" s="285">
        <v>0</v>
      </c>
      <c r="P12" s="286">
        <v>95</v>
      </c>
      <c r="Q12" s="286">
        <v>57</v>
      </c>
      <c r="R12" s="286">
        <v>39</v>
      </c>
      <c r="S12" s="286">
        <v>24</v>
      </c>
      <c r="T12" s="286">
        <v>61</v>
      </c>
      <c r="U12" s="286">
        <v>5</v>
      </c>
      <c r="V12" s="286">
        <v>63</v>
      </c>
      <c r="W12" s="286">
        <v>76</v>
      </c>
      <c r="X12" s="285">
        <v>104</v>
      </c>
      <c r="Y12" s="286">
        <v>0</v>
      </c>
      <c r="Z12" s="285">
        <v>14</v>
      </c>
      <c r="AA12" s="285">
        <v>1</v>
      </c>
      <c r="AB12" s="281">
        <f t="shared" si="1"/>
        <v>1</v>
      </c>
    </row>
    <row r="13" spans="1:1024">
      <c r="A13" s="271">
        <v>3</v>
      </c>
      <c r="B13" s="272" t="s">
        <v>46</v>
      </c>
      <c r="C13" s="282">
        <v>4</v>
      </c>
      <c r="D13" s="282">
        <v>0</v>
      </c>
      <c r="E13" s="283">
        <v>22</v>
      </c>
      <c r="F13" s="275">
        <v>10</v>
      </c>
      <c r="G13" s="275">
        <v>6</v>
      </c>
      <c r="H13" s="275">
        <v>1</v>
      </c>
      <c r="I13" s="275">
        <v>1</v>
      </c>
      <c r="J13" s="275">
        <v>0</v>
      </c>
      <c r="K13" s="275">
        <v>4</v>
      </c>
      <c r="L13" s="284">
        <v>1</v>
      </c>
      <c r="M13" s="275">
        <v>0</v>
      </c>
      <c r="N13" s="287">
        <v>1</v>
      </c>
      <c r="O13" s="287">
        <v>0</v>
      </c>
      <c r="P13" s="286">
        <v>62</v>
      </c>
      <c r="Q13" s="286">
        <v>1</v>
      </c>
      <c r="R13" s="286">
        <v>30</v>
      </c>
      <c r="S13" s="286">
        <v>13</v>
      </c>
      <c r="T13" s="286">
        <v>27</v>
      </c>
      <c r="U13" s="286">
        <v>0</v>
      </c>
      <c r="V13" s="286">
        <v>48</v>
      </c>
      <c r="W13" s="286">
        <v>48</v>
      </c>
      <c r="X13" s="287">
        <v>53</v>
      </c>
      <c r="Y13" s="286">
        <v>1</v>
      </c>
      <c r="Z13" s="287">
        <v>7</v>
      </c>
      <c r="AA13" s="287">
        <v>1</v>
      </c>
      <c r="AB13" s="281">
        <f t="shared" si="1"/>
        <v>1</v>
      </c>
    </row>
    <row r="14" spans="1:1024">
      <c r="A14" s="271">
        <v>4</v>
      </c>
      <c r="B14" s="272" t="s">
        <v>4952</v>
      </c>
      <c r="C14" s="282">
        <v>2</v>
      </c>
      <c r="D14" s="282">
        <v>1</v>
      </c>
      <c r="E14" s="283">
        <v>34</v>
      </c>
      <c r="F14" s="275">
        <v>11</v>
      </c>
      <c r="G14" s="275">
        <v>8</v>
      </c>
      <c r="H14" s="275">
        <v>1</v>
      </c>
      <c r="I14" s="275">
        <v>5</v>
      </c>
      <c r="J14" s="275">
        <v>0</v>
      </c>
      <c r="K14" s="275">
        <v>1</v>
      </c>
      <c r="L14" s="284">
        <v>0</v>
      </c>
      <c r="M14" s="275">
        <v>0</v>
      </c>
      <c r="N14" s="287">
        <v>1</v>
      </c>
      <c r="O14" s="287">
        <v>0</v>
      </c>
      <c r="P14" s="286">
        <v>70</v>
      </c>
      <c r="Q14" s="286">
        <v>42</v>
      </c>
      <c r="R14" s="286">
        <v>8</v>
      </c>
      <c r="S14" s="286">
        <v>0</v>
      </c>
      <c r="T14" s="286">
        <v>13</v>
      </c>
      <c r="U14" s="286">
        <v>0</v>
      </c>
      <c r="V14" s="286">
        <v>52</v>
      </c>
      <c r="W14" s="286">
        <v>54</v>
      </c>
      <c r="X14" s="287">
        <v>72</v>
      </c>
      <c r="Y14" s="286">
        <v>1</v>
      </c>
      <c r="Z14" s="287">
        <v>19</v>
      </c>
      <c r="AA14" s="287">
        <v>0</v>
      </c>
      <c r="AB14" s="281">
        <f t="shared" si="1"/>
        <v>1</v>
      </c>
    </row>
    <row r="15" spans="1:1024">
      <c r="A15" s="271">
        <v>5</v>
      </c>
      <c r="B15" s="272" t="s">
        <v>4953</v>
      </c>
      <c r="C15" s="282">
        <v>2</v>
      </c>
      <c r="D15" s="282">
        <v>1</v>
      </c>
      <c r="E15" s="283">
        <v>44</v>
      </c>
      <c r="F15" s="275">
        <v>12</v>
      </c>
      <c r="G15" s="275">
        <v>1</v>
      </c>
      <c r="H15" s="275">
        <v>1</v>
      </c>
      <c r="I15" s="275">
        <v>11</v>
      </c>
      <c r="J15" s="275">
        <v>1</v>
      </c>
      <c r="K15" s="275">
        <v>1</v>
      </c>
      <c r="L15" s="284">
        <v>0</v>
      </c>
      <c r="M15" s="275">
        <v>0</v>
      </c>
      <c r="N15" s="287">
        <v>0</v>
      </c>
      <c r="O15" s="287">
        <v>2</v>
      </c>
      <c r="P15" s="286">
        <v>40</v>
      </c>
      <c r="Q15" s="286">
        <v>22</v>
      </c>
      <c r="R15" s="286">
        <v>0</v>
      </c>
      <c r="S15" s="286">
        <v>0</v>
      </c>
      <c r="T15" s="286">
        <v>8</v>
      </c>
      <c r="U15" s="286">
        <v>0</v>
      </c>
      <c r="V15" s="286">
        <v>24</v>
      </c>
      <c r="W15" s="286">
        <v>24</v>
      </c>
      <c r="X15" s="287">
        <v>56</v>
      </c>
      <c r="Y15" s="286">
        <v>1</v>
      </c>
      <c r="Z15" s="287">
        <v>5</v>
      </c>
      <c r="AA15" s="287">
        <v>0</v>
      </c>
      <c r="AB15" s="281">
        <f t="shared" si="1"/>
        <v>1</v>
      </c>
    </row>
    <row r="16" spans="1:1024">
      <c r="A16" s="271">
        <v>6</v>
      </c>
      <c r="B16" s="272" t="s">
        <v>4954</v>
      </c>
      <c r="C16" s="282">
        <v>20</v>
      </c>
      <c r="D16" s="282">
        <v>5</v>
      </c>
      <c r="E16" s="283">
        <v>455</v>
      </c>
      <c r="F16" s="275">
        <v>17</v>
      </c>
      <c r="G16" s="275">
        <v>14</v>
      </c>
      <c r="H16" s="275">
        <v>21</v>
      </c>
      <c r="I16" s="275">
        <v>2</v>
      </c>
      <c r="J16" s="275">
        <v>1</v>
      </c>
      <c r="K16" s="275">
        <v>4</v>
      </c>
      <c r="L16" s="284">
        <v>9</v>
      </c>
      <c r="M16" s="275">
        <v>0</v>
      </c>
      <c r="N16" s="287">
        <v>10</v>
      </c>
      <c r="O16" s="287">
        <v>99</v>
      </c>
      <c r="P16" s="286">
        <v>1319</v>
      </c>
      <c r="Q16" s="286">
        <v>1115</v>
      </c>
      <c r="R16" s="286">
        <v>224</v>
      </c>
      <c r="S16" s="286">
        <v>314</v>
      </c>
      <c r="T16" s="286">
        <v>708</v>
      </c>
      <c r="U16" s="286">
        <v>25</v>
      </c>
      <c r="V16" s="286">
        <v>953</v>
      </c>
      <c r="W16" s="286">
        <v>1162</v>
      </c>
      <c r="X16" s="287">
        <v>1441</v>
      </c>
      <c r="Y16" s="286">
        <v>5</v>
      </c>
      <c r="Z16" s="287">
        <v>59</v>
      </c>
      <c r="AA16" s="287">
        <v>2</v>
      </c>
      <c r="AB16" s="281">
        <f t="shared" si="1"/>
        <v>1</v>
      </c>
    </row>
    <row r="17" spans="1:28">
      <c r="A17" s="271">
        <v>7</v>
      </c>
      <c r="B17" s="272" t="s">
        <v>4955</v>
      </c>
      <c r="C17" s="282">
        <v>2</v>
      </c>
      <c r="D17" s="282">
        <v>0</v>
      </c>
      <c r="E17" s="283">
        <v>25</v>
      </c>
      <c r="F17" s="275">
        <v>16</v>
      </c>
      <c r="G17" s="275">
        <v>9</v>
      </c>
      <c r="H17" s="275">
        <v>0</v>
      </c>
      <c r="I17" s="275">
        <v>7</v>
      </c>
      <c r="J17" s="275">
        <v>0</v>
      </c>
      <c r="K17" s="275">
        <v>1</v>
      </c>
      <c r="L17" s="284">
        <v>5</v>
      </c>
      <c r="M17" s="275">
        <v>0</v>
      </c>
      <c r="N17" s="287">
        <v>0</v>
      </c>
      <c r="O17" s="287">
        <v>0</v>
      </c>
      <c r="P17" s="286">
        <v>62</v>
      </c>
      <c r="Q17" s="286">
        <v>38</v>
      </c>
      <c r="R17" s="286">
        <v>5</v>
      </c>
      <c r="S17" s="286">
        <v>0</v>
      </c>
      <c r="T17" s="286">
        <v>28</v>
      </c>
      <c r="U17" s="286">
        <v>0</v>
      </c>
      <c r="V17" s="286">
        <v>41</v>
      </c>
      <c r="W17" s="286">
        <v>46</v>
      </c>
      <c r="X17" s="287">
        <v>58</v>
      </c>
      <c r="Y17" s="286">
        <v>0</v>
      </c>
      <c r="Z17" s="287">
        <v>26</v>
      </c>
      <c r="AA17" s="287">
        <v>0</v>
      </c>
      <c r="AB17" s="281">
        <f t="shared" si="1"/>
        <v>1</v>
      </c>
    </row>
    <row r="18" spans="1:28">
      <c r="A18" s="271">
        <v>8</v>
      </c>
      <c r="B18" s="272" t="s">
        <v>4956</v>
      </c>
      <c r="C18" s="282">
        <v>2</v>
      </c>
      <c r="D18" s="282">
        <v>0</v>
      </c>
      <c r="E18" s="283">
        <v>10</v>
      </c>
      <c r="F18" s="275">
        <v>22</v>
      </c>
      <c r="G18" s="275">
        <v>6</v>
      </c>
      <c r="H18" s="275">
        <v>1</v>
      </c>
      <c r="I18" s="275">
        <v>1</v>
      </c>
      <c r="J18" s="275">
        <v>0</v>
      </c>
      <c r="K18" s="275">
        <v>1</v>
      </c>
      <c r="L18" s="284">
        <v>4</v>
      </c>
      <c r="M18" s="275">
        <v>0</v>
      </c>
      <c r="N18" s="287">
        <v>0</v>
      </c>
      <c r="O18" s="287">
        <v>0</v>
      </c>
      <c r="P18" s="286">
        <v>91</v>
      </c>
      <c r="Q18" s="286">
        <v>58</v>
      </c>
      <c r="R18" s="286">
        <v>9</v>
      </c>
      <c r="S18" s="286">
        <v>0</v>
      </c>
      <c r="T18" s="286">
        <v>38</v>
      </c>
      <c r="U18" s="286">
        <v>0</v>
      </c>
      <c r="V18" s="286">
        <v>65</v>
      </c>
      <c r="W18" s="286">
        <v>73</v>
      </c>
      <c r="X18" s="287">
        <v>86</v>
      </c>
      <c r="Y18" s="286">
        <v>0</v>
      </c>
      <c r="Z18" s="287">
        <v>27</v>
      </c>
      <c r="AA18" s="287">
        <v>0</v>
      </c>
      <c r="AB18" s="281">
        <f t="shared" si="1"/>
        <v>1</v>
      </c>
    </row>
    <row r="19" spans="1:28">
      <c r="A19" s="271">
        <v>9</v>
      </c>
      <c r="B19" s="272" t="s">
        <v>4957</v>
      </c>
      <c r="C19" s="282">
        <v>7</v>
      </c>
      <c r="D19" s="282">
        <v>0</v>
      </c>
      <c r="E19" s="283">
        <v>12</v>
      </c>
      <c r="F19" s="275">
        <v>6</v>
      </c>
      <c r="G19" s="275">
        <v>3</v>
      </c>
      <c r="H19" s="275">
        <v>0</v>
      </c>
      <c r="I19" s="275">
        <v>5</v>
      </c>
      <c r="J19" s="275">
        <v>0</v>
      </c>
      <c r="K19" s="275">
        <v>6</v>
      </c>
      <c r="L19" s="284">
        <v>0</v>
      </c>
      <c r="M19" s="275">
        <v>0</v>
      </c>
      <c r="N19" s="287">
        <v>0</v>
      </c>
      <c r="O19" s="287">
        <v>0</v>
      </c>
      <c r="P19" s="286">
        <v>23</v>
      </c>
      <c r="Q19" s="286">
        <v>1</v>
      </c>
      <c r="R19" s="286">
        <v>0</v>
      </c>
      <c r="S19" s="286">
        <v>0</v>
      </c>
      <c r="T19" s="286">
        <v>5</v>
      </c>
      <c r="U19" s="286">
        <v>0</v>
      </c>
      <c r="V19" s="286">
        <v>8</v>
      </c>
      <c r="W19" s="286">
        <v>8</v>
      </c>
      <c r="X19" s="287">
        <v>0</v>
      </c>
      <c r="Y19" s="286">
        <v>0</v>
      </c>
      <c r="Z19" s="287">
        <v>7</v>
      </c>
      <c r="AA19" s="287">
        <v>0</v>
      </c>
      <c r="AB19" s="281">
        <f t="shared" si="1"/>
        <v>1</v>
      </c>
    </row>
    <row r="20" spans="1:28">
      <c r="A20" s="271">
        <v>10</v>
      </c>
      <c r="B20" s="272" t="s">
        <v>4958</v>
      </c>
      <c r="C20" s="282">
        <v>4</v>
      </c>
      <c r="D20" s="282">
        <v>4</v>
      </c>
      <c r="E20" s="283">
        <v>18</v>
      </c>
      <c r="F20" s="275">
        <v>9</v>
      </c>
      <c r="G20" s="275">
        <v>7</v>
      </c>
      <c r="H20" s="275">
        <v>2</v>
      </c>
      <c r="I20" s="275">
        <v>4</v>
      </c>
      <c r="J20" s="275">
        <v>0</v>
      </c>
      <c r="K20" s="275">
        <v>0</v>
      </c>
      <c r="L20" s="284">
        <v>5</v>
      </c>
      <c r="M20" s="275">
        <v>0</v>
      </c>
      <c r="N20" s="287">
        <v>1</v>
      </c>
      <c r="O20" s="287">
        <v>0</v>
      </c>
      <c r="P20" s="286">
        <v>110</v>
      </c>
      <c r="Q20" s="286">
        <v>85</v>
      </c>
      <c r="R20" s="286">
        <v>7</v>
      </c>
      <c r="S20" s="286">
        <v>0</v>
      </c>
      <c r="T20" s="286">
        <v>49</v>
      </c>
      <c r="U20" s="286">
        <v>0</v>
      </c>
      <c r="V20" s="286">
        <v>66</v>
      </c>
      <c r="W20" s="286">
        <v>86</v>
      </c>
      <c r="X20" s="287">
        <v>127</v>
      </c>
      <c r="Y20" s="286">
        <v>1</v>
      </c>
      <c r="Z20" s="287">
        <v>17</v>
      </c>
      <c r="AA20" s="287">
        <v>0</v>
      </c>
      <c r="AB20" s="281">
        <f t="shared" si="1"/>
        <v>1</v>
      </c>
    </row>
    <row r="21" spans="1:28">
      <c r="A21" s="271">
        <v>11</v>
      </c>
      <c r="B21" s="272" t="s">
        <v>4959</v>
      </c>
      <c r="C21" s="282">
        <v>2</v>
      </c>
      <c r="D21" s="282">
        <v>0</v>
      </c>
      <c r="E21" s="283">
        <v>40</v>
      </c>
      <c r="F21" s="275">
        <v>18</v>
      </c>
      <c r="G21" s="275">
        <v>5</v>
      </c>
      <c r="H21" s="275">
        <v>4</v>
      </c>
      <c r="I21" s="275">
        <v>9</v>
      </c>
      <c r="J21" s="275">
        <v>0</v>
      </c>
      <c r="K21" s="275">
        <v>2</v>
      </c>
      <c r="L21" s="284">
        <v>27</v>
      </c>
      <c r="M21" s="275">
        <v>3</v>
      </c>
      <c r="N21" s="287">
        <v>1</v>
      </c>
      <c r="O21" s="287">
        <v>169</v>
      </c>
      <c r="P21" s="286">
        <v>172</v>
      </c>
      <c r="Q21" s="286">
        <v>147</v>
      </c>
      <c r="R21" s="286">
        <v>14</v>
      </c>
      <c r="S21" s="286">
        <v>7</v>
      </c>
      <c r="T21" s="286">
        <v>126</v>
      </c>
      <c r="U21" s="286">
        <v>0</v>
      </c>
      <c r="V21" s="286">
        <v>155</v>
      </c>
      <c r="W21" s="286">
        <v>155</v>
      </c>
      <c r="X21" s="287">
        <v>183</v>
      </c>
      <c r="Y21" s="286">
        <v>0</v>
      </c>
      <c r="Z21" s="287">
        <v>25</v>
      </c>
      <c r="AA21" s="287">
        <v>0</v>
      </c>
      <c r="AB21" s="281">
        <f t="shared" si="1"/>
        <v>1</v>
      </c>
    </row>
    <row r="22" spans="1:28">
      <c r="A22" s="271">
        <v>12</v>
      </c>
      <c r="B22" s="272" t="s">
        <v>47</v>
      </c>
      <c r="C22" s="282">
        <v>5</v>
      </c>
      <c r="D22" s="282">
        <v>0</v>
      </c>
      <c r="E22" s="283">
        <v>19</v>
      </c>
      <c r="F22" s="275">
        <v>3</v>
      </c>
      <c r="G22" s="275">
        <v>4</v>
      </c>
      <c r="H22" s="275">
        <v>1</v>
      </c>
      <c r="I22" s="275">
        <v>1</v>
      </c>
      <c r="J22" s="275">
        <v>0</v>
      </c>
      <c r="K22" s="275">
        <v>5</v>
      </c>
      <c r="L22" s="284">
        <v>1</v>
      </c>
      <c r="M22" s="275">
        <v>2</v>
      </c>
      <c r="N22" s="287">
        <v>0</v>
      </c>
      <c r="O22" s="287">
        <v>0</v>
      </c>
      <c r="P22" s="286">
        <v>44</v>
      </c>
      <c r="Q22" s="286">
        <v>15</v>
      </c>
      <c r="R22" s="286">
        <v>0</v>
      </c>
      <c r="S22" s="286">
        <v>10</v>
      </c>
      <c r="T22" s="286">
        <v>25</v>
      </c>
      <c r="U22" s="286">
        <v>0</v>
      </c>
      <c r="V22" s="286">
        <v>33</v>
      </c>
      <c r="W22" s="286">
        <v>34</v>
      </c>
      <c r="X22" s="287">
        <v>58</v>
      </c>
      <c r="Y22" s="286">
        <v>0</v>
      </c>
      <c r="Z22" s="287">
        <v>4</v>
      </c>
      <c r="AA22" s="287">
        <v>0</v>
      </c>
      <c r="AB22" s="281">
        <f t="shared" si="1"/>
        <v>1</v>
      </c>
    </row>
    <row r="23" spans="1:28">
      <c r="A23" s="271">
        <v>13</v>
      </c>
      <c r="B23" s="272" t="s">
        <v>48</v>
      </c>
      <c r="C23" s="282">
        <v>25</v>
      </c>
      <c r="D23" s="282">
        <v>7</v>
      </c>
      <c r="E23" s="283">
        <v>314</v>
      </c>
      <c r="F23" s="275">
        <v>27</v>
      </c>
      <c r="G23" s="275">
        <v>49</v>
      </c>
      <c r="H23" s="275">
        <v>28</v>
      </c>
      <c r="I23" s="275">
        <v>0</v>
      </c>
      <c r="J23" s="275">
        <v>0</v>
      </c>
      <c r="K23" s="275">
        <v>1</v>
      </c>
      <c r="L23" s="284">
        <v>1</v>
      </c>
      <c r="M23" s="275">
        <v>0</v>
      </c>
      <c r="N23" s="287">
        <v>15</v>
      </c>
      <c r="O23" s="287">
        <v>1</v>
      </c>
      <c r="P23" s="286">
        <v>1546</v>
      </c>
      <c r="Q23" s="286">
        <v>1319</v>
      </c>
      <c r="R23" s="286">
        <v>389</v>
      </c>
      <c r="S23" s="286">
        <v>451</v>
      </c>
      <c r="T23" s="286">
        <v>681</v>
      </c>
      <c r="U23" s="286">
        <v>2</v>
      </c>
      <c r="V23" s="286">
        <v>1319</v>
      </c>
      <c r="W23" s="286">
        <v>1342</v>
      </c>
      <c r="X23" s="287">
        <v>1867</v>
      </c>
      <c r="Y23" s="286">
        <v>6</v>
      </c>
      <c r="Z23" s="287">
        <v>101</v>
      </c>
      <c r="AA23" s="287">
        <v>0</v>
      </c>
      <c r="AB23" s="281">
        <f t="shared" si="1"/>
        <v>1</v>
      </c>
    </row>
    <row r="24" spans="1:28">
      <c r="A24" s="271">
        <v>14</v>
      </c>
      <c r="B24" s="272" t="s">
        <v>49</v>
      </c>
      <c r="C24" s="282">
        <v>6</v>
      </c>
      <c r="D24" s="282">
        <v>2</v>
      </c>
      <c r="E24" s="283">
        <v>89</v>
      </c>
      <c r="F24" s="275">
        <v>29</v>
      </c>
      <c r="G24" s="275">
        <v>14</v>
      </c>
      <c r="H24" s="275">
        <v>2</v>
      </c>
      <c r="I24" s="275">
        <v>11</v>
      </c>
      <c r="J24" s="275">
        <v>1</v>
      </c>
      <c r="K24" s="275">
        <v>5</v>
      </c>
      <c r="L24" s="284">
        <v>1</v>
      </c>
      <c r="M24" s="275">
        <v>2</v>
      </c>
      <c r="N24" s="287">
        <v>1</v>
      </c>
      <c r="O24" s="287">
        <v>15</v>
      </c>
      <c r="P24" s="286">
        <v>185</v>
      </c>
      <c r="Q24" s="286">
        <v>122</v>
      </c>
      <c r="R24" s="286">
        <v>29</v>
      </c>
      <c r="S24" s="286">
        <v>5</v>
      </c>
      <c r="T24" s="286">
        <v>61</v>
      </c>
      <c r="U24" s="286">
        <v>5</v>
      </c>
      <c r="V24" s="286">
        <v>154</v>
      </c>
      <c r="W24" s="286">
        <v>154</v>
      </c>
      <c r="X24" s="287">
        <v>232</v>
      </c>
      <c r="Y24" s="286">
        <v>0</v>
      </c>
      <c r="Z24" s="287">
        <v>35</v>
      </c>
      <c r="AA24" s="287">
        <v>0</v>
      </c>
      <c r="AB24" s="281">
        <f t="shared" si="1"/>
        <v>1</v>
      </c>
    </row>
    <row r="25" spans="1:28">
      <c r="A25" s="271">
        <v>15</v>
      </c>
      <c r="B25" s="272" t="s">
        <v>50</v>
      </c>
      <c r="C25" s="282">
        <v>1</v>
      </c>
      <c r="D25" s="282">
        <v>0</v>
      </c>
      <c r="E25" s="283">
        <v>3</v>
      </c>
      <c r="F25" s="275">
        <v>3</v>
      </c>
      <c r="G25" s="275">
        <v>2</v>
      </c>
      <c r="H25" s="275">
        <v>0</v>
      </c>
      <c r="I25" s="275">
        <v>0</v>
      </c>
      <c r="J25" s="275">
        <v>0</v>
      </c>
      <c r="K25" s="275">
        <v>1</v>
      </c>
      <c r="L25" s="284">
        <v>0</v>
      </c>
      <c r="M25" s="275">
        <v>0</v>
      </c>
      <c r="N25" s="287">
        <v>0</v>
      </c>
      <c r="O25" s="287">
        <v>0</v>
      </c>
      <c r="P25" s="286">
        <v>15</v>
      </c>
      <c r="Q25" s="286">
        <v>0</v>
      </c>
      <c r="R25" s="286">
        <v>5</v>
      </c>
      <c r="S25" s="286">
        <v>0</v>
      </c>
      <c r="T25" s="286">
        <v>2</v>
      </c>
      <c r="U25" s="286">
        <v>0</v>
      </c>
      <c r="V25" s="286">
        <v>8</v>
      </c>
      <c r="W25" s="286">
        <v>7</v>
      </c>
      <c r="X25" s="287">
        <v>12</v>
      </c>
      <c r="Y25" s="286">
        <v>1</v>
      </c>
      <c r="Z25" s="287">
        <v>1</v>
      </c>
      <c r="AA25" s="287">
        <v>1</v>
      </c>
      <c r="AB25" s="281">
        <f t="shared" si="1"/>
        <v>1</v>
      </c>
    </row>
    <row r="26" spans="1:28">
      <c r="A26" s="271">
        <v>16</v>
      </c>
      <c r="B26" s="272" t="s">
        <v>51</v>
      </c>
      <c r="C26" s="282">
        <v>6</v>
      </c>
      <c r="D26" s="282">
        <v>1</v>
      </c>
      <c r="E26" s="283">
        <v>16</v>
      </c>
      <c r="F26" s="275">
        <v>15</v>
      </c>
      <c r="G26" s="275">
        <v>2</v>
      </c>
      <c r="H26" s="275">
        <v>2</v>
      </c>
      <c r="I26" s="275">
        <v>5</v>
      </c>
      <c r="J26" s="275">
        <v>0</v>
      </c>
      <c r="K26" s="275">
        <v>6</v>
      </c>
      <c r="L26" s="284">
        <v>2</v>
      </c>
      <c r="M26" s="275">
        <v>0</v>
      </c>
      <c r="N26" s="287">
        <v>0</v>
      </c>
      <c r="O26" s="287">
        <v>0</v>
      </c>
      <c r="P26" s="286">
        <v>60</v>
      </c>
      <c r="Q26" s="286">
        <v>34</v>
      </c>
      <c r="R26" s="286">
        <v>39</v>
      </c>
      <c r="S26" s="286">
        <v>0</v>
      </c>
      <c r="T26" s="286">
        <v>45</v>
      </c>
      <c r="U26" s="286">
        <v>0</v>
      </c>
      <c r="V26" s="286">
        <v>49</v>
      </c>
      <c r="W26" s="286">
        <v>53</v>
      </c>
      <c r="X26" s="287">
        <v>13</v>
      </c>
      <c r="Y26" s="286">
        <v>1</v>
      </c>
      <c r="Z26" s="287">
        <v>1</v>
      </c>
      <c r="AA26" s="287">
        <v>0</v>
      </c>
      <c r="AB26" s="281">
        <f t="shared" si="1"/>
        <v>1</v>
      </c>
    </row>
    <row r="27" spans="1:28">
      <c r="A27" s="271">
        <v>17</v>
      </c>
      <c r="B27" s="272" t="s">
        <v>52</v>
      </c>
      <c r="C27" s="282">
        <v>14</v>
      </c>
      <c r="D27" s="282">
        <v>3</v>
      </c>
      <c r="E27" s="283">
        <v>69</v>
      </c>
      <c r="F27" s="275">
        <v>49</v>
      </c>
      <c r="G27" s="275">
        <v>16</v>
      </c>
      <c r="H27" s="275">
        <v>3</v>
      </c>
      <c r="I27" s="275">
        <v>10</v>
      </c>
      <c r="J27" s="275">
        <v>1</v>
      </c>
      <c r="K27" s="275">
        <v>5</v>
      </c>
      <c r="L27" s="284">
        <v>3</v>
      </c>
      <c r="M27" s="275">
        <v>0</v>
      </c>
      <c r="N27" s="287">
        <v>0</v>
      </c>
      <c r="O27" s="287">
        <v>24</v>
      </c>
      <c r="P27" s="286">
        <v>207</v>
      </c>
      <c r="Q27" s="286">
        <v>125</v>
      </c>
      <c r="R27" s="286">
        <v>43</v>
      </c>
      <c r="S27" s="286">
        <v>0</v>
      </c>
      <c r="T27" s="286">
        <v>113</v>
      </c>
      <c r="U27" s="286">
        <v>2</v>
      </c>
      <c r="V27" s="286">
        <v>172</v>
      </c>
      <c r="W27" s="286">
        <v>175</v>
      </c>
      <c r="X27" s="287">
        <v>235</v>
      </c>
      <c r="Y27" s="286">
        <v>0</v>
      </c>
      <c r="Z27" s="287">
        <v>57</v>
      </c>
      <c r="AA27" s="287">
        <v>0</v>
      </c>
      <c r="AB27" s="281">
        <f t="shared" si="1"/>
        <v>1</v>
      </c>
    </row>
    <row r="28" spans="1:28">
      <c r="A28" s="271">
        <v>18</v>
      </c>
      <c r="B28" s="272" t="s">
        <v>53</v>
      </c>
      <c r="C28" s="282">
        <v>13</v>
      </c>
      <c r="D28" s="282">
        <v>3</v>
      </c>
      <c r="E28" s="283">
        <v>32</v>
      </c>
      <c r="F28" s="275">
        <v>13</v>
      </c>
      <c r="G28" s="275">
        <v>4</v>
      </c>
      <c r="H28" s="275">
        <v>1</v>
      </c>
      <c r="I28" s="275">
        <v>2</v>
      </c>
      <c r="J28" s="275">
        <v>0</v>
      </c>
      <c r="K28" s="275">
        <v>12</v>
      </c>
      <c r="L28" s="284">
        <v>0</v>
      </c>
      <c r="M28" s="275">
        <v>0</v>
      </c>
      <c r="N28" s="287">
        <v>0</v>
      </c>
      <c r="O28" s="287">
        <v>0</v>
      </c>
      <c r="P28" s="286">
        <v>71</v>
      </c>
      <c r="Q28" s="286">
        <v>34</v>
      </c>
      <c r="R28" s="286">
        <v>8</v>
      </c>
      <c r="S28" s="286">
        <v>0</v>
      </c>
      <c r="T28" s="286">
        <v>23</v>
      </c>
      <c r="U28" s="286">
        <v>0</v>
      </c>
      <c r="V28" s="286">
        <v>42</v>
      </c>
      <c r="W28" s="286">
        <v>47</v>
      </c>
      <c r="X28" s="287">
        <v>98</v>
      </c>
      <c r="Y28" s="286">
        <v>1</v>
      </c>
      <c r="Z28" s="287">
        <v>12</v>
      </c>
      <c r="AA28" s="287">
        <v>0</v>
      </c>
      <c r="AB28" s="281">
        <f t="shared" si="1"/>
        <v>1</v>
      </c>
    </row>
    <row r="29" spans="1:28">
      <c r="A29" s="271">
        <v>19</v>
      </c>
      <c r="B29" s="272" t="s">
        <v>54</v>
      </c>
      <c r="C29" s="282">
        <v>0</v>
      </c>
      <c r="D29" s="282">
        <v>0</v>
      </c>
      <c r="E29" s="283">
        <v>20</v>
      </c>
      <c r="F29" s="275">
        <v>1</v>
      </c>
      <c r="G29" s="275">
        <v>1</v>
      </c>
      <c r="H29" s="275">
        <v>1</v>
      </c>
      <c r="I29" s="275">
        <v>3</v>
      </c>
      <c r="J29" s="275">
        <v>0</v>
      </c>
      <c r="K29" s="275">
        <v>0</v>
      </c>
      <c r="L29" s="284">
        <v>0</v>
      </c>
      <c r="M29" s="275">
        <v>0</v>
      </c>
      <c r="N29" s="287">
        <v>2</v>
      </c>
      <c r="O29" s="287">
        <v>0</v>
      </c>
      <c r="P29" s="286">
        <v>35</v>
      </c>
      <c r="Q29" s="286">
        <v>28</v>
      </c>
      <c r="R29" s="286">
        <v>0</v>
      </c>
      <c r="S29" s="286">
        <v>0</v>
      </c>
      <c r="T29" s="286">
        <v>32</v>
      </c>
      <c r="U29" s="286">
        <v>0</v>
      </c>
      <c r="V29" s="286">
        <v>32</v>
      </c>
      <c r="W29" s="286">
        <v>32</v>
      </c>
      <c r="X29" s="287">
        <v>29</v>
      </c>
      <c r="Y29" s="286">
        <v>1</v>
      </c>
      <c r="Z29" s="287">
        <v>2</v>
      </c>
      <c r="AA29" s="287">
        <v>0</v>
      </c>
      <c r="AB29" s="281">
        <f t="shared" si="1"/>
        <v>1</v>
      </c>
    </row>
    <row r="30" spans="1:28">
      <c r="A30" s="271" t="s">
        <v>55</v>
      </c>
      <c r="B30" s="272" t="s">
        <v>4960</v>
      </c>
      <c r="C30" s="282">
        <v>2</v>
      </c>
      <c r="D30" s="282">
        <v>1</v>
      </c>
      <c r="E30" s="283">
        <v>11</v>
      </c>
      <c r="F30" s="275">
        <v>0</v>
      </c>
      <c r="G30" s="275">
        <v>3</v>
      </c>
      <c r="H30" s="275">
        <v>1</v>
      </c>
      <c r="I30" s="275">
        <v>1</v>
      </c>
      <c r="J30" s="275">
        <v>0</v>
      </c>
      <c r="K30" s="275">
        <v>0</v>
      </c>
      <c r="L30" s="284">
        <v>0</v>
      </c>
      <c r="M30" s="275">
        <v>0</v>
      </c>
      <c r="N30" s="287">
        <v>0</v>
      </c>
      <c r="O30" s="287">
        <v>0</v>
      </c>
      <c r="P30" s="286">
        <v>55</v>
      </c>
      <c r="Q30" s="286">
        <v>39</v>
      </c>
      <c r="R30" s="286">
        <v>22</v>
      </c>
      <c r="S30" s="286">
        <v>0</v>
      </c>
      <c r="T30" s="286">
        <v>27</v>
      </c>
      <c r="U30" s="286">
        <v>0</v>
      </c>
      <c r="V30" s="286">
        <v>36</v>
      </c>
      <c r="W30" s="286">
        <v>43</v>
      </c>
      <c r="X30" s="287">
        <v>56</v>
      </c>
      <c r="Y30" s="286">
        <v>0</v>
      </c>
      <c r="Z30" s="287">
        <v>3</v>
      </c>
      <c r="AA30" s="287">
        <v>0</v>
      </c>
      <c r="AB30" s="281">
        <f t="shared" si="1"/>
        <v>1</v>
      </c>
    </row>
    <row r="31" spans="1:28">
      <c r="A31" s="271" t="s">
        <v>56</v>
      </c>
      <c r="B31" s="272" t="s">
        <v>57</v>
      </c>
      <c r="C31" s="282">
        <v>0</v>
      </c>
      <c r="D31" s="282">
        <v>0</v>
      </c>
      <c r="E31" s="283">
        <v>14</v>
      </c>
      <c r="F31" s="275">
        <v>2</v>
      </c>
      <c r="G31" s="275">
        <v>2</v>
      </c>
      <c r="H31" s="275">
        <v>1</v>
      </c>
      <c r="I31" s="275">
        <v>0</v>
      </c>
      <c r="J31" s="275">
        <v>0</v>
      </c>
      <c r="K31" s="275">
        <v>0</v>
      </c>
      <c r="L31" s="284">
        <v>0</v>
      </c>
      <c r="M31" s="275">
        <v>0</v>
      </c>
      <c r="N31" s="287">
        <v>0</v>
      </c>
      <c r="O31" s="287">
        <v>5</v>
      </c>
      <c r="P31" s="286">
        <v>33</v>
      </c>
      <c r="Q31" s="286">
        <v>0</v>
      </c>
      <c r="R31" s="286">
        <v>9</v>
      </c>
      <c r="S31" s="286">
        <v>0</v>
      </c>
      <c r="T31" s="286">
        <v>0</v>
      </c>
      <c r="U31" s="286">
        <v>0</v>
      </c>
      <c r="V31" s="286">
        <v>12</v>
      </c>
      <c r="W31" s="286">
        <v>16</v>
      </c>
      <c r="X31" s="287">
        <v>37</v>
      </c>
      <c r="Y31" s="286">
        <v>0</v>
      </c>
      <c r="Z31" s="287">
        <v>2</v>
      </c>
      <c r="AA31" s="287">
        <v>0</v>
      </c>
      <c r="AB31" s="281">
        <f t="shared" si="1"/>
        <v>1</v>
      </c>
    </row>
    <row r="32" spans="1:28">
      <c r="A32" s="271">
        <v>21</v>
      </c>
      <c r="B32" s="272" t="s">
        <v>4961</v>
      </c>
      <c r="C32" s="282">
        <v>1</v>
      </c>
      <c r="D32" s="282">
        <v>0</v>
      </c>
      <c r="E32" s="283">
        <v>23</v>
      </c>
      <c r="F32" s="275">
        <v>15</v>
      </c>
      <c r="G32" s="275">
        <v>10</v>
      </c>
      <c r="H32" s="275">
        <v>1</v>
      </c>
      <c r="I32" s="275">
        <v>1</v>
      </c>
      <c r="J32" s="275">
        <v>0</v>
      </c>
      <c r="K32" s="275">
        <v>0</v>
      </c>
      <c r="L32" s="284">
        <v>5</v>
      </c>
      <c r="M32" s="275">
        <v>0</v>
      </c>
      <c r="N32" s="287">
        <v>0</v>
      </c>
      <c r="O32" s="287">
        <v>0</v>
      </c>
      <c r="P32" s="286">
        <v>133</v>
      </c>
      <c r="Q32" s="286">
        <v>27</v>
      </c>
      <c r="R32" s="286">
        <v>73</v>
      </c>
      <c r="S32" s="286">
        <v>3</v>
      </c>
      <c r="T32" s="286">
        <v>67</v>
      </c>
      <c r="U32" s="286">
        <v>0</v>
      </c>
      <c r="V32" s="286">
        <v>107</v>
      </c>
      <c r="W32" s="286">
        <v>111</v>
      </c>
      <c r="X32" s="287">
        <v>103</v>
      </c>
      <c r="Y32" s="286">
        <v>0</v>
      </c>
      <c r="Z32" s="287">
        <v>22</v>
      </c>
      <c r="AA32" s="287">
        <v>0</v>
      </c>
      <c r="AB32" s="281">
        <f t="shared" si="1"/>
        <v>1</v>
      </c>
    </row>
    <row r="33" spans="1:28">
      <c r="A33" s="271">
        <v>22</v>
      </c>
      <c r="B33" s="272" t="s">
        <v>4962</v>
      </c>
      <c r="C33" s="282">
        <v>1</v>
      </c>
      <c r="D33" s="282">
        <v>0</v>
      </c>
      <c r="E33" s="283">
        <v>24</v>
      </c>
      <c r="F33" s="275">
        <v>32</v>
      </c>
      <c r="G33" s="275">
        <v>6</v>
      </c>
      <c r="H33" s="275">
        <v>1</v>
      </c>
      <c r="I33" s="275">
        <v>2</v>
      </c>
      <c r="J33" s="275">
        <v>1</v>
      </c>
      <c r="K33" s="275">
        <v>0</v>
      </c>
      <c r="L33" s="284">
        <v>0</v>
      </c>
      <c r="M33" s="275">
        <v>1</v>
      </c>
      <c r="N33" s="287">
        <v>0</v>
      </c>
      <c r="O33" s="287">
        <v>28</v>
      </c>
      <c r="P33" s="286">
        <v>92</v>
      </c>
      <c r="Q33" s="286">
        <v>11</v>
      </c>
      <c r="R33" s="286">
        <v>12</v>
      </c>
      <c r="S33" s="286">
        <v>0</v>
      </c>
      <c r="T33" s="286">
        <v>50</v>
      </c>
      <c r="U33" s="286">
        <v>0</v>
      </c>
      <c r="V33" s="286">
        <v>77</v>
      </c>
      <c r="W33" s="286">
        <v>77</v>
      </c>
      <c r="X33" s="287">
        <v>124</v>
      </c>
      <c r="Y33" s="286">
        <v>1</v>
      </c>
      <c r="Z33" s="287">
        <v>32</v>
      </c>
      <c r="AA33" s="287">
        <v>0</v>
      </c>
      <c r="AB33" s="281">
        <f t="shared" si="1"/>
        <v>1</v>
      </c>
    </row>
    <row r="34" spans="1:28">
      <c r="A34" s="271">
        <v>23</v>
      </c>
      <c r="B34" s="272" t="s">
        <v>58</v>
      </c>
      <c r="C34" s="282">
        <v>0</v>
      </c>
      <c r="D34" s="282">
        <v>0</v>
      </c>
      <c r="E34" s="283">
        <v>3</v>
      </c>
      <c r="F34" s="275">
        <v>0</v>
      </c>
      <c r="G34" s="275">
        <v>0</v>
      </c>
      <c r="H34" s="275">
        <v>0</v>
      </c>
      <c r="I34" s="275">
        <v>2</v>
      </c>
      <c r="J34" s="275">
        <v>0</v>
      </c>
      <c r="K34" s="275">
        <v>0</v>
      </c>
      <c r="L34" s="284">
        <v>0</v>
      </c>
      <c r="M34" s="275">
        <v>0</v>
      </c>
      <c r="N34" s="287">
        <v>0</v>
      </c>
      <c r="O34" s="287">
        <v>0</v>
      </c>
      <c r="P34" s="286">
        <v>0</v>
      </c>
      <c r="Q34" s="286">
        <v>0</v>
      </c>
      <c r="R34" s="286">
        <v>0</v>
      </c>
      <c r="S34" s="286">
        <v>0</v>
      </c>
      <c r="T34" s="286">
        <v>0</v>
      </c>
      <c r="U34" s="286">
        <v>0</v>
      </c>
      <c r="V34" s="286">
        <v>0</v>
      </c>
      <c r="W34" s="286">
        <v>0</v>
      </c>
      <c r="X34" s="287">
        <v>0</v>
      </c>
      <c r="Y34" s="286">
        <v>0</v>
      </c>
      <c r="Z34" s="287">
        <v>0</v>
      </c>
      <c r="AA34" s="287">
        <v>0</v>
      </c>
      <c r="AB34" s="281">
        <f t="shared" si="1"/>
        <v>1</v>
      </c>
    </row>
    <row r="35" spans="1:28">
      <c r="A35" s="271">
        <v>24</v>
      </c>
      <c r="B35" s="272" t="s">
        <v>59</v>
      </c>
      <c r="C35" s="282">
        <v>4</v>
      </c>
      <c r="D35" s="282">
        <v>0</v>
      </c>
      <c r="E35" s="283">
        <v>26</v>
      </c>
      <c r="F35" s="275">
        <v>13</v>
      </c>
      <c r="G35" s="275">
        <v>4</v>
      </c>
      <c r="H35" s="275">
        <v>2</v>
      </c>
      <c r="I35" s="275">
        <v>10</v>
      </c>
      <c r="J35" s="275">
        <v>0</v>
      </c>
      <c r="K35" s="275">
        <v>3</v>
      </c>
      <c r="L35" s="284">
        <v>0</v>
      </c>
      <c r="M35" s="275">
        <v>0</v>
      </c>
      <c r="N35" s="287">
        <v>0</v>
      </c>
      <c r="O35" s="287">
        <v>0</v>
      </c>
      <c r="P35" s="286">
        <v>66</v>
      </c>
      <c r="Q35" s="286">
        <v>43</v>
      </c>
      <c r="R35" s="286">
        <v>19</v>
      </c>
      <c r="S35" s="286">
        <v>1</v>
      </c>
      <c r="T35" s="286">
        <v>41</v>
      </c>
      <c r="U35" s="286">
        <v>0</v>
      </c>
      <c r="V35" s="286">
        <v>34</v>
      </c>
      <c r="W35" s="286">
        <v>49</v>
      </c>
      <c r="X35" s="287">
        <v>78</v>
      </c>
      <c r="Y35" s="286">
        <v>3</v>
      </c>
      <c r="Z35" s="287">
        <v>15</v>
      </c>
      <c r="AA35" s="287">
        <v>0</v>
      </c>
      <c r="AB35" s="281">
        <f t="shared" si="1"/>
        <v>1</v>
      </c>
    </row>
    <row r="36" spans="1:28">
      <c r="A36" s="288">
        <v>25</v>
      </c>
      <c r="B36" s="289" t="s">
        <v>60</v>
      </c>
      <c r="C36" s="282">
        <v>9</v>
      </c>
      <c r="D36" s="282">
        <v>9</v>
      </c>
      <c r="E36" s="283">
        <v>23</v>
      </c>
      <c r="F36" s="275">
        <v>15</v>
      </c>
      <c r="G36" s="275">
        <v>7</v>
      </c>
      <c r="H36" s="275">
        <v>1</v>
      </c>
      <c r="I36" s="275">
        <v>4</v>
      </c>
      <c r="J36" s="275">
        <v>0</v>
      </c>
      <c r="K36" s="275">
        <v>2</v>
      </c>
      <c r="L36" s="284">
        <v>1</v>
      </c>
      <c r="M36" s="275">
        <v>0</v>
      </c>
      <c r="N36" s="287">
        <v>0</v>
      </c>
      <c r="O36" s="287">
        <v>0</v>
      </c>
      <c r="P36" s="286">
        <v>116</v>
      </c>
      <c r="Q36" s="286">
        <v>16</v>
      </c>
      <c r="R36" s="286">
        <v>64</v>
      </c>
      <c r="S36" s="286">
        <v>0</v>
      </c>
      <c r="T36" s="286">
        <v>67</v>
      </c>
      <c r="U36" s="286">
        <v>0</v>
      </c>
      <c r="V36" s="286">
        <v>91</v>
      </c>
      <c r="W36" s="286">
        <v>91</v>
      </c>
      <c r="X36" s="287">
        <v>120</v>
      </c>
      <c r="Y36" s="286">
        <v>0</v>
      </c>
      <c r="Z36" s="287">
        <v>19</v>
      </c>
      <c r="AA36" s="287">
        <v>1</v>
      </c>
      <c r="AB36" s="281">
        <f t="shared" si="1"/>
        <v>1</v>
      </c>
    </row>
    <row r="37" spans="1:28">
      <c r="A37" s="271">
        <v>26</v>
      </c>
      <c r="B37" s="272" t="s">
        <v>61</v>
      </c>
      <c r="C37" s="282">
        <v>8</v>
      </c>
      <c r="D37" s="282">
        <v>5</v>
      </c>
      <c r="E37" s="283">
        <v>33</v>
      </c>
      <c r="F37" s="275">
        <v>21</v>
      </c>
      <c r="G37" s="275">
        <v>14</v>
      </c>
      <c r="H37" s="275">
        <v>4</v>
      </c>
      <c r="I37" s="275">
        <v>2</v>
      </c>
      <c r="J37" s="275">
        <v>2</v>
      </c>
      <c r="K37" s="275">
        <v>5</v>
      </c>
      <c r="L37" s="284">
        <v>5</v>
      </c>
      <c r="M37" s="275">
        <v>0</v>
      </c>
      <c r="N37" s="287">
        <v>1</v>
      </c>
      <c r="O37" s="287">
        <v>0</v>
      </c>
      <c r="P37" s="286">
        <v>241</v>
      </c>
      <c r="Q37" s="286">
        <v>175</v>
      </c>
      <c r="R37" s="286">
        <v>23</v>
      </c>
      <c r="S37" s="286">
        <v>75</v>
      </c>
      <c r="T37" s="286">
        <v>133</v>
      </c>
      <c r="U37" s="286">
        <v>0</v>
      </c>
      <c r="V37" s="286">
        <v>188</v>
      </c>
      <c r="W37" s="286">
        <v>199</v>
      </c>
      <c r="X37" s="287">
        <v>259</v>
      </c>
      <c r="Y37" s="286">
        <v>3</v>
      </c>
      <c r="Z37" s="287">
        <v>31</v>
      </c>
      <c r="AA37" s="287">
        <v>6</v>
      </c>
      <c r="AB37" s="281">
        <f t="shared" si="1"/>
        <v>1</v>
      </c>
    </row>
    <row r="38" spans="1:28">
      <c r="A38" s="271">
        <v>27</v>
      </c>
      <c r="B38" s="272" t="s">
        <v>62</v>
      </c>
      <c r="C38" s="282">
        <v>0</v>
      </c>
      <c r="D38" s="282">
        <v>0</v>
      </c>
      <c r="E38" s="283">
        <v>16</v>
      </c>
      <c r="F38" s="275">
        <v>14</v>
      </c>
      <c r="G38" s="275">
        <v>13</v>
      </c>
      <c r="H38" s="275">
        <v>3</v>
      </c>
      <c r="I38" s="275">
        <v>0</v>
      </c>
      <c r="J38" s="275">
        <v>0</v>
      </c>
      <c r="K38" s="275">
        <v>0</v>
      </c>
      <c r="L38" s="284">
        <v>2</v>
      </c>
      <c r="M38" s="275">
        <v>0</v>
      </c>
      <c r="N38" s="287">
        <v>0</v>
      </c>
      <c r="O38" s="287">
        <v>0</v>
      </c>
      <c r="P38" s="286">
        <v>143</v>
      </c>
      <c r="Q38" s="286">
        <v>82</v>
      </c>
      <c r="R38" s="286">
        <v>13</v>
      </c>
      <c r="S38" s="286">
        <v>19</v>
      </c>
      <c r="T38" s="286">
        <v>60</v>
      </c>
      <c r="U38" s="286">
        <v>0</v>
      </c>
      <c r="V38" s="286">
        <v>108</v>
      </c>
      <c r="W38" s="286">
        <v>108</v>
      </c>
      <c r="X38" s="287">
        <v>154</v>
      </c>
      <c r="Y38" s="286">
        <v>3</v>
      </c>
      <c r="Z38" s="287">
        <v>28</v>
      </c>
      <c r="AA38" s="287">
        <v>1</v>
      </c>
      <c r="AB38" s="281">
        <f t="shared" si="1"/>
        <v>1</v>
      </c>
    </row>
    <row r="39" spans="1:28">
      <c r="A39" s="271">
        <v>28</v>
      </c>
      <c r="B39" s="272" t="s">
        <v>63</v>
      </c>
      <c r="C39" s="282">
        <v>7</v>
      </c>
      <c r="D39" s="282">
        <v>0</v>
      </c>
      <c r="E39" s="283">
        <v>20</v>
      </c>
      <c r="F39" s="275">
        <v>18</v>
      </c>
      <c r="G39" s="275">
        <v>4</v>
      </c>
      <c r="H39" s="275">
        <v>3</v>
      </c>
      <c r="I39" s="275">
        <v>0</v>
      </c>
      <c r="J39" s="275">
        <v>0</v>
      </c>
      <c r="K39" s="275">
        <v>6</v>
      </c>
      <c r="L39" s="284">
        <v>1</v>
      </c>
      <c r="M39" s="275">
        <v>0</v>
      </c>
      <c r="N39" s="287">
        <v>0</v>
      </c>
      <c r="O39" s="287">
        <v>0</v>
      </c>
      <c r="P39" s="286">
        <v>90</v>
      </c>
      <c r="Q39" s="286">
        <v>20</v>
      </c>
      <c r="R39" s="286">
        <v>0</v>
      </c>
      <c r="S39" s="286">
        <v>16</v>
      </c>
      <c r="T39" s="286">
        <v>38</v>
      </c>
      <c r="U39" s="286">
        <v>0</v>
      </c>
      <c r="V39" s="286">
        <v>60</v>
      </c>
      <c r="W39" s="286">
        <v>64</v>
      </c>
      <c r="X39" s="287">
        <v>73</v>
      </c>
      <c r="Y39" s="286">
        <v>0</v>
      </c>
      <c r="Z39" s="287">
        <v>19</v>
      </c>
      <c r="AA39" s="287">
        <v>1</v>
      </c>
      <c r="AB39" s="281">
        <f t="shared" si="1"/>
        <v>1</v>
      </c>
    </row>
    <row r="40" spans="1:28">
      <c r="A40" s="271">
        <v>29</v>
      </c>
      <c r="B40" s="272" t="s">
        <v>64</v>
      </c>
      <c r="C40" s="282">
        <v>2</v>
      </c>
      <c r="D40" s="282">
        <v>0</v>
      </c>
      <c r="E40" s="283">
        <v>46</v>
      </c>
      <c r="F40" s="275">
        <v>39</v>
      </c>
      <c r="G40" s="275">
        <v>9</v>
      </c>
      <c r="H40" s="275">
        <v>0</v>
      </c>
      <c r="I40" s="275">
        <v>8</v>
      </c>
      <c r="J40" s="275">
        <v>0</v>
      </c>
      <c r="K40" s="275">
        <v>2</v>
      </c>
      <c r="L40" s="284">
        <v>2</v>
      </c>
      <c r="M40" s="275">
        <v>0</v>
      </c>
      <c r="N40" s="287">
        <v>0</v>
      </c>
      <c r="O40" s="287">
        <v>1</v>
      </c>
      <c r="P40" s="286">
        <v>83</v>
      </c>
      <c r="Q40" s="286">
        <v>4</v>
      </c>
      <c r="R40" s="286">
        <v>4</v>
      </c>
      <c r="S40" s="286">
        <v>0</v>
      </c>
      <c r="T40" s="286">
        <v>19</v>
      </c>
      <c r="U40" s="286">
        <v>0</v>
      </c>
      <c r="V40" s="286">
        <v>40</v>
      </c>
      <c r="W40" s="286">
        <v>41</v>
      </c>
      <c r="X40" s="287">
        <v>86</v>
      </c>
      <c r="Y40" s="286">
        <v>0</v>
      </c>
      <c r="Z40" s="287">
        <v>25</v>
      </c>
      <c r="AA40" s="287">
        <v>2</v>
      </c>
      <c r="AB40" s="281">
        <f t="shared" si="1"/>
        <v>1</v>
      </c>
    </row>
    <row r="41" spans="1:28">
      <c r="A41" s="271">
        <v>30</v>
      </c>
      <c r="B41" s="272" t="s">
        <v>65</v>
      </c>
      <c r="C41" s="282">
        <v>29</v>
      </c>
      <c r="D41" s="282">
        <v>29</v>
      </c>
      <c r="E41" s="283">
        <v>168</v>
      </c>
      <c r="F41" s="275">
        <v>31</v>
      </c>
      <c r="G41" s="275">
        <v>38</v>
      </c>
      <c r="H41" s="275">
        <v>11</v>
      </c>
      <c r="I41" s="275">
        <v>22</v>
      </c>
      <c r="J41" s="275">
        <v>2</v>
      </c>
      <c r="K41" s="275">
        <v>16</v>
      </c>
      <c r="L41" s="284">
        <v>5</v>
      </c>
      <c r="M41" s="275">
        <v>0</v>
      </c>
      <c r="N41" s="287">
        <v>3</v>
      </c>
      <c r="O41" s="287">
        <v>8</v>
      </c>
      <c r="P41" s="286">
        <v>671</v>
      </c>
      <c r="Q41" s="286">
        <v>436</v>
      </c>
      <c r="R41" s="286">
        <v>64</v>
      </c>
      <c r="S41" s="286">
        <v>51</v>
      </c>
      <c r="T41" s="286">
        <v>360</v>
      </c>
      <c r="U41" s="286">
        <v>17</v>
      </c>
      <c r="V41" s="286">
        <v>479</v>
      </c>
      <c r="W41" s="286">
        <v>519</v>
      </c>
      <c r="X41" s="287">
        <v>35</v>
      </c>
      <c r="Y41" s="286">
        <v>5</v>
      </c>
      <c r="Z41" s="287">
        <v>76</v>
      </c>
      <c r="AA41" s="287">
        <v>0</v>
      </c>
      <c r="AB41" s="281">
        <f t="shared" si="1"/>
        <v>1</v>
      </c>
    </row>
    <row r="42" spans="1:28">
      <c r="A42" s="271">
        <v>31</v>
      </c>
      <c r="B42" s="272" t="s">
        <v>66</v>
      </c>
      <c r="C42" s="282">
        <v>11</v>
      </c>
      <c r="D42" s="282">
        <v>3</v>
      </c>
      <c r="E42" s="283">
        <v>104</v>
      </c>
      <c r="F42" s="275">
        <v>31</v>
      </c>
      <c r="G42" s="275">
        <v>46</v>
      </c>
      <c r="H42" s="275">
        <v>3</v>
      </c>
      <c r="I42" s="275">
        <v>8</v>
      </c>
      <c r="J42" s="275">
        <v>1</v>
      </c>
      <c r="K42" s="275">
        <v>6</v>
      </c>
      <c r="L42" s="284">
        <v>4</v>
      </c>
      <c r="M42" s="275">
        <v>0</v>
      </c>
      <c r="N42" s="287">
        <v>1</v>
      </c>
      <c r="O42" s="287">
        <v>1</v>
      </c>
      <c r="P42" s="286">
        <v>676</v>
      </c>
      <c r="Q42" s="286">
        <v>474</v>
      </c>
      <c r="R42" s="286">
        <v>42</v>
      </c>
      <c r="S42" s="286">
        <v>5</v>
      </c>
      <c r="T42" s="286">
        <v>183</v>
      </c>
      <c r="U42" s="286">
        <v>0</v>
      </c>
      <c r="V42" s="286">
        <v>536</v>
      </c>
      <c r="W42" s="286">
        <v>553</v>
      </c>
      <c r="X42" s="287">
        <v>349</v>
      </c>
      <c r="Y42" s="286">
        <v>2</v>
      </c>
      <c r="Z42" s="287">
        <v>68</v>
      </c>
      <c r="AA42" s="287">
        <v>0</v>
      </c>
      <c r="AB42" s="281">
        <f t="shared" si="1"/>
        <v>1</v>
      </c>
    </row>
    <row r="43" spans="1:28">
      <c r="A43" s="271">
        <v>32</v>
      </c>
      <c r="B43" s="272" t="s">
        <v>67</v>
      </c>
      <c r="C43" s="282">
        <v>0</v>
      </c>
      <c r="D43" s="282">
        <v>0</v>
      </c>
      <c r="E43" s="283">
        <v>14</v>
      </c>
      <c r="F43" s="275">
        <v>6</v>
      </c>
      <c r="G43" s="275">
        <v>4</v>
      </c>
      <c r="H43" s="275">
        <v>0</v>
      </c>
      <c r="I43" s="275">
        <v>5</v>
      </c>
      <c r="J43" s="275">
        <v>0</v>
      </c>
      <c r="K43" s="275">
        <v>0</v>
      </c>
      <c r="L43" s="284">
        <v>1</v>
      </c>
      <c r="M43" s="275">
        <v>0</v>
      </c>
      <c r="N43" s="287">
        <v>0</v>
      </c>
      <c r="O43" s="287">
        <v>0</v>
      </c>
      <c r="P43" s="286">
        <v>28</v>
      </c>
      <c r="Q43" s="286">
        <v>10</v>
      </c>
      <c r="R43" s="286">
        <v>10</v>
      </c>
      <c r="S43" s="286">
        <v>0</v>
      </c>
      <c r="T43" s="286">
        <v>8</v>
      </c>
      <c r="U43" s="286">
        <v>0</v>
      </c>
      <c r="V43" s="286">
        <v>18</v>
      </c>
      <c r="W43" s="286">
        <v>17</v>
      </c>
      <c r="X43" s="287">
        <v>21</v>
      </c>
      <c r="Y43" s="286">
        <v>1</v>
      </c>
      <c r="Z43" s="287">
        <v>6</v>
      </c>
      <c r="AA43" s="287">
        <v>0</v>
      </c>
      <c r="AB43" s="281">
        <f t="shared" si="1"/>
        <v>1</v>
      </c>
    </row>
    <row r="44" spans="1:28">
      <c r="A44" s="271">
        <v>33</v>
      </c>
      <c r="B44" s="272" t="s">
        <v>68</v>
      </c>
      <c r="C44" s="282">
        <v>8</v>
      </c>
      <c r="D44" s="282">
        <v>3</v>
      </c>
      <c r="E44" s="283">
        <v>159</v>
      </c>
      <c r="F44" s="275">
        <v>48</v>
      </c>
      <c r="G44" s="275">
        <v>41</v>
      </c>
      <c r="H44" s="275">
        <v>11</v>
      </c>
      <c r="I44" s="275">
        <v>7</v>
      </c>
      <c r="J44" s="275">
        <v>0</v>
      </c>
      <c r="K44" s="275">
        <v>7</v>
      </c>
      <c r="L44" s="284">
        <v>5</v>
      </c>
      <c r="M44" s="275">
        <v>0</v>
      </c>
      <c r="N44" s="287">
        <v>4</v>
      </c>
      <c r="O44" s="287">
        <v>21</v>
      </c>
      <c r="P44" s="286">
        <v>605</v>
      </c>
      <c r="Q44" s="286">
        <v>146</v>
      </c>
      <c r="R44" s="286">
        <v>218</v>
      </c>
      <c r="S44" s="286">
        <v>9</v>
      </c>
      <c r="T44" s="286">
        <v>259</v>
      </c>
      <c r="U44" s="286">
        <v>1</v>
      </c>
      <c r="V44" s="286">
        <v>424</v>
      </c>
      <c r="W44" s="286">
        <v>437</v>
      </c>
      <c r="X44" s="287">
        <v>665</v>
      </c>
      <c r="Y44" s="286">
        <v>8</v>
      </c>
      <c r="Z44" s="287">
        <v>83</v>
      </c>
      <c r="AA44" s="287">
        <v>12</v>
      </c>
      <c r="AB44" s="281">
        <f t="shared" si="1"/>
        <v>1</v>
      </c>
    </row>
    <row r="45" spans="1:28">
      <c r="A45" s="271">
        <v>34</v>
      </c>
      <c r="B45" s="272" t="s">
        <v>69</v>
      </c>
      <c r="C45" s="282">
        <v>29</v>
      </c>
      <c r="D45" s="282">
        <v>24</v>
      </c>
      <c r="E45" s="283">
        <v>228</v>
      </c>
      <c r="F45" s="275">
        <v>55</v>
      </c>
      <c r="G45" s="275">
        <v>49</v>
      </c>
      <c r="H45" s="275">
        <v>17</v>
      </c>
      <c r="I45" s="275">
        <v>7</v>
      </c>
      <c r="J45" s="275">
        <v>0</v>
      </c>
      <c r="K45" s="275">
        <v>6</v>
      </c>
      <c r="L45" s="284">
        <v>12</v>
      </c>
      <c r="M45" s="275">
        <v>11</v>
      </c>
      <c r="N45" s="287">
        <v>6</v>
      </c>
      <c r="O45" s="287">
        <v>123</v>
      </c>
      <c r="P45" s="286">
        <v>979</v>
      </c>
      <c r="Q45" s="286">
        <v>862</v>
      </c>
      <c r="R45" s="286">
        <v>26</v>
      </c>
      <c r="S45" s="286">
        <v>28</v>
      </c>
      <c r="T45" s="286">
        <v>720</v>
      </c>
      <c r="U45" s="286">
        <v>14</v>
      </c>
      <c r="V45" s="286">
        <v>884</v>
      </c>
      <c r="W45" s="286">
        <v>899</v>
      </c>
      <c r="X45" s="287">
        <v>944</v>
      </c>
      <c r="Y45" s="286">
        <v>8</v>
      </c>
      <c r="Z45" s="287">
        <v>122</v>
      </c>
      <c r="AA45" s="287">
        <v>0</v>
      </c>
      <c r="AB45" s="281">
        <f t="shared" si="1"/>
        <v>1</v>
      </c>
    </row>
    <row r="46" spans="1:28">
      <c r="A46" s="271">
        <v>35</v>
      </c>
      <c r="B46" s="272" t="s">
        <v>70</v>
      </c>
      <c r="C46" s="282">
        <v>4</v>
      </c>
      <c r="D46" s="282">
        <v>1</v>
      </c>
      <c r="E46" s="283">
        <v>47</v>
      </c>
      <c r="F46" s="275">
        <v>28</v>
      </c>
      <c r="G46" s="275">
        <v>10</v>
      </c>
      <c r="H46" s="275">
        <v>3</v>
      </c>
      <c r="I46" s="275">
        <v>2</v>
      </c>
      <c r="J46" s="275">
        <v>0</v>
      </c>
      <c r="K46" s="275">
        <v>4</v>
      </c>
      <c r="L46" s="284">
        <v>2</v>
      </c>
      <c r="M46" s="275">
        <v>0</v>
      </c>
      <c r="N46" s="287">
        <v>2</v>
      </c>
      <c r="O46" s="287">
        <v>0</v>
      </c>
      <c r="P46" s="286">
        <v>225</v>
      </c>
      <c r="Q46" s="286">
        <v>38</v>
      </c>
      <c r="R46" s="286">
        <v>86</v>
      </c>
      <c r="S46" s="286">
        <v>0</v>
      </c>
      <c r="T46" s="286">
        <v>113</v>
      </c>
      <c r="U46" s="286">
        <v>0</v>
      </c>
      <c r="V46" s="286">
        <v>172</v>
      </c>
      <c r="W46" s="286">
        <v>179</v>
      </c>
      <c r="X46" s="287">
        <v>389</v>
      </c>
      <c r="Y46" s="286">
        <v>2</v>
      </c>
      <c r="Z46" s="287">
        <v>33</v>
      </c>
      <c r="AA46" s="287">
        <v>0</v>
      </c>
      <c r="AB46" s="281">
        <f t="shared" si="1"/>
        <v>1</v>
      </c>
    </row>
    <row r="47" spans="1:28">
      <c r="A47" s="271">
        <v>36</v>
      </c>
      <c r="B47" s="272" t="s">
        <v>71</v>
      </c>
      <c r="C47" s="282">
        <v>1</v>
      </c>
      <c r="D47" s="282">
        <v>0</v>
      </c>
      <c r="E47" s="283">
        <v>7</v>
      </c>
      <c r="F47" s="275">
        <v>8</v>
      </c>
      <c r="G47" s="275">
        <v>3</v>
      </c>
      <c r="H47" s="275">
        <v>1</v>
      </c>
      <c r="I47" s="275">
        <v>0</v>
      </c>
      <c r="J47" s="275">
        <v>0</v>
      </c>
      <c r="K47" s="275">
        <v>0</v>
      </c>
      <c r="L47" s="284">
        <v>0</v>
      </c>
      <c r="M47" s="275">
        <v>0</v>
      </c>
      <c r="N47" s="287">
        <v>1</v>
      </c>
      <c r="O47" s="287">
        <v>1</v>
      </c>
      <c r="P47" s="286">
        <v>42</v>
      </c>
      <c r="Q47" s="286">
        <v>18</v>
      </c>
      <c r="R47" s="286">
        <v>19</v>
      </c>
      <c r="S47" s="286">
        <v>20</v>
      </c>
      <c r="T47" s="286">
        <v>22</v>
      </c>
      <c r="U47" s="286">
        <v>0</v>
      </c>
      <c r="V47" s="286">
        <v>24</v>
      </c>
      <c r="W47" s="286">
        <v>32</v>
      </c>
      <c r="X47" s="287">
        <v>41</v>
      </c>
      <c r="Y47" s="286">
        <v>1</v>
      </c>
      <c r="Z47" s="287">
        <v>6</v>
      </c>
      <c r="AA47" s="287">
        <v>1</v>
      </c>
      <c r="AB47" s="281">
        <f t="shared" si="1"/>
        <v>1</v>
      </c>
    </row>
    <row r="48" spans="1:28">
      <c r="A48" s="271">
        <v>37</v>
      </c>
      <c r="B48" s="272" t="s">
        <v>4963</v>
      </c>
      <c r="C48" s="282">
        <v>6</v>
      </c>
      <c r="D48" s="282">
        <v>2</v>
      </c>
      <c r="E48" s="283">
        <v>34</v>
      </c>
      <c r="F48" s="275">
        <v>18</v>
      </c>
      <c r="G48" s="275">
        <v>10</v>
      </c>
      <c r="H48" s="275">
        <v>2</v>
      </c>
      <c r="I48" s="275">
        <v>9</v>
      </c>
      <c r="J48" s="275">
        <v>0</v>
      </c>
      <c r="K48" s="275">
        <v>6</v>
      </c>
      <c r="L48" s="284">
        <v>5</v>
      </c>
      <c r="M48" s="275">
        <v>0</v>
      </c>
      <c r="N48" s="287">
        <v>1</v>
      </c>
      <c r="O48" s="287">
        <v>0</v>
      </c>
      <c r="P48" s="286">
        <v>266</v>
      </c>
      <c r="Q48" s="286">
        <v>136</v>
      </c>
      <c r="R48" s="286">
        <v>8</v>
      </c>
      <c r="S48" s="286">
        <v>10</v>
      </c>
      <c r="T48" s="286">
        <v>131</v>
      </c>
      <c r="U48" s="286">
        <v>5</v>
      </c>
      <c r="V48" s="286">
        <v>142</v>
      </c>
      <c r="W48" s="286">
        <v>155</v>
      </c>
      <c r="X48" s="287">
        <v>215</v>
      </c>
      <c r="Y48" s="286">
        <v>2</v>
      </c>
      <c r="Z48" s="287">
        <v>27</v>
      </c>
      <c r="AA48" s="287">
        <v>0</v>
      </c>
      <c r="AB48" s="281">
        <f t="shared" si="1"/>
        <v>1</v>
      </c>
    </row>
    <row r="49" spans="1:28">
      <c r="A49" s="271">
        <v>38</v>
      </c>
      <c r="B49" s="272" t="s">
        <v>72</v>
      </c>
      <c r="C49" s="282">
        <v>7</v>
      </c>
      <c r="D49" s="282">
        <v>2</v>
      </c>
      <c r="E49" s="283">
        <v>49</v>
      </c>
      <c r="F49" s="275">
        <v>50</v>
      </c>
      <c r="G49" s="275">
        <v>30</v>
      </c>
      <c r="H49" s="275">
        <v>6</v>
      </c>
      <c r="I49" s="275">
        <v>7</v>
      </c>
      <c r="J49" s="275">
        <v>0</v>
      </c>
      <c r="K49" s="275">
        <v>5</v>
      </c>
      <c r="L49" s="284">
        <v>5</v>
      </c>
      <c r="M49" s="275">
        <v>0</v>
      </c>
      <c r="N49" s="287">
        <v>2</v>
      </c>
      <c r="O49" s="287">
        <v>6</v>
      </c>
      <c r="P49" s="286">
        <v>384</v>
      </c>
      <c r="Q49" s="286">
        <v>166</v>
      </c>
      <c r="R49" s="286">
        <v>154</v>
      </c>
      <c r="S49" s="286">
        <v>11</v>
      </c>
      <c r="T49" s="286">
        <v>227</v>
      </c>
      <c r="U49" s="286">
        <v>2</v>
      </c>
      <c r="V49" s="286">
        <v>355</v>
      </c>
      <c r="W49" s="286">
        <v>375</v>
      </c>
      <c r="X49" s="287">
        <v>383</v>
      </c>
      <c r="Y49" s="286">
        <v>0</v>
      </c>
      <c r="Z49" s="287">
        <v>92</v>
      </c>
      <c r="AA49" s="287">
        <v>4</v>
      </c>
      <c r="AB49" s="281">
        <f t="shared" si="1"/>
        <v>1</v>
      </c>
    </row>
    <row r="50" spans="1:28">
      <c r="A50" s="271">
        <v>39</v>
      </c>
      <c r="B50" s="272" t="s">
        <v>73</v>
      </c>
      <c r="C50" s="282">
        <v>0</v>
      </c>
      <c r="D50" s="282">
        <v>0</v>
      </c>
      <c r="E50" s="283">
        <v>12</v>
      </c>
      <c r="F50" s="275">
        <v>8</v>
      </c>
      <c r="G50" s="275">
        <v>4</v>
      </c>
      <c r="H50" s="275">
        <v>1</v>
      </c>
      <c r="I50" s="275">
        <v>0</v>
      </c>
      <c r="J50" s="275">
        <v>0</v>
      </c>
      <c r="K50" s="275">
        <v>0</v>
      </c>
      <c r="L50" s="284">
        <v>0</v>
      </c>
      <c r="M50" s="275">
        <v>0</v>
      </c>
      <c r="N50" s="287">
        <v>0</v>
      </c>
      <c r="O50" s="287">
        <v>4</v>
      </c>
      <c r="P50" s="286">
        <v>44</v>
      </c>
      <c r="Q50" s="286">
        <v>19</v>
      </c>
      <c r="R50" s="286">
        <v>7</v>
      </c>
      <c r="S50" s="286">
        <v>12</v>
      </c>
      <c r="T50" s="286">
        <v>21</v>
      </c>
      <c r="U50" s="286">
        <v>0</v>
      </c>
      <c r="V50" s="286">
        <v>26</v>
      </c>
      <c r="W50" s="286">
        <v>28</v>
      </c>
      <c r="X50" s="287">
        <v>46</v>
      </c>
      <c r="Y50" s="286">
        <v>0</v>
      </c>
      <c r="Z50" s="287">
        <v>7</v>
      </c>
      <c r="AA50" s="287">
        <v>0</v>
      </c>
      <c r="AB50" s="281">
        <f t="shared" si="1"/>
        <v>1</v>
      </c>
    </row>
    <row r="51" spans="1:28">
      <c r="A51" s="271">
        <v>40</v>
      </c>
      <c r="B51" s="272" t="s">
        <v>74</v>
      </c>
      <c r="C51" s="282">
        <v>5</v>
      </c>
      <c r="D51" s="282">
        <v>1</v>
      </c>
      <c r="E51" s="283">
        <v>71</v>
      </c>
      <c r="F51" s="275">
        <v>20</v>
      </c>
      <c r="G51" s="275">
        <v>11</v>
      </c>
      <c r="H51" s="275">
        <v>2</v>
      </c>
      <c r="I51" s="275">
        <v>2</v>
      </c>
      <c r="J51" s="275">
        <v>0</v>
      </c>
      <c r="K51" s="275">
        <v>1</v>
      </c>
      <c r="L51" s="284">
        <v>0</v>
      </c>
      <c r="M51" s="275">
        <v>0</v>
      </c>
      <c r="N51" s="287">
        <v>0</v>
      </c>
      <c r="O51" s="287">
        <v>52</v>
      </c>
      <c r="P51" s="286">
        <v>113</v>
      </c>
      <c r="Q51" s="286">
        <v>25</v>
      </c>
      <c r="R51" s="286">
        <v>25</v>
      </c>
      <c r="S51" s="286">
        <v>0</v>
      </c>
      <c r="T51" s="286">
        <v>52</v>
      </c>
      <c r="U51" s="286">
        <v>0</v>
      </c>
      <c r="V51" s="286">
        <v>97</v>
      </c>
      <c r="W51" s="286">
        <v>99</v>
      </c>
      <c r="X51" s="287">
        <v>170</v>
      </c>
      <c r="Y51" s="286">
        <v>0</v>
      </c>
      <c r="Z51" s="287">
        <v>25</v>
      </c>
      <c r="AA51" s="287">
        <v>1</v>
      </c>
      <c r="AB51" s="281">
        <f t="shared" si="1"/>
        <v>1</v>
      </c>
    </row>
    <row r="52" spans="1:28">
      <c r="A52" s="271">
        <v>41</v>
      </c>
      <c r="B52" s="272" t="s">
        <v>75</v>
      </c>
      <c r="C52" s="282">
        <v>6</v>
      </c>
      <c r="D52" s="282">
        <v>2</v>
      </c>
      <c r="E52" s="283">
        <v>12</v>
      </c>
      <c r="F52" s="275">
        <v>23</v>
      </c>
      <c r="G52" s="275">
        <v>2</v>
      </c>
      <c r="H52" s="275">
        <v>1</v>
      </c>
      <c r="I52" s="275">
        <v>4</v>
      </c>
      <c r="J52" s="275">
        <v>0</v>
      </c>
      <c r="K52" s="275">
        <v>2</v>
      </c>
      <c r="L52" s="284">
        <v>7</v>
      </c>
      <c r="M52" s="275">
        <v>0</v>
      </c>
      <c r="N52" s="287">
        <v>0</v>
      </c>
      <c r="O52" s="287">
        <v>0</v>
      </c>
      <c r="P52" s="286">
        <v>69</v>
      </c>
      <c r="Q52" s="286">
        <v>1</v>
      </c>
      <c r="R52" s="286">
        <v>2</v>
      </c>
      <c r="S52" s="286">
        <v>0</v>
      </c>
      <c r="T52" s="286">
        <v>38</v>
      </c>
      <c r="U52" s="286">
        <v>0</v>
      </c>
      <c r="V52" s="286">
        <v>45</v>
      </c>
      <c r="W52" s="286">
        <v>47</v>
      </c>
      <c r="X52" s="287">
        <v>71</v>
      </c>
      <c r="Y52" s="286">
        <v>1</v>
      </c>
      <c r="Z52" s="287">
        <v>16</v>
      </c>
      <c r="AA52" s="287">
        <v>0</v>
      </c>
      <c r="AB52" s="281">
        <f t="shared" si="1"/>
        <v>1</v>
      </c>
    </row>
    <row r="53" spans="1:28">
      <c r="A53" s="271">
        <v>42</v>
      </c>
      <c r="B53" s="272" t="s">
        <v>76</v>
      </c>
      <c r="C53" s="282">
        <v>3</v>
      </c>
      <c r="D53" s="282">
        <v>1</v>
      </c>
      <c r="E53" s="283">
        <v>88</v>
      </c>
      <c r="F53" s="275">
        <v>24</v>
      </c>
      <c r="G53" s="275">
        <v>14</v>
      </c>
      <c r="H53" s="275">
        <v>3</v>
      </c>
      <c r="I53" s="275">
        <v>2</v>
      </c>
      <c r="J53" s="275">
        <v>0</v>
      </c>
      <c r="K53" s="275">
        <v>1</v>
      </c>
      <c r="L53" s="284">
        <v>9</v>
      </c>
      <c r="M53" s="275">
        <v>0</v>
      </c>
      <c r="N53" s="287">
        <v>4</v>
      </c>
      <c r="O53" s="287">
        <v>1</v>
      </c>
      <c r="P53" s="286">
        <v>343</v>
      </c>
      <c r="Q53" s="286">
        <v>243</v>
      </c>
      <c r="R53" s="286">
        <v>170</v>
      </c>
      <c r="S53" s="286">
        <v>182</v>
      </c>
      <c r="T53" s="286">
        <v>222</v>
      </c>
      <c r="U53" s="286">
        <v>0</v>
      </c>
      <c r="V53" s="286">
        <v>273</v>
      </c>
      <c r="W53" s="286">
        <v>280</v>
      </c>
      <c r="X53" s="287">
        <v>322</v>
      </c>
      <c r="Y53" s="286">
        <v>1</v>
      </c>
      <c r="Z53" s="287">
        <v>34</v>
      </c>
      <c r="AA53" s="287">
        <v>0</v>
      </c>
      <c r="AB53" s="281">
        <f t="shared" si="1"/>
        <v>1</v>
      </c>
    </row>
    <row r="54" spans="1:28">
      <c r="A54" s="271">
        <v>43</v>
      </c>
      <c r="B54" s="272" t="s">
        <v>77</v>
      </c>
      <c r="C54" s="282">
        <v>0</v>
      </c>
      <c r="D54" s="282">
        <v>0</v>
      </c>
      <c r="E54" s="283">
        <v>13</v>
      </c>
      <c r="F54" s="275">
        <v>7</v>
      </c>
      <c r="G54" s="275">
        <v>3</v>
      </c>
      <c r="H54" s="275">
        <v>1</v>
      </c>
      <c r="I54" s="275">
        <v>5</v>
      </c>
      <c r="J54" s="275">
        <v>0</v>
      </c>
      <c r="K54" s="275">
        <v>0</v>
      </c>
      <c r="L54" s="284">
        <v>0</v>
      </c>
      <c r="M54" s="275">
        <v>0</v>
      </c>
      <c r="N54" s="287">
        <v>0</v>
      </c>
      <c r="O54" s="287">
        <v>0</v>
      </c>
      <c r="P54" s="286">
        <v>35</v>
      </c>
      <c r="Q54" s="286">
        <v>18</v>
      </c>
      <c r="R54" s="286">
        <v>3</v>
      </c>
      <c r="S54" s="286">
        <v>0</v>
      </c>
      <c r="T54" s="286">
        <v>3</v>
      </c>
      <c r="U54" s="286">
        <v>0</v>
      </c>
      <c r="V54" s="286">
        <v>24</v>
      </c>
      <c r="W54" s="286">
        <v>23</v>
      </c>
      <c r="X54" s="287">
        <v>35</v>
      </c>
      <c r="Y54" s="286">
        <v>0</v>
      </c>
      <c r="Z54" s="287">
        <v>2</v>
      </c>
      <c r="AA54" s="287">
        <v>0</v>
      </c>
      <c r="AB54" s="281">
        <f t="shared" si="1"/>
        <v>1</v>
      </c>
    </row>
    <row r="55" spans="1:28">
      <c r="A55" s="271">
        <v>44</v>
      </c>
      <c r="B55" s="272" t="s">
        <v>78</v>
      </c>
      <c r="C55" s="282">
        <v>2</v>
      </c>
      <c r="D55" s="282">
        <v>1</v>
      </c>
      <c r="E55" s="283">
        <v>124</v>
      </c>
      <c r="F55" s="275">
        <v>46</v>
      </c>
      <c r="G55" s="275">
        <v>22</v>
      </c>
      <c r="H55" s="275">
        <v>3</v>
      </c>
      <c r="I55" s="275">
        <v>0</v>
      </c>
      <c r="J55" s="275">
        <v>0</v>
      </c>
      <c r="K55" s="275">
        <v>1</v>
      </c>
      <c r="L55" s="284">
        <v>8</v>
      </c>
      <c r="M55" s="275">
        <v>11</v>
      </c>
      <c r="N55" s="287">
        <v>1</v>
      </c>
      <c r="O55" s="287">
        <v>45</v>
      </c>
      <c r="P55" s="286">
        <v>344</v>
      </c>
      <c r="Q55" s="286">
        <v>47</v>
      </c>
      <c r="R55" s="286">
        <v>127</v>
      </c>
      <c r="S55" s="286">
        <v>0</v>
      </c>
      <c r="T55" s="286">
        <v>176</v>
      </c>
      <c r="U55" s="286">
        <v>0</v>
      </c>
      <c r="V55" s="286">
        <v>246</v>
      </c>
      <c r="W55" s="286">
        <v>250</v>
      </c>
      <c r="X55" s="287">
        <v>374</v>
      </c>
      <c r="Y55" s="286">
        <v>0</v>
      </c>
      <c r="Z55" s="287">
        <v>63</v>
      </c>
      <c r="AA55" s="287">
        <v>0</v>
      </c>
      <c r="AB55" s="281">
        <f t="shared" si="1"/>
        <v>1</v>
      </c>
    </row>
    <row r="56" spans="1:28">
      <c r="A56" s="271">
        <v>45</v>
      </c>
      <c r="B56" s="272" t="s">
        <v>79</v>
      </c>
      <c r="C56" s="282">
        <v>25</v>
      </c>
      <c r="D56" s="282">
        <v>5</v>
      </c>
      <c r="E56" s="283">
        <v>44</v>
      </c>
      <c r="F56" s="275">
        <v>29</v>
      </c>
      <c r="G56" s="275">
        <v>19</v>
      </c>
      <c r="H56" s="275">
        <v>5</v>
      </c>
      <c r="I56" s="275">
        <v>3</v>
      </c>
      <c r="J56" s="275">
        <v>0</v>
      </c>
      <c r="K56" s="275">
        <v>24</v>
      </c>
      <c r="L56" s="284">
        <v>1</v>
      </c>
      <c r="M56" s="275">
        <v>1</v>
      </c>
      <c r="N56" s="287">
        <v>3</v>
      </c>
      <c r="O56" s="287">
        <v>0</v>
      </c>
      <c r="P56" s="286">
        <v>312</v>
      </c>
      <c r="Q56" s="286">
        <v>206</v>
      </c>
      <c r="R56" s="286">
        <v>20</v>
      </c>
      <c r="S56" s="286">
        <v>112</v>
      </c>
      <c r="T56" s="286">
        <v>181</v>
      </c>
      <c r="U56" s="286">
        <v>10</v>
      </c>
      <c r="V56" s="286">
        <v>236</v>
      </c>
      <c r="W56" s="286">
        <v>242</v>
      </c>
      <c r="X56" s="287">
        <v>367</v>
      </c>
      <c r="Y56" s="286">
        <v>4</v>
      </c>
      <c r="Z56" s="287">
        <v>47</v>
      </c>
      <c r="AA56" s="287">
        <v>12</v>
      </c>
      <c r="AB56" s="281">
        <f t="shared" si="1"/>
        <v>1</v>
      </c>
    </row>
    <row r="57" spans="1:28">
      <c r="A57" s="271">
        <v>46</v>
      </c>
      <c r="B57" s="272" t="s">
        <v>80</v>
      </c>
      <c r="C57" s="282">
        <v>1</v>
      </c>
      <c r="D57" s="282">
        <v>0</v>
      </c>
      <c r="E57" s="283">
        <v>19</v>
      </c>
      <c r="F57" s="275">
        <v>5</v>
      </c>
      <c r="G57" s="275">
        <v>2</v>
      </c>
      <c r="H57" s="275">
        <v>0</v>
      </c>
      <c r="I57" s="275">
        <v>3</v>
      </c>
      <c r="J57" s="275">
        <v>0</v>
      </c>
      <c r="K57" s="275">
        <v>0</v>
      </c>
      <c r="L57" s="284">
        <v>0</v>
      </c>
      <c r="M57" s="275">
        <v>0</v>
      </c>
      <c r="N57" s="287">
        <v>0</v>
      </c>
      <c r="O57" s="287">
        <v>2</v>
      </c>
      <c r="P57" s="286">
        <v>21</v>
      </c>
      <c r="Q57" s="286">
        <v>0</v>
      </c>
      <c r="R57" s="286">
        <v>5</v>
      </c>
      <c r="S57" s="286">
        <v>0</v>
      </c>
      <c r="T57" s="286">
        <v>12</v>
      </c>
      <c r="U57" s="286">
        <v>0</v>
      </c>
      <c r="V57" s="286">
        <v>15</v>
      </c>
      <c r="W57" s="286">
        <v>16</v>
      </c>
      <c r="X57" s="287">
        <v>15</v>
      </c>
      <c r="Y57" s="286">
        <v>0</v>
      </c>
      <c r="Z57" s="287">
        <v>5</v>
      </c>
      <c r="AA57" s="287">
        <v>0</v>
      </c>
      <c r="AB57" s="281">
        <f t="shared" si="1"/>
        <v>1</v>
      </c>
    </row>
    <row r="58" spans="1:28">
      <c r="A58" s="271">
        <v>47</v>
      </c>
      <c r="B58" s="272" t="s">
        <v>81</v>
      </c>
      <c r="C58" s="282">
        <v>3</v>
      </c>
      <c r="D58" s="282">
        <v>0</v>
      </c>
      <c r="E58" s="283">
        <v>20</v>
      </c>
      <c r="F58" s="275">
        <v>11</v>
      </c>
      <c r="G58" s="275">
        <v>5</v>
      </c>
      <c r="H58" s="275">
        <v>2</v>
      </c>
      <c r="I58" s="275">
        <v>0</v>
      </c>
      <c r="J58" s="275">
        <v>0</v>
      </c>
      <c r="K58" s="275">
        <v>2</v>
      </c>
      <c r="L58" s="284">
        <v>2</v>
      </c>
      <c r="M58" s="275">
        <v>0</v>
      </c>
      <c r="N58" s="287">
        <v>1</v>
      </c>
      <c r="O58" s="287">
        <v>0</v>
      </c>
      <c r="P58" s="286">
        <v>88</v>
      </c>
      <c r="Q58" s="286">
        <v>52</v>
      </c>
      <c r="R58" s="286">
        <v>23</v>
      </c>
      <c r="S58" s="286">
        <v>0</v>
      </c>
      <c r="T58" s="286">
        <v>31</v>
      </c>
      <c r="U58" s="286">
        <v>0</v>
      </c>
      <c r="V58" s="286">
        <v>64</v>
      </c>
      <c r="W58" s="286">
        <v>67</v>
      </c>
      <c r="X58" s="287">
        <v>69</v>
      </c>
      <c r="Y58" s="286">
        <v>1</v>
      </c>
      <c r="Z58" s="287">
        <v>16</v>
      </c>
      <c r="AA58" s="287">
        <v>1</v>
      </c>
      <c r="AB58" s="281">
        <f t="shared" si="1"/>
        <v>1</v>
      </c>
    </row>
    <row r="59" spans="1:28">
      <c r="A59" s="271">
        <v>48</v>
      </c>
      <c r="B59" s="290" t="s">
        <v>82</v>
      </c>
      <c r="C59" s="282">
        <v>1</v>
      </c>
      <c r="D59" s="282">
        <v>0</v>
      </c>
      <c r="E59" s="283">
        <v>4</v>
      </c>
      <c r="F59" s="275">
        <v>2</v>
      </c>
      <c r="G59" s="275">
        <v>2</v>
      </c>
      <c r="H59" s="275">
        <v>0</v>
      </c>
      <c r="I59" s="275">
        <v>0</v>
      </c>
      <c r="J59" s="275">
        <v>0</v>
      </c>
      <c r="K59" s="275">
        <v>1</v>
      </c>
      <c r="L59" s="284">
        <v>0</v>
      </c>
      <c r="M59" s="275">
        <v>0</v>
      </c>
      <c r="N59" s="287">
        <v>0</v>
      </c>
      <c r="O59" s="287">
        <v>2</v>
      </c>
      <c r="P59" s="286">
        <v>11</v>
      </c>
      <c r="Q59" s="286">
        <v>6</v>
      </c>
      <c r="R59" s="286">
        <v>1</v>
      </c>
      <c r="S59" s="286">
        <v>1</v>
      </c>
      <c r="T59" s="286">
        <v>6</v>
      </c>
      <c r="U59" s="286">
        <v>0</v>
      </c>
      <c r="V59" s="286">
        <v>9</v>
      </c>
      <c r="W59" s="286">
        <v>9</v>
      </c>
      <c r="X59" s="287">
        <v>16</v>
      </c>
      <c r="Y59" s="286">
        <v>0</v>
      </c>
      <c r="Z59" s="287">
        <v>4</v>
      </c>
      <c r="AA59" s="287">
        <v>0</v>
      </c>
      <c r="AB59" s="281">
        <f t="shared" si="1"/>
        <v>1</v>
      </c>
    </row>
    <row r="60" spans="1:28">
      <c r="A60" s="271">
        <v>49</v>
      </c>
      <c r="B60" s="272" t="s">
        <v>83</v>
      </c>
      <c r="C60" s="282">
        <v>2</v>
      </c>
      <c r="D60" s="282">
        <v>1</v>
      </c>
      <c r="E60" s="283">
        <v>41</v>
      </c>
      <c r="F60" s="275">
        <v>15</v>
      </c>
      <c r="G60" s="275">
        <v>7</v>
      </c>
      <c r="H60" s="275">
        <v>2</v>
      </c>
      <c r="I60" s="275">
        <v>6</v>
      </c>
      <c r="J60" s="275">
        <v>0</v>
      </c>
      <c r="K60" s="275">
        <v>2</v>
      </c>
      <c r="L60" s="284">
        <v>3</v>
      </c>
      <c r="M60" s="275">
        <v>0</v>
      </c>
      <c r="N60" s="287">
        <v>0</v>
      </c>
      <c r="O60" s="287">
        <v>0</v>
      </c>
      <c r="P60" s="286">
        <v>126</v>
      </c>
      <c r="Q60" s="286">
        <v>14</v>
      </c>
      <c r="R60" s="286">
        <v>50</v>
      </c>
      <c r="S60" s="286">
        <v>6</v>
      </c>
      <c r="T60" s="286">
        <v>73</v>
      </c>
      <c r="U60" s="286">
        <v>0</v>
      </c>
      <c r="V60" s="286">
        <v>96</v>
      </c>
      <c r="W60" s="286">
        <v>99</v>
      </c>
      <c r="X60" s="287">
        <v>128</v>
      </c>
      <c r="Y60" s="286">
        <v>5</v>
      </c>
      <c r="Z60" s="287">
        <v>19</v>
      </c>
      <c r="AA60" s="287">
        <v>0</v>
      </c>
      <c r="AB60" s="281">
        <f t="shared" si="1"/>
        <v>1</v>
      </c>
    </row>
    <row r="61" spans="1:28">
      <c r="A61" s="271">
        <v>50</v>
      </c>
      <c r="B61" s="272" t="s">
        <v>84</v>
      </c>
      <c r="C61" s="282">
        <v>19</v>
      </c>
      <c r="D61" s="282">
        <v>0</v>
      </c>
      <c r="E61" s="283">
        <v>23</v>
      </c>
      <c r="F61" s="275">
        <v>12</v>
      </c>
      <c r="G61" s="275">
        <v>8</v>
      </c>
      <c r="H61" s="275">
        <v>1</v>
      </c>
      <c r="I61" s="275">
        <v>7</v>
      </c>
      <c r="J61" s="275">
        <v>0</v>
      </c>
      <c r="K61" s="275">
        <v>18</v>
      </c>
      <c r="L61" s="284">
        <v>0</v>
      </c>
      <c r="M61" s="275">
        <v>0</v>
      </c>
      <c r="N61" s="287">
        <v>0</v>
      </c>
      <c r="O61" s="287">
        <v>2</v>
      </c>
      <c r="P61" s="286">
        <v>65</v>
      </c>
      <c r="Q61" s="286">
        <v>6</v>
      </c>
      <c r="R61" s="286">
        <v>12</v>
      </c>
      <c r="S61" s="286">
        <v>0</v>
      </c>
      <c r="T61" s="286">
        <v>21</v>
      </c>
      <c r="U61" s="286">
        <v>0</v>
      </c>
      <c r="V61" s="286">
        <v>42</v>
      </c>
      <c r="W61" s="286">
        <v>42</v>
      </c>
      <c r="X61" s="287">
        <v>47</v>
      </c>
      <c r="Y61" s="286">
        <v>0</v>
      </c>
      <c r="Z61" s="287">
        <v>19</v>
      </c>
      <c r="AA61" s="287">
        <v>0</v>
      </c>
      <c r="AB61" s="281">
        <f t="shared" si="1"/>
        <v>1</v>
      </c>
    </row>
    <row r="62" spans="1:28">
      <c r="A62" s="271">
        <v>51</v>
      </c>
      <c r="B62" s="272" t="s">
        <v>85</v>
      </c>
      <c r="C62" s="282">
        <v>0</v>
      </c>
      <c r="D62" s="282">
        <v>0</v>
      </c>
      <c r="E62" s="283">
        <v>38</v>
      </c>
      <c r="F62" s="275">
        <v>11</v>
      </c>
      <c r="G62" s="275">
        <v>3</v>
      </c>
      <c r="H62" s="275">
        <v>3</v>
      </c>
      <c r="I62" s="275">
        <v>3</v>
      </c>
      <c r="J62" s="275">
        <v>0</v>
      </c>
      <c r="K62" s="275">
        <v>0</v>
      </c>
      <c r="L62" s="284">
        <v>0</v>
      </c>
      <c r="M62" s="275">
        <v>0</v>
      </c>
      <c r="N62" s="287">
        <v>1</v>
      </c>
      <c r="O62" s="287">
        <v>0</v>
      </c>
      <c r="P62" s="286">
        <v>185</v>
      </c>
      <c r="Q62" s="286">
        <v>118</v>
      </c>
      <c r="R62" s="286">
        <v>63</v>
      </c>
      <c r="S62" s="286">
        <v>61</v>
      </c>
      <c r="T62" s="286">
        <v>138</v>
      </c>
      <c r="U62" s="286">
        <v>13</v>
      </c>
      <c r="V62" s="286">
        <v>138</v>
      </c>
      <c r="W62" s="286">
        <v>161</v>
      </c>
      <c r="X62" s="287">
        <v>180</v>
      </c>
      <c r="Y62" s="286">
        <v>0</v>
      </c>
      <c r="Z62" s="287">
        <v>11</v>
      </c>
      <c r="AA62" s="287">
        <v>1</v>
      </c>
      <c r="AB62" s="281">
        <f t="shared" si="1"/>
        <v>1</v>
      </c>
    </row>
    <row r="63" spans="1:28">
      <c r="A63" s="271">
        <v>52</v>
      </c>
      <c r="B63" s="272" t="s">
        <v>86</v>
      </c>
      <c r="C63" s="282">
        <v>1</v>
      </c>
      <c r="D63" s="282">
        <v>0</v>
      </c>
      <c r="E63" s="283">
        <v>6</v>
      </c>
      <c r="F63" s="275">
        <v>4</v>
      </c>
      <c r="G63" s="275">
        <v>1</v>
      </c>
      <c r="H63" s="275">
        <v>0</v>
      </c>
      <c r="I63" s="275">
        <v>1</v>
      </c>
      <c r="J63" s="275">
        <v>0</v>
      </c>
      <c r="K63" s="275">
        <v>0</v>
      </c>
      <c r="L63" s="284">
        <v>1</v>
      </c>
      <c r="M63" s="275">
        <v>0</v>
      </c>
      <c r="N63" s="287">
        <v>0</v>
      </c>
      <c r="O63" s="287">
        <v>0</v>
      </c>
      <c r="P63" s="286">
        <v>15</v>
      </c>
      <c r="Q63" s="286">
        <v>9</v>
      </c>
      <c r="R63" s="286">
        <v>0</v>
      </c>
      <c r="S63" s="286">
        <v>0</v>
      </c>
      <c r="T63" s="286">
        <v>9</v>
      </c>
      <c r="U63" s="286">
        <v>0</v>
      </c>
      <c r="V63" s="286">
        <v>1</v>
      </c>
      <c r="W63" s="286">
        <v>10</v>
      </c>
      <c r="X63" s="287">
        <v>15</v>
      </c>
      <c r="Y63" s="286">
        <v>0</v>
      </c>
      <c r="Z63" s="287">
        <v>2</v>
      </c>
      <c r="AA63" s="287">
        <v>0</v>
      </c>
      <c r="AB63" s="281">
        <f t="shared" si="1"/>
        <v>1</v>
      </c>
    </row>
    <row r="64" spans="1:28">
      <c r="A64" s="271">
        <v>53</v>
      </c>
      <c r="B64" s="272" t="s">
        <v>87</v>
      </c>
      <c r="C64" s="282">
        <v>2</v>
      </c>
      <c r="D64" s="282">
        <v>0</v>
      </c>
      <c r="E64" s="283">
        <v>5</v>
      </c>
      <c r="F64" s="275">
        <v>6</v>
      </c>
      <c r="G64" s="275">
        <v>2</v>
      </c>
      <c r="H64" s="275">
        <v>0</v>
      </c>
      <c r="I64" s="275">
        <v>1</v>
      </c>
      <c r="J64" s="275">
        <v>0</v>
      </c>
      <c r="K64" s="275">
        <v>2</v>
      </c>
      <c r="L64" s="284">
        <v>2</v>
      </c>
      <c r="M64" s="275">
        <v>0</v>
      </c>
      <c r="N64" s="287">
        <v>0</v>
      </c>
      <c r="O64" s="287">
        <v>0</v>
      </c>
      <c r="P64" s="286">
        <v>21</v>
      </c>
      <c r="Q64" s="286">
        <v>0</v>
      </c>
      <c r="R64" s="286">
        <v>0</v>
      </c>
      <c r="S64" s="286">
        <v>0</v>
      </c>
      <c r="T64" s="286">
        <v>4</v>
      </c>
      <c r="U64" s="286">
        <v>0</v>
      </c>
      <c r="V64" s="286">
        <v>16</v>
      </c>
      <c r="W64" s="286">
        <v>16</v>
      </c>
      <c r="X64" s="287">
        <v>24</v>
      </c>
      <c r="Y64" s="286">
        <v>0</v>
      </c>
      <c r="Z64" s="287">
        <v>7</v>
      </c>
      <c r="AA64" s="287">
        <v>0</v>
      </c>
      <c r="AB64" s="281">
        <f t="shared" si="1"/>
        <v>1</v>
      </c>
    </row>
    <row r="65" spans="1:28">
      <c r="A65" s="271">
        <v>54</v>
      </c>
      <c r="B65" s="272" t="s">
        <v>88</v>
      </c>
      <c r="C65" s="282">
        <v>3</v>
      </c>
      <c r="D65" s="282">
        <v>1</v>
      </c>
      <c r="E65" s="283">
        <v>28</v>
      </c>
      <c r="F65" s="275">
        <v>29</v>
      </c>
      <c r="G65" s="275">
        <v>9</v>
      </c>
      <c r="H65" s="275">
        <v>3</v>
      </c>
      <c r="I65" s="275">
        <v>2</v>
      </c>
      <c r="J65" s="275">
        <v>0</v>
      </c>
      <c r="K65" s="275">
        <v>2</v>
      </c>
      <c r="L65" s="284">
        <v>2</v>
      </c>
      <c r="M65" s="275">
        <v>0</v>
      </c>
      <c r="N65" s="287">
        <v>0</v>
      </c>
      <c r="O65" s="287">
        <v>0</v>
      </c>
      <c r="P65" s="286">
        <v>171</v>
      </c>
      <c r="Q65" s="286">
        <v>72</v>
      </c>
      <c r="R65" s="286">
        <v>17</v>
      </c>
      <c r="S65" s="286">
        <v>72</v>
      </c>
      <c r="T65" s="286">
        <v>99</v>
      </c>
      <c r="U65" s="286">
        <v>4</v>
      </c>
      <c r="V65" s="286">
        <v>145</v>
      </c>
      <c r="W65" s="286">
        <v>152</v>
      </c>
      <c r="X65" s="287">
        <v>160</v>
      </c>
      <c r="Y65" s="286">
        <v>0</v>
      </c>
      <c r="Z65" s="287">
        <v>35</v>
      </c>
      <c r="AA65" s="287">
        <v>0</v>
      </c>
      <c r="AB65" s="281">
        <f t="shared" si="1"/>
        <v>1</v>
      </c>
    </row>
    <row r="66" spans="1:28">
      <c r="A66" s="271">
        <v>55</v>
      </c>
      <c r="B66" s="272" t="s">
        <v>89</v>
      </c>
      <c r="C66" s="282">
        <v>2</v>
      </c>
      <c r="D66" s="282">
        <v>0</v>
      </c>
      <c r="E66" s="283">
        <v>6</v>
      </c>
      <c r="F66" s="275">
        <v>5</v>
      </c>
      <c r="G66" s="275">
        <v>2</v>
      </c>
      <c r="H66" s="275">
        <v>0</v>
      </c>
      <c r="I66" s="275">
        <v>2</v>
      </c>
      <c r="J66" s="275">
        <v>0</v>
      </c>
      <c r="K66" s="275">
        <v>2</v>
      </c>
      <c r="L66" s="284">
        <v>0</v>
      </c>
      <c r="M66" s="275">
        <v>0</v>
      </c>
      <c r="N66" s="287">
        <v>0</v>
      </c>
      <c r="O66" s="287">
        <v>0</v>
      </c>
      <c r="P66" s="286">
        <v>20</v>
      </c>
      <c r="Q66" s="286">
        <v>12</v>
      </c>
      <c r="R66" s="286">
        <v>6</v>
      </c>
      <c r="S66" s="286">
        <v>0</v>
      </c>
      <c r="T66" s="286">
        <v>3</v>
      </c>
      <c r="U66" s="286">
        <v>0</v>
      </c>
      <c r="V66" s="286">
        <v>14</v>
      </c>
      <c r="W66" s="286">
        <v>17</v>
      </c>
      <c r="X66" s="287">
        <v>20</v>
      </c>
      <c r="Y66" s="286">
        <v>0</v>
      </c>
      <c r="Z66" s="287">
        <v>6</v>
      </c>
      <c r="AA66" s="287">
        <v>0</v>
      </c>
      <c r="AB66" s="281">
        <f t="shared" si="1"/>
        <v>1</v>
      </c>
    </row>
    <row r="67" spans="1:28">
      <c r="A67" s="271">
        <v>56</v>
      </c>
      <c r="B67" s="272" t="s">
        <v>90</v>
      </c>
      <c r="C67" s="282">
        <v>3</v>
      </c>
      <c r="D67" s="282">
        <v>0</v>
      </c>
      <c r="E67" s="283">
        <v>60</v>
      </c>
      <c r="F67" s="275">
        <v>48</v>
      </c>
      <c r="G67" s="275">
        <v>15</v>
      </c>
      <c r="H67" s="275">
        <v>2</v>
      </c>
      <c r="I67" s="275">
        <v>4</v>
      </c>
      <c r="J67" s="275">
        <v>1</v>
      </c>
      <c r="K67" s="275">
        <v>2</v>
      </c>
      <c r="L67" s="284">
        <v>15</v>
      </c>
      <c r="M67" s="275">
        <v>3</v>
      </c>
      <c r="N67" s="287">
        <v>1</v>
      </c>
      <c r="O67" s="287">
        <v>31</v>
      </c>
      <c r="P67" s="286">
        <v>162</v>
      </c>
      <c r="Q67" s="286">
        <v>61</v>
      </c>
      <c r="R67" s="286">
        <v>16</v>
      </c>
      <c r="S67" s="286">
        <v>0</v>
      </c>
      <c r="T67" s="286">
        <v>69</v>
      </c>
      <c r="U67" s="286">
        <v>0</v>
      </c>
      <c r="V67" s="286">
        <v>123</v>
      </c>
      <c r="W67" s="286">
        <v>127</v>
      </c>
      <c r="X67" s="287">
        <v>201</v>
      </c>
      <c r="Y67" s="286">
        <v>3</v>
      </c>
      <c r="Z67" s="287">
        <v>55</v>
      </c>
      <c r="AA67" s="287">
        <v>5</v>
      </c>
      <c r="AB67" s="281">
        <f t="shared" si="1"/>
        <v>1</v>
      </c>
    </row>
    <row r="68" spans="1:28">
      <c r="A68" s="271">
        <v>57</v>
      </c>
      <c r="B68" s="272" t="s">
        <v>91</v>
      </c>
      <c r="C68" s="282">
        <v>12</v>
      </c>
      <c r="D68" s="282">
        <v>9</v>
      </c>
      <c r="E68" s="283">
        <v>66</v>
      </c>
      <c r="F68" s="275">
        <v>41</v>
      </c>
      <c r="G68" s="275">
        <v>21</v>
      </c>
      <c r="H68" s="275">
        <v>4</v>
      </c>
      <c r="I68" s="275">
        <v>6</v>
      </c>
      <c r="J68" s="275">
        <v>0</v>
      </c>
      <c r="K68" s="275">
        <v>3</v>
      </c>
      <c r="L68" s="284">
        <v>12</v>
      </c>
      <c r="M68" s="275">
        <v>9</v>
      </c>
      <c r="N68" s="287">
        <v>3</v>
      </c>
      <c r="O68" s="287">
        <v>0</v>
      </c>
      <c r="P68" s="286">
        <v>321</v>
      </c>
      <c r="Q68" s="286">
        <v>194</v>
      </c>
      <c r="R68" s="286">
        <v>62</v>
      </c>
      <c r="S68" s="286">
        <v>70</v>
      </c>
      <c r="T68" s="286">
        <v>148</v>
      </c>
      <c r="U68" s="286">
        <v>0</v>
      </c>
      <c r="V68" s="286">
        <v>234</v>
      </c>
      <c r="W68" s="286">
        <v>262</v>
      </c>
      <c r="X68" s="287">
        <v>278</v>
      </c>
      <c r="Y68" s="286">
        <v>6</v>
      </c>
      <c r="Z68" s="287">
        <v>58</v>
      </c>
      <c r="AA68" s="287">
        <v>0</v>
      </c>
      <c r="AB68" s="281">
        <f t="shared" si="1"/>
        <v>1</v>
      </c>
    </row>
    <row r="69" spans="1:28">
      <c r="A69" s="271">
        <v>58</v>
      </c>
      <c r="B69" s="272" t="s">
        <v>92</v>
      </c>
      <c r="C69" s="282">
        <v>2</v>
      </c>
      <c r="D69" s="282">
        <v>0</v>
      </c>
      <c r="E69" s="283">
        <v>10</v>
      </c>
      <c r="F69" s="275">
        <v>10</v>
      </c>
      <c r="G69" s="275">
        <v>1</v>
      </c>
      <c r="H69" s="275">
        <v>1</v>
      </c>
      <c r="I69" s="275">
        <v>1</v>
      </c>
      <c r="J69" s="275">
        <v>0</v>
      </c>
      <c r="K69" s="275">
        <v>2</v>
      </c>
      <c r="L69" s="284">
        <v>0</v>
      </c>
      <c r="M69" s="275">
        <v>0</v>
      </c>
      <c r="N69" s="287">
        <v>0</v>
      </c>
      <c r="O69" s="287">
        <v>5</v>
      </c>
      <c r="P69" s="286">
        <v>33</v>
      </c>
      <c r="Q69" s="286">
        <v>7</v>
      </c>
      <c r="R69" s="286">
        <v>2</v>
      </c>
      <c r="S69" s="286">
        <v>0</v>
      </c>
      <c r="T69" s="286">
        <v>13</v>
      </c>
      <c r="U69" s="286">
        <v>0</v>
      </c>
      <c r="V69" s="286">
        <v>17</v>
      </c>
      <c r="W69" s="286">
        <v>23</v>
      </c>
      <c r="X69" s="287">
        <v>35</v>
      </c>
      <c r="Y69" s="286">
        <v>0</v>
      </c>
      <c r="Z69" s="287">
        <v>8</v>
      </c>
      <c r="AA69" s="287">
        <v>0</v>
      </c>
      <c r="AB69" s="281">
        <f t="shared" si="1"/>
        <v>1</v>
      </c>
    </row>
    <row r="70" spans="1:28">
      <c r="A70" s="271">
        <v>59</v>
      </c>
      <c r="B70" s="272" t="s">
        <v>93</v>
      </c>
      <c r="C70" s="282">
        <v>8</v>
      </c>
      <c r="D70" s="282">
        <v>1</v>
      </c>
      <c r="E70" s="283">
        <v>263</v>
      </c>
      <c r="F70" s="275">
        <v>58</v>
      </c>
      <c r="G70" s="275">
        <v>45</v>
      </c>
      <c r="H70" s="275">
        <v>20</v>
      </c>
      <c r="I70" s="275">
        <v>17</v>
      </c>
      <c r="J70" s="275">
        <v>2</v>
      </c>
      <c r="K70" s="275">
        <v>6</v>
      </c>
      <c r="L70" s="284">
        <v>9</v>
      </c>
      <c r="M70" s="275">
        <v>0</v>
      </c>
      <c r="N70" s="287">
        <v>4</v>
      </c>
      <c r="O70" s="287">
        <v>0</v>
      </c>
      <c r="P70" s="286">
        <v>975</v>
      </c>
      <c r="Q70" s="286">
        <v>425</v>
      </c>
      <c r="R70" s="286">
        <v>161</v>
      </c>
      <c r="S70" s="286">
        <v>103</v>
      </c>
      <c r="T70" s="286">
        <v>535</v>
      </c>
      <c r="U70" s="286">
        <v>19</v>
      </c>
      <c r="V70" s="286">
        <v>636</v>
      </c>
      <c r="W70" s="286">
        <v>671</v>
      </c>
      <c r="X70" s="287">
        <v>1026</v>
      </c>
      <c r="Y70" s="286">
        <v>8</v>
      </c>
      <c r="Z70" s="287">
        <v>86</v>
      </c>
      <c r="AA70" s="287">
        <v>8</v>
      </c>
      <c r="AB70" s="281">
        <f t="shared" si="1"/>
        <v>1</v>
      </c>
    </row>
    <row r="71" spans="1:28">
      <c r="A71" s="271">
        <v>60</v>
      </c>
      <c r="B71" s="272" t="s">
        <v>94</v>
      </c>
      <c r="C71" s="282">
        <v>5</v>
      </c>
      <c r="D71" s="282">
        <v>0</v>
      </c>
      <c r="E71" s="283">
        <v>62</v>
      </c>
      <c r="F71" s="275">
        <v>41</v>
      </c>
      <c r="G71" s="275">
        <v>12</v>
      </c>
      <c r="H71" s="275">
        <v>9</v>
      </c>
      <c r="I71" s="275">
        <v>7</v>
      </c>
      <c r="J71" s="275">
        <v>0</v>
      </c>
      <c r="K71" s="275">
        <v>5</v>
      </c>
      <c r="L71" s="284">
        <v>4</v>
      </c>
      <c r="M71" s="275">
        <v>11</v>
      </c>
      <c r="N71" s="287">
        <v>41</v>
      </c>
      <c r="O71" s="287">
        <v>21</v>
      </c>
      <c r="P71" s="286">
        <v>304</v>
      </c>
      <c r="Q71" s="286">
        <v>209</v>
      </c>
      <c r="R71" s="286">
        <v>96</v>
      </c>
      <c r="S71" s="286">
        <v>69</v>
      </c>
      <c r="T71" s="286">
        <v>169</v>
      </c>
      <c r="U71" s="286">
        <v>12</v>
      </c>
      <c r="V71" s="286">
        <v>245</v>
      </c>
      <c r="W71" s="286">
        <v>247</v>
      </c>
      <c r="X71" s="287">
        <v>360</v>
      </c>
      <c r="Y71" s="286">
        <v>6</v>
      </c>
      <c r="Z71" s="287">
        <v>60</v>
      </c>
      <c r="AA71" s="287">
        <v>0</v>
      </c>
      <c r="AB71" s="281">
        <f t="shared" si="1"/>
        <v>1</v>
      </c>
    </row>
    <row r="72" spans="1:28">
      <c r="A72" s="271">
        <v>61</v>
      </c>
      <c r="B72" s="272" t="s">
        <v>95</v>
      </c>
      <c r="C72" s="282">
        <v>3</v>
      </c>
      <c r="D72" s="282">
        <v>0</v>
      </c>
      <c r="E72" s="283">
        <v>10</v>
      </c>
      <c r="F72" s="275">
        <v>6</v>
      </c>
      <c r="G72" s="275">
        <v>5</v>
      </c>
      <c r="H72" s="275">
        <v>0</v>
      </c>
      <c r="I72" s="275">
        <v>0</v>
      </c>
      <c r="J72" s="275">
        <v>0</v>
      </c>
      <c r="K72" s="275">
        <v>3</v>
      </c>
      <c r="L72" s="284">
        <v>0</v>
      </c>
      <c r="M72" s="275">
        <v>0</v>
      </c>
      <c r="N72" s="287">
        <v>0</v>
      </c>
      <c r="O72" s="287">
        <v>0</v>
      </c>
      <c r="P72" s="286">
        <v>30</v>
      </c>
      <c r="Q72" s="286">
        <v>4</v>
      </c>
      <c r="R72" s="286">
        <v>8</v>
      </c>
      <c r="S72" s="286">
        <v>0</v>
      </c>
      <c r="T72" s="286">
        <v>7</v>
      </c>
      <c r="U72" s="286">
        <v>0</v>
      </c>
      <c r="V72" s="286">
        <v>23</v>
      </c>
      <c r="W72" s="286">
        <v>23</v>
      </c>
      <c r="X72" s="287">
        <v>44</v>
      </c>
      <c r="Y72" s="286">
        <v>0</v>
      </c>
      <c r="Z72" s="287">
        <v>9</v>
      </c>
      <c r="AA72" s="287">
        <v>0</v>
      </c>
      <c r="AB72" s="281">
        <f t="shared" si="1"/>
        <v>1</v>
      </c>
    </row>
    <row r="73" spans="1:28">
      <c r="A73" s="271">
        <v>62</v>
      </c>
      <c r="B73" s="272" t="s">
        <v>96</v>
      </c>
      <c r="C73" s="282">
        <v>13</v>
      </c>
      <c r="D73" s="282">
        <v>3</v>
      </c>
      <c r="E73" s="283">
        <v>132</v>
      </c>
      <c r="F73" s="275">
        <v>39</v>
      </c>
      <c r="G73" s="275">
        <v>22</v>
      </c>
      <c r="H73" s="275">
        <v>8</v>
      </c>
      <c r="I73" s="275">
        <v>12</v>
      </c>
      <c r="J73" s="275">
        <v>1</v>
      </c>
      <c r="K73" s="275">
        <v>4</v>
      </c>
      <c r="L73" s="284">
        <v>0</v>
      </c>
      <c r="M73" s="275">
        <v>0</v>
      </c>
      <c r="N73" s="287">
        <v>4</v>
      </c>
      <c r="O73" s="287">
        <v>0</v>
      </c>
      <c r="P73" s="286">
        <v>350</v>
      </c>
      <c r="Q73" s="286">
        <v>124</v>
      </c>
      <c r="R73" s="286">
        <v>83</v>
      </c>
      <c r="S73" s="286">
        <v>74</v>
      </c>
      <c r="T73" s="286">
        <v>170</v>
      </c>
      <c r="U73" s="286">
        <v>0</v>
      </c>
      <c r="V73" s="286">
        <v>194</v>
      </c>
      <c r="W73" s="286">
        <v>216</v>
      </c>
      <c r="X73" s="287">
        <v>110</v>
      </c>
      <c r="Y73" s="286">
        <v>0</v>
      </c>
      <c r="Z73" s="287">
        <v>20</v>
      </c>
      <c r="AA73" s="287">
        <v>0</v>
      </c>
      <c r="AB73" s="281">
        <f t="shared" si="1"/>
        <v>1</v>
      </c>
    </row>
    <row r="74" spans="1:28">
      <c r="A74" s="271">
        <v>63</v>
      </c>
      <c r="B74" s="272" t="s">
        <v>97</v>
      </c>
      <c r="C74" s="282">
        <v>13</v>
      </c>
      <c r="D74" s="282">
        <v>2</v>
      </c>
      <c r="E74" s="283">
        <v>41</v>
      </c>
      <c r="F74" s="275">
        <v>19</v>
      </c>
      <c r="G74" s="275">
        <v>12</v>
      </c>
      <c r="H74" s="275">
        <v>2</v>
      </c>
      <c r="I74" s="275">
        <v>5</v>
      </c>
      <c r="J74" s="275">
        <v>1</v>
      </c>
      <c r="K74" s="275">
        <v>9</v>
      </c>
      <c r="L74" s="284">
        <v>1</v>
      </c>
      <c r="M74" s="275">
        <v>2</v>
      </c>
      <c r="N74" s="287">
        <v>0</v>
      </c>
      <c r="O74" s="287">
        <v>0</v>
      </c>
      <c r="P74" s="286">
        <v>143</v>
      </c>
      <c r="Q74" s="286">
        <v>42</v>
      </c>
      <c r="R74" s="286">
        <v>48</v>
      </c>
      <c r="S74" s="286">
        <v>0</v>
      </c>
      <c r="T74" s="286">
        <v>68</v>
      </c>
      <c r="U74" s="286">
        <v>0</v>
      </c>
      <c r="V74" s="286">
        <v>106</v>
      </c>
      <c r="W74" s="286">
        <v>111</v>
      </c>
      <c r="X74" s="287">
        <v>160</v>
      </c>
      <c r="Y74" s="286">
        <v>0</v>
      </c>
      <c r="Z74" s="287">
        <v>20</v>
      </c>
      <c r="AA74" s="287">
        <v>4</v>
      </c>
      <c r="AB74" s="281">
        <f t="shared" si="1"/>
        <v>1</v>
      </c>
    </row>
    <row r="75" spans="1:28">
      <c r="A75" s="271">
        <v>64</v>
      </c>
      <c r="B75" s="272" t="s">
        <v>98</v>
      </c>
      <c r="C75" s="282">
        <v>6</v>
      </c>
      <c r="D75" s="282">
        <v>1</v>
      </c>
      <c r="E75" s="283">
        <v>48</v>
      </c>
      <c r="F75" s="275">
        <v>20</v>
      </c>
      <c r="G75" s="275">
        <v>10</v>
      </c>
      <c r="H75" s="275">
        <v>4</v>
      </c>
      <c r="I75" s="275">
        <v>1</v>
      </c>
      <c r="J75" s="275">
        <v>1</v>
      </c>
      <c r="K75" s="275">
        <v>1</v>
      </c>
      <c r="L75" s="284">
        <v>0</v>
      </c>
      <c r="M75" s="275">
        <v>0</v>
      </c>
      <c r="N75" s="287">
        <v>3</v>
      </c>
      <c r="O75" s="287">
        <v>16</v>
      </c>
      <c r="P75" s="286">
        <v>201</v>
      </c>
      <c r="Q75" s="286">
        <v>102</v>
      </c>
      <c r="R75" s="286">
        <v>71</v>
      </c>
      <c r="S75" s="286">
        <v>46</v>
      </c>
      <c r="T75" s="286">
        <v>112</v>
      </c>
      <c r="U75" s="286">
        <v>0</v>
      </c>
      <c r="V75" s="286">
        <v>159</v>
      </c>
      <c r="W75" s="286">
        <v>169</v>
      </c>
      <c r="X75" s="287">
        <v>118</v>
      </c>
      <c r="Y75" s="286">
        <v>5</v>
      </c>
      <c r="Z75" s="287">
        <v>26</v>
      </c>
      <c r="AA75" s="287">
        <v>1</v>
      </c>
      <c r="AB75" s="281">
        <f t="shared" ref="AB75:AB110" si="2">IF(N75="",0,1)</f>
        <v>1</v>
      </c>
    </row>
    <row r="76" spans="1:28">
      <c r="A76" s="271">
        <v>65</v>
      </c>
      <c r="B76" s="272" t="s">
        <v>99</v>
      </c>
      <c r="C76" s="282">
        <v>0</v>
      </c>
      <c r="D76" s="282">
        <v>0</v>
      </c>
      <c r="E76" s="283">
        <v>32</v>
      </c>
      <c r="F76" s="275">
        <v>8</v>
      </c>
      <c r="G76" s="275">
        <v>4</v>
      </c>
      <c r="H76" s="275">
        <v>2</v>
      </c>
      <c r="I76" s="275">
        <v>3</v>
      </c>
      <c r="J76" s="275">
        <v>0</v>
      </c>
      <c r="K76" s="275">
        <v>0</v>
      </c>
      <c r="L76" s="284">
        <v>0</v>
      </c>
      <c r="M76" s="275">
        <v>0</v>
      </c>
      <c r="N76" s="287">
        <v>1</v>
      </c>
      <c r="O76" s="287">
        <v>2</v>
      </c>
      <c r="P76" s="286">
        <v>62</v>
      </c>
      <c r="Q76" s="286">
        <v>38</v>
      </c>
      <c r="R76" s="286">
        <v>12</v>
      </c>
      <c r="S76" s="286">
        <v>0</v>
      </c>
      <c r="T76" s="286">
        <v>39</v>
      </c>
      <c r="U76" s="286">
        <v>0</v>
      </c>
      <c r="V76" s="286">
        <v>49</v>
      </c>
      <c r="W76" s="286">
        <v>49</v>
      </c>
      <c r="X76" s="287">
        <v>25</v>
      </c>
      <c r="Y76" s="286">
        <v>0</v>
      </c>
      <c r="Z76" s="287">
        <v>12</v>
      </c>
      <c r="AA76" s="287">
        <v>0</v>
      </c>
      <c r="AB76" s="281">
        <f t="shared" si="2"/>
        <v>1</v>
      </c>
    </row>
    <row r="77" spans="1:28">
      <c r="A77" s="271">
        <v>66</v>
      </c>
      <c r="B77" s="272" t="s">
        <v>100</v>
      </c>
      <c r="C77" s="282">
        <v>8</v>
      </c>
      <c r="D77" s="282">
        <v>5</v>
      </c>
      <c r="E77" s="283">
        <v>98</v>
      </c>
      <c r="F77" s="275">
        <v>27</v>
      </c>
      <c r="G77" s="275">
        <v>26</v>
      </c>
      <c r="H77" s="275">
        <v>6</v>
      </c>
      <c r="I77" s="275">
        <v>12</v>
      </c>
      <c r="J77" s="275">
        <v>1</v>
      </c>
      <c r="K77" s="275">
        <v>4</v>
      </c>
      <c r="L77" s="284">
        <v>10</v>
      </c>
      <c r="M77" s="275">
        <v>0</v>
      </c>
      <c r="N77" s="287">
        <v>4</v>
      </c>
      <c r="O77" s="287">
        <v>35</v>
      </c>
      <c r="P77" s="286">
        <v>470</v>
      </c>
      <c r="Q77" s="286">
        <v>349</v>
      </c>
      <c r="R77" s="286">
        <v>124</v>
      </c>
      <c r="S77" s="286">
        <v>85</v>
      </c>
      <c r="T77" s="286">
        <v>277</v>
      </c>
      <c r="U77" s="286">
        <v>7</v>
      </c>
      <c r="V77" s="286">
        <v>370</v>
      </c>
      <c r="W77" s="286">
        <v>398</v>
      </c>
      <c r="X77" s="287">
        <v>495</v>
      </c>
      <c r="Y77" s="286">
        <v>4</v>
      </c>
      <c r="Z77" s="287">
        <v>53</v>
      </c>
      <c r="AA77" s="287">
        <v>1</v>
      </c>
      <c r="AB77" s="281">
        <f t="shared" si="2"/>
        <v>1</v>
      </c>
    </row>
    <row r="78" spans="1:28">
      <c r="A78" s="271">
        <v>67</v>
      </c>
      <c r="B78" s="272" t="s">
        <v>101</v>
      </c>
      <c r="C78" s="282">
        <v>3</v>
      </c>
      <c r="D78" s="282">
        <v>0</v>
      </c>
      <c r="E78" s="283">
        <v>72</v>
      </c>
      <c r="F78" s="275">
        <v>20</v>
      </c>
      <c r="G78" s="275">
        <v>14</v>
      </c>
      <c r="H78" s="275">
        <v>2</v>
      </c>
      <c r="I78" s="275">
        <v>9</v>
      </c>
      <c r="J78" s="275">
        <v>0</v>
      </c>
      <c r="K78" s="275">
        <v>2</v>
      </c>
      <c r="L78" s="284">
        <v>6</v>
      </c>
      <c r="M78" s="275">
        <v>7</v>
      </c>
      <c r="N78" s="287">
        <v>2</v>
      </c>
      <c r="O78" s="287">
        <v>0</v>
      </c>
      <c r="P78" s="286">
        <v>277</v>
      </c>
      <c r="Q78" s="286">
        <v>195</v>
      </c>
      <c r="R78" s="286">
        <v>26</v>
      </c>
      <c r="S78" s="286">
        <v>0</v>
      </c>
      <c r="T78" s="286">
        <v>144</v>
      </c>
      <c r="U78" s="286">
        <v>0</v>
      </c>
      <c r="V78" s="286">
        <v>206</v>
      </c>
      <c r="W78" s="286">
        <v>246</v>
      </c>
      <c r="X78" s="287">
        <v>243</v>
      </c>
      <c r="Y78" s="286">
        <v>2</v>
      </c>
      <c r="Z78" s="287">
        <v>68</v>
      </c>
      <c r="AA78" s="287">
        <v>0</v>
      </c>
      <c r="AB78" s="281">
        <f t="shared" si="2"/>
        <v>1</v>
      </c>
    </row>
    <row r="79" spans="1:28">
      <c r="A79" s="271">
        <v>68</v>
      </c>
      <c r="B79" s="272" t="s">
        <v>102</v>
      </c>
      <c r="C79" s="282">
        <v>69</v>
      </c>
      <c r="D79" s="282">
        <v>0</v>
      </c>
      <c r="E79" s="283">
        <v>43</v>
      </c>
      <c r="F79" s="275">
        <v>22</v>
      </c>
      <c r="G79" s="275">
        <v>23</v>
      </c>
      <c r="H79" s="275">
        <v>2</v>
      </c>
      <c r="I79" s="275">
        <v>0</v>
      </c>
      <c r="J79" s="275">
        <v>0</v>
      </c>
      <c r="K79" s="275">
        <v>1</v>
      </c>
      <c r="L79" s="284">
        <v>3</v>
      </c>
      <c r="M79" s="275">
        <v>0</v>
      </c>
      <c r="N79" s="287">
        <v>1</v>
      </c>
      <c r="O79" s="287">
        <v>2</v>
      </c>
      <c r="P79" s="286">
        <v>231</v>
      </c>
      <c r="Q79" s="286">
        <v>180</v>
      </c>
      <c r="R79" s="286">
        <v>27</v>
      </c>
      <c r="S79" s="286">
        <v>19</v>
      </c>
      <c r="T79" s="286">
        <v>110</v>
      </c>
      <c r="U79" s="286">
        <v>1</v>
      </c>
      <c r="V79" s="286">
        <v>182</v>
      </c>
      <c r="W79" s="286">
        <v>196</v>
      </c>
      <c r="X79" s="287">
        <v>304</v>
      </c>
      <c r="Y79" s="286">
        <v>1</v>
      </c>
      <c r="Z79" s="287">
        <v>43</v>
      </c>
      <c r="AA79" s="287">
        <v>0</v>
      </c>
      <c r="AB79" s="281">
        <f t="shared" si="2"/>
        <v>1</v>
      </c>
    </row>
    <row r="80" spans="1:28">
      <c r="A80" s="271">
        <v>69</v>
      </c>
      <c r="B80" s="272" t="s">
        <v>103</v>
      </c>
      <c r="C80" s="282">
        <v>1</v>
      </c>
      <c r="D80" s="282">
        <v>0</v>
      </c>
      <c r="E80" s="283">
        <v>221</v>
      </c>
      <c r="F80" s="275">
        <v>55</v>
      </c>
      <c r="G80" s="275">
        <v>29</v>
      </c>
      <c r="H80" s="275">
        <v>14</v>
      </c>
      <c r="I80" s="275">
        <v>9</v>
      </c>
      <c r="J80" s="275">
        <v>0</v>
      </c>
      <c r="K80" s="275">
        <v>0</v>
      </c>
      <c r="L80" s="284">
        <v>17</v>
      </c>
      <c r="M80" s="275">
        <v>0</v>
      </c>
      <c r="N80" s="287">
        <v>14</v>
      </c>
      <c r="O80" s="287">
        <v>1</v>
      </c>
      <c r="P80" s="286">
        <v>903</v>
      </c>
      <c r="Q80" s="286">
        <v>561</v>
      </c>
      <c r="R80" s="286">
        <v>231</v>
      </c>
      <c r="S80" s="286">
        <v>241</v>
      </c>
      <c r="T80" s="286">
        <v>348</v>
      </c>
      <c r="U80" s="286">
        <v>28</v>
      </c>
      <c r="V80" s="286">
        <v>662</v>
      </c>
      <c r="W80" s="286">
        <v>711</v>
      </c>
      <c r="X80" s="287">
        <v>947</v>
      </c>
      <c r="Y80" s="286">
        <v>8</v>
      </c>
      <c r="Z80" s="287">
        <v>81</v>
      </c>
      <c r="AA80" s="287">
        <v>5</v>
      </c>
      <c r="AB80" s="281">
        <f t="shared" si="2"/>
        <v>1</v>
      </c>
    </row>
    <row r="81" spans="1:28">
      <c r="A81" s="271">
        <v>70</v>
      </c>
      <c r="B81" s="272" t="s">
        <v>104</v>
      </c>
      <c r="C81" s="282">
        <v>4</v>
      </c>
      <c r="D81" s="282">
        <v>0</v>
      </c>
      <c r="E81" s="283">
        <v>3</v>
      </c>
      <c r="F81" s="275">
        <v>2</v>
      </c>
      <c r="G81" s="275">
        <v>3</v>
      </c>
      <c r="H81" s="275">
        <v>0</v>
      </c>
      <c r="I81" s="275">
        <v>0</v>
      </c>
      <c r="J81" s="275">
        <v>0</v>
      </c>
      <c r="K81" s="275">
        <v>4</v>
      </c>
      <c r="L81" s="284">
        <v>0</v>
      </c>
      <c r="M81" s="275">
        <v>0</v>
      </c>
      <c r="N81" s="287">
        <v>0</v>
      </c>
      <c r="O81" s="287">
        <v>0</v>
      </c>
      <c r="P81" s="286">
        <v>19</v>
      </c>
      <c r="Q81" s="286">
        <v>4</v>
      </c>
      <c r="R81" s="286">
        <v>4</v>
      </c>
      <c r="S81" s="286">
        <v>0</v>
      </c>
      <c r="T81" s="286">
        <v>10</v>
      </c>
      <c r="U81" s="286">
        <v>0</v>
      </c>
      <c r="V81" s="286">
        <v>11</v>
      </c>
      <c r="W81" s="286">
        <v>11</v>
      </c>
      <c r="X81" s="287">
        <v>10</v>
      </c>
      <c r="Y81" s="286">
        <v>0</v>
      </c>
      <c r="Z81" s="287">
        <v>4</v>
      </c>
      <c r="AA81" s="287">
        <v>0</v>
      </c>
      <c r="AB81" s="281">
        <f t="shared" si="2"/>
        <v>1</v>
      </c>
    </row>
    <row r="82" spans="1:28">
      <c r="A82" s="271">
        <v>71</v>
      </c>
      <c r="B82" s="272" t="s">
        <v>105</v>
      </c>
      <c r="C82" s="282">
        <v>1</v>
      </c>
      <c r="D82" s="282">
        <v>0</v>
      </c>
      <c r="E82" s="283">
        <v>31</v>
      </c>
      <c r="F82" s="275">
        <v>19</v>
      </c>
      <c r="G82" s="275">
        <v>10</v>
      </c>
      <c r="H82" s="275">
        <v>2</v>
      </c>
      <c r="I82" s="275">
        <v>2</v>
      </c>
      <c r="J82" s="275">
        <v>0</v>
      </c>
      <c r="K82" s="275">
        <v>0</v>
      </c>
      <c r="L82" s="284">
        <v>0</v>
      </c>
      <c r="M82" s="275">
        <v>0</v>
      </c>
      <c r="N82" s="287">
        <v>0</v>
      </c>
      <c r="O82" s="287">
        <v>0</v>
      </c>
      <c r="P82" s="286">
        <v>105</v>
      </c>
      <c r="Q82" s="286">
        <v>6</v>
      </c>
      <c r="R82" s="286">
        <v>3</v>
      </c>
      <c r="S82" s="286">
        <v>0</v>
      </c>
      <c r="T82" s="286">
        <v>26</v>
      </c>
      <c r="U82" s="286">
        <v>1</v>
      </c>
      <c r="V82" s="286">
        <v>39</v>
      </c>
      <c r="W82" s="286">
        <v>41</v>
      </c>
      <c r="X82" s="287">
        <v>93</v>
      </c>
      <c r="Y82" s="286">
        <v>2</v>
      </c>
      <c r="Z82" s="287">
        <v>16</v>
      </c>
      <c r="AA82" s="287">
        <v>0</v>
      </c>
      <c r="AB82" s="281">
        <f t="shared" si="2"/>
        <v>1</v>
      </c>
    </row>
    <row r="83" spans="1:28">
      <c r="A83" s="271">
        <v>72</v>
      </c>
      <c r="B83" s="272" t="s">
        <v>106</v>
      </c>
      <c r="C83" s="282">
        <v>0</v>
      </c>
      <c r="D83" s="282">
        <v>0</v>
      </c>
      <c r="E83" s="283">
        <v>48</v>
      </c>
      <c r="F83" s="275">
        <v>21</v>
      </c>
      <c r="G83" s="275">
        <v>3</v>
      </c>
      <c r="H83" s="275">
        <v>1</v>
      </c>
      <c r="I83" s="275">
        <v>3</v>
      </c>
      <c r="J83" s="275">
        <v>0</v>
      </c>
      <c r="K83" s="275">
        <v>0</v>
      </c>
      <c r="L83" s="284">
        <v>2</v>
      </c>
      <c r="M83" s="275">
        <v>0</v>
      </c>
      <c r="N83" s="287">
        <v>0</v>
      </c>
      <c r="O83" s="287">
        <v>0</v>
      </c>
      <c r="P83" s="286">
        <v>67</v>
      </c>
      <c r="Q83" s="286">
        <v>17</v>
      </c>
      <c r="R83" s="286">
        <v>14</v>
      </c>
      <c r="S83" s="286">
        <v>0</v>
      </c>
      <c r="T83" s="286">
        <v>29</v>
      </c>
      <c r="U83" s="286">
        <v>0</v>
      </c>
      <c r="V83" s="286">
        <v>58</v>
      </c>
      <c r="W83" s="286">
        <v>58</v>
      </c>
      <c r="X83" s="287">
        <v>63</v>
      </c>
      <c r="Y83" s="286">
        <v>0</v>
      </c>
      <c r="Z83" s="287">
        <v>20</v>
      </c>
      <c r="AA83" s="287">
        <v>0</v>
      </c>
      <c r="AB83" s="281">
        <f t="shared" si="2"/>
        <v>1</v>
      </c>
    </row>
    <row r="84" spans="1:28">
      <c r="A84" s="271">
        <v>73</v>
      </c>
      <c r="B84" s="272" t="s">
        <v>107</v>
      </c>
      <c r="C84" s="282">
        <v>2</v>
      </c>
      <c r="D84" s="282">
        <v>2</v>
      </c>
      <c r="E84" s="283">
        <v>50</v>
      </c>
      <c r="F84" s="275">
        <v>20</v>
      </c>
      <c r="G84" s="275">
        <v>10</v>
      </c>
      <c r="H84" s="275">
        <v>4</v>
      </c>
      <c r="I84" s="275">
        <v>3</v>
      </c>
      <c r="J84" s="275">
        <v>0</v>
      </c>
      <c r="K84" s="275">
        <v>0</v>
      </c>
      <c r="L84" s="284">
        <v>0</v>
      </c>
      <c r="M84" s="275">
        <v>0</v>
      </c>
      <c r="N84" s="287">
        <v>1</v>
      </c>
      <c r="O84" s="287">
        <v>65</v>
      </c>
      <c r="P84" s="286">
        <v>145</v>
      </c>
      <c r="Q84" s="286">
        <v>93</v>
      </c>
      <c r="R84" s="286">
        <v>75</v>
      </c>
      <c r="S84" s="286">
        <v>15</v>
      </c>
      <c r="T84" s="286">
        <v>81</v>
      </c>
      <c r="U84" s="286">
        <v>0</v>
      </c>
      <c r="V84" s="286">
        <v>103</v>
      </c>
      <c r="W84" s="286">
        <v>115</v>
      </c>
      <c r="X84" s="287">
        <v>203</v>
      </c>
      <c r="Y84" s="286">
        <v>2</v>
      </c>
      <c r="Z84" s="287">
        <v>24</v>
      </c>
      <c r="AA84" s="287">
        <v>0</v>
      </c>
      <c r="AB84" s="281">
        <f t="shared" si="2"/>
        <v>1</v>
      </c>
    </row>
    <row r="85" spans="1:28">
      <c r="A85" s="271">
        <v>74</v>
      </c>
      <c r="B85" s="272" t="s">
        <v>108</v>
      </c>
      <c r="C85" s="282">
        <v>3</v>
      </c>
      <c r="D85" s="282">
        <v>2</v>
      </c>
      <c r="E85" s="283">
        <v>106</v>
      </c>
      <c r="F85" s="275">
        <v>27</v>
      </c>
      <c r="G85" s="275">
        <v>25</v>
      </c>
      <c r="H85" s="275">
        <v>5</v>
      </c>
      <c r="I85" s="275">
        <v>9</v>
      </c>
      <c r="J85" s="275">
        <v>0</v>
      </c>
      <c r="K85" s="275">
        <v>2</v>
      </c>
      <c r="L85" s="284">
        <v>10</v>
      </c>
      <c r="M85" s="275">
        <v>0</v>
      </c>
      <c r="N85" s="287">
        <v>1</v>
      </c>
      <c r="O85" s="287">
        <v>26</v>
      </c>
      <c r="P85" s="286">
        <v>312</v>
      </c>
      <c r="Q85" s="286">
        <v>245</v>
      </c>
      <c r="R85" s="286">
        <v>34</v>
      </c>
      <c r="S85" s="286">
        <v>18</v>
      </c>
      <c r="T85" s="286">
        <v>169</v>
      </c>
      <c r="U85" s="286">
        <v>0</v>
      </c>
      <c r="V85" s="286">
        <v>262</v>
      </c>
      <c r="W85" s="286">
        <v>271</v>
      </c>
      <c r="X85" s="287">
        <v>344</v>
      </c>
      <c r="Y85" s="286">
        <v>1</v>
      </c>
      <c r="Z85" s="287">
        <v>49</v>
      </c>
      <c r="AA85" s="287">
        <v>0</v>
      </c>
      <c r="AB85" s="281">
        <f t="shared" si="2"/>
        <v>1</v>
      </c>
    </row>
    <row r="86" spans="1:28">
      <c r="A86" s="271">
        <v>75</v>
      </c>
      <c r="B86" s="272" t="s">
        <v>109</v>
      </c>
      <c r="C86" s="282">
        <v>0</v>
      </c>
      <c r="D86" s="282">
        <v>0</v>
      </c>
      <c r="E86" s="283">
        <v>881</v>
      </c>
      <c r="F86" s="275">
        <v>0</v>
      </c>
      <c r="G86" s="275">
        <v>0</v>
      </c>
      <c r="H86" s="275">
        <v>1</v>
      </c>
      <c r="I86" s="275">
        <v>0</v>
      </c>
      <c r="J86" s="275">
        <v>0</v>
      </c>
      <c r="K86" s="275">
        <v>0</v>
      </c>
      <c r="L86" s="284">
        <v>0</v>
      </c>
      <c r="M86" s="275">
        <v>0</v>
      </c>
      <c r="N86" s="287">
        <v>0</v>
      </c>
      <c r="O86" s="287">
        <v>0</v>
      </c>
      <c r="P86" s="286">
        <v>152</v>
      </c>
      <c r="Q86" s="286">
        <v>0</v>
      </c>
      <c r="R86" s="286">
        <v>0</v>
      </c>
      <c r="S86" s="286">
        <v>0</v>
      </c>
      <c r="T86" s="286">
        <v>82</v>
      </c>
      <c r="U86" s="286">
        <v>0</v>
      </c>
      <c r="V86" s="286">
        <v>70</v>
      </c>
      <c r="W86" s="286">
        <v>152</v>
      </c>
      <c r="X86" s="287">
        <v>152</v>
      </c>
      <c r="Y86" s="286" t="s">
        <v>4964</v>
      </c>
      <c r="Z86" s="287">
        <v>1</v>
      </c>
      <c r="AA86" s="287">
        <v>0</v>
      </c>
      <c r="AB86" s="281">
        <f t="shared" si="2"/>
        <v>1</v>
      </c>
    </row>
    <row r="87" spans="1:28">
      <c r="A87" s="271">
        <v>76</v>
      </c>
      <c r="B87" s="272" t="s">
        <v>110</v>
      </c>
      <c r="C87" s="282">
        <v>32</v>
      </c>
      <c r="D87" s="282">
        <v>20</v>
      </c>
      <c r="E87" s="283">
        <v>107</v>
      </c>
      <c r="F87" s="275">
        <v>14</v>
      </c>
      <c r="G87" s="275">
        <v>32</v>
      </c>
      <c r="H87" s="275">
        <v>6</v>
      </c>
      <c r="I87" s="275">
        <v>5</v>
      </c>
      <c r="J87" s="275">
        <v>1</v>
      </c>
      <c r="K87" s="275">
        <v>11</v>
      </c>
      <c r="L87" s="284">
        <v>5</v>
      </c>
      <c r="M87" s="275">
        <v>0</v>
      </c>
      <c r="N87" s="287">
        <v>3</v>
      </c>
      <c r="O87" s="287">
        <v>0</v>
      </c>
      <c r="P87" s="286">
        <v>383</v>
      </c>
      <c r="Q87" s="286">
        <v>147</v>
      </c>
      <c r="R87" s="286">
        <v>89</v>
      </c>
      <c r="S87" s="286">
        <v>31</v>
      </c>
      <c r="T87" s="286">
        <v>192</v>
      </c>
      <c r="U87" s="286">
        <v>0</v>
      </c>
      <c r="V87" s="286">
        <v>229</v>
      </c>
      <c r="W87" s="286">
        <v>277</v>
      </c>
      <c r="X87" s="287">
        <v>358</v>
      </c>
      <c r="Y87" s="286">
        <v>5</v>
      </c>
      <c r="Z87" s="287">
        <v>1</v>
      </c>
      <c r="AA87" s="287">
        <v>1</v>
      </c>
      <c r="AB87" s="281">
        <f t="shared" si="2"/>
        <v>1</v>
      </c>
    </row>
    <row r="88" spans="1:28">
      <c r="A88" s="271">
        <v>77</v>
      </c>
      <c r="B88" s="272" t="s">
        <v>111</v>
      </c>
      <c r="C88" s="282">
        <v>9</v>
      </c>
      <c r="D88" s="282">
        <v>2</v>
      </c>
      <c r="E88" s="283">
        <v>188</v>
      </c>
      <c r="F88" s="275">
        <v>53</v>
      </c>
      <c r="G88" s="275">
        <v>47</v>
      </c>
      <c r="H88" s="275">
        <v>14</v>
      </c>
      <c r="I88" s="275">
        <v>13</v>
      </c>
      <c r="J88" s="275">
        <v>0</v>
      </c>
      <c r="K88" s="275">
        <v>7</v>
      </c>
      <c r="L88" s="284">
        <v>11</v>
      </c>
      <c r="M88" s="275">
        <v>2</v>
      </c>
      <c r="N88" s="287">
        <v>4</v>
      </c>
      <c r="O88" s="287">
        <v>0</v>
      </c>
      <c r="P88" s="286">
        <v>651</v>
      </c>
      <c r="Q88" s="286">
        <v>434</v>
      </c>
      <c r="R88" s="286">
        <v>85</v>
      </c>
      <c r="S88" s="286">
        <v>216</v>
      </c>
      <c r="T88" s="286">
        <v>350</v>
      </c>
      <c r="U88" s="286">
        <v>15</v>
      </c>
      <c r="V88" s="286">
        <v>496</v>
      </c>
      <c r="W88" s="286">
        <v>504</v>
      </c>
      <c r="X88" s="287">
        <v>851</v>
      </c>
      <c r="Y88" s="286">
        <v>18</v>
      </c>
      <c r="Z88" s="287">
        <v>100</v>
      </c>
      <c r="AA88" s="287">
        <v>0</v>
      </c>
      <c r="AB88" s="281">
        <f t="shared" si="2"/>
        <v>1</v>
      </c>
    </row>
    <row r="89" spans="1:28">
      <c r="A89" s="271">
        <v>78</v>
      </c>
      <c r="B89" s="272" t="s">
        <v>112</v>
      </c>
      <c r="C89" s="282">
        <v>4</v>
      </c>
      <c r="D89" s="282">
        <v>1</v>
      </c>
      <c r="E89" s="283">
        <v>204</v>
      </c>
      <c r="F89" s="275">
        <v>25</v>
      </c>
      <c r="G89" s="275">
        <v>41</v>
      </c>
      <c r="H89" s="275">
        <v>20</v>
      </c>
      <c r="I89" s="275">
        <v>11</v>
      </c>
      <c r="J89" s="275">
        <v>1</v>
      </c>
      <c r="K89" s="275">
        <v>3</v>
      </c>
      <c r="L89" s="284">
        <v>7</v>
      </c>
      <c r="M89" s="275">
        <v>0</v>
      </c>
      <c r="N89" s="287">
        <v>3</v>
      </c>
      <c r="O89" s="287">
        <v>1</v>
      </c>
      <c r="P89" s="286">
        <v>608</v>
      </c>
      <c r="Q89" s="286">
        <v>298</v>
      </c>
      <c r="R89" s="286">
        <v>140</v>
      </c>
      <c r="S89" s="286">
        <v>148</v>
      </c>
      <c r="T89" s="286">
        <v>301</v>
      </c>
      <c r="U89" s="286">
        <v>4</v>
      </c>
      <c r="V89" s="286">
        <v>364</v>
      </c>
      <c r="W89" s="286">
        <v>432</v>
      </c>
      <c r="X89" s="287">
        <v>772</v>
      </c>
      <c r="Y89" s="286">
        <v>8</v>
      </c>
      <c r="Z89" s="287">
        <v>80</v>
      </c>
      <c r="AA89" s="287">
        <v>0</v>
      </c>
      <c r="AB89" s="281">
        <f t="shared" si="2"/>
        <v>1</v>
      </c>
    </row>
    <row r="90" spans="1:28">
      <c r="A90" s="271">
        <v>79</v>
      </c>
      <c r="B90" s="272" t="s">
        <v>113</v>
      </c>
      <c r="C90" s="282">
        <v>4</v>
      </c>
      <c r="D90" s="282">
        <v>1</v>
      </c>
      <c r="E90" s="283">
        <v>23</v>
      </c>
      <c r="F90" s="275">
        <v>8</v>
      </c>
      <c r="G90" s="275">
        <v>2</v>
      </c>
      <c r="H90" s="275">
        <v>1</v>
      </c>
      <c r="I90" s="275">
        <v>5</v>
      </c>
      <c r="J90" s="275">
        <v>1</v>
      </c>
      <c r="K90" s="275">
        <v>3</v>
      </c>
      <c r="L90" s="284">
        <v>1</v>
      </c>
      <c r="M90" s="275">
        <v>0</v>
      </c>
      <c r="N90" s="287">
        <v>0</v>
      </c>
      <c r="O90" s="287">
        <v>0</v>
      </c>
      <c r="P90" s="286">
        <v>42</v>
      </c>
      <c r="Q90" s="286">
        <v>7</v>
      </c>
      <c r="R90" s="286">
        <v>10</v>
      </c>
      <c r="S90" s="286">
        <v>0</v>
      </c>
      <c r="T90" s="286">
        <v>24</v>
      </c>
      <c r="U90" s="286">
        <v>3</v>
      </c>
      <c r="V90" s="286">
        <v>28</v>
      </c>
      <c r="W90" s="286">
        <v>38</v>
      </c>
      <c r="X90" s="287">
        <v>47</v>
      </c>
      <c r="Y90" s="286">
        <v>1</v>
      </c>
      <c r="Z90" s="287">
        <v>8</v>
      </c>
      <c r="AA90" s="287">
        <v>0</v>
      </c>
      <c r="AB90" s="281">
        <f t="shared" si="2"/>
        <v>1</v>
      </c>
    </row>
    <row r="91" spans="1:28">
      <c r="A91" s="271">
        <v>80</v>
      </c>
      <c r="B91" s="272" t="s">
        <v>114</v>
      </c>
      <c r="C91" s="282">
        <v>28</v>
      </c>
      <c r="D91" s="282">
        <v>3</v>
      </c>
      <c r="E91" s="283">
        <v>90</v>
      </c>
      <c r="F91" s="275">
        <v>19</v>
      </c>
      <c r="G91" s="275">
        <v>7</v>
      </c>
      <c r="H91" s="275">
        <v>2</v>
      </c>
      <c r="I91" s="275">
        <v>8</v>
      </c>
      <c r="J91" s="275">
        <v>3</v>
      </c>
      <c r="K91" s="275">
        <v>23</v>
      </c>
      <c r="L91" s="284">
        <v>0</v>
      </c>
      <c r="M91" s="275">
        <v>0</v>
      </c>
      <c r="N91" s="287">
        <v>2</v>
      </c>
      <c r="O91" s="287">
        <v>2</v>
      </c>
      <c r="P91" s="286">
        <v>156</v>
      </c>
      <c r="Q91" s="286">
        <v>10</v>
      </c>
      <c r="R91" s="286">
        <v>33</v>
      </c>
      <c r="S91" s="286">
        <v>40</v>
      </c>
      <c r="T91" s="286">
        <v>73</v>
      </c>
      <c r="U91" s="286">
        <v>0</v>
      </c>
      <c r="V91" s="286">
        <v>85</v>
      </c>
      <c r="W91" s="286">
        <v>97</v>
      </c>
      <c r="X91" s="287">
        <v>143</v>
      </c>
      <c r="Y91" s="286">
        <v>0</v>
      </c>
      <c r="Z91" s="287">
        <v>16</v>
      </c>
      <c r="AA91" s="287">
        <v>1</v>
      </c>
      <c r="AB91" s="281">
        <f t="shared" si="2"/>
        <v>1</v>
      </c>
    </row>
    <row r="92" spans="1:28">
      <c r="A92" s="271">
        <v>81</v>
      </c>
      <c r="B92" s="272" t="s">
        <v>115</v>
      </c>
      <c r="C92" s="282">
        <v>2</v>
      </c>
      <c r="D92" s="282">
        <v>0</v>
      </c>
      <c r="E92" s="283">
        <v>39</v>
      </c>
      <c r="F92" s="275">
        <v>12</v>
      </c>
      <c r="G92" s="275">
        <v>4</v>
      </c>
      <c r="H92" s="275">
        <v>2</v>
      </c>
      <c r="I92" s="275">
        <v>1</v>
      </c>
      <c r="J92" s="275">
        <v>0</v>
      </c>
      <c r="K92" s="275">
        <v>2</v>
      </c>
      <c r="L92" s="284">
        <v>1</v>
      </c>
      <c r="M92" s="275">
        <v>0</v>
      </c>
      <c r="N92" s="287">
        <v>1</v>
      </c>
      <c r="O92" s="287">
        <v>0</v>
      </c>
      <c r="P92" s="286">
        <v>109</v>
      </c>
      <c r="Q92" s="286">
        <v>88</v>
      </c>
      <c r="R92" s="286">
        <v>28</v>
      </c>
      <c r="S92" s="286">
        <v>0</v>
      </c>
      <c r="T92" s="286">
        <v>74</v>
      </c>
      <c r="U92" s="286">
        <v>0</v>
      </c>
      <c r="V92" s="286">
        <v>99</v>
      </c>
      <c r="W92" s="286">
        <v>100</v>
      </c>
      <c r="X92" s="287">
        <v>105</v>
      </c>
      <c r="Y92" s="286">
        <v>1</v>
      </c>
      <c r="Z92" s="287">
        <v>15</v>
      </c>
      <c r="AA92" s="287">
        <v>0</v>
      </c>
      <c r="AB92" s="281">
        <f t="shared" si="2"/>
        <v>1</v>
      </c>
    </row>
    <row r="93" spans="1:28">
      <c r="A93" s="271">
        <v>82</v>
      </c>
      <c r="B93" s="272" t="s">
        <v>116</v>
      </c>
      <c r="C93" s="282">
        <v>1</v>
      </c>
      <c r="D93" s="282">
        <v>0</v>
      </c>
      <c r="E93" s="283">
        <v>10</v>
      </c>
      <c r="F93" s="275">
        <v>8</v>
      </c>
      <c r="G93" s="275">
        <v>5</v>
      </c>
      <c r="H93" s="275">
        <v>2</v>
      </c>
      <c r="I93" s="275">
        <v>0</v>
      </c>
      <c r="J93" s="275">
        <v>0</v>
      </c>
      <c r="K93" s="275">
        <v>0</v>
      </c>
      <c r="L93" s="284">
        <v>0</v>
      </c>
      <c r="M93" s="275">
        <v>0</v>
      </c>
      <c r="N93" s="287">
        <v>1</v>
      </c>
      <c r="O93" s="287">
        <v>0</v>
      </c>
      <c r="P93" s="286">
        <v>77</v>
      </c>
      <c r="Q93" s="286">
        <v>47</v>
      </c>
      <c r="R93" s="286">
        <v>12</v>
      </c>
      <c r="S93" s="286">
        <v>0</v>
      </c>
      <c r="T93" s="286">
        <v>7</v>
      </c>
      <c r="U93" s="286">
        <v>0</v>
      </c>
      <c r="V93" s="286">
        <v>55</v>
      </c>
      <c r="W93" s="286">
        <v>55</v>
      </c>
      <c r="X93" s="287">
        <v>91</v>
      </c>
      <c r="Y93" s="286">
        <v>2</v>
      </c>
      <c r="Z93" s="287">
        <v>8</v>
      </c>
      <c r="AA93" s="287">
        <v>0</v>
      </c>
      <c r="AB93" s="281">
        <f t="shared" si="2"/>
        <v>1</v>
      </c>
    </row>
    <row r="94" spans="1:28">
      <c r="A94" s="271">
        <v>83</v>
      </c>
      <c r="B94" s="272" t="s">
        <v>117</v>
      </c>
      <c r="C94" s="282">
        <v>22</v>
      </c>
      <c r="D94" s="282">
        <v>10</v>
      </c>
      <c r="E94" s="283">
        <v>205</v>
      </c>
      <c r="F94" s="275">
        <v>46</v>
      </c>
      <c r="G94" s="275">
        <v>37</v>
      </c>
      <c r="H94" s="275">
        <v>26</v>
      </c>
      <c r="I94" s="275">
        <v>8</v>
      </c>
      <c r="J94" s="275">
        <v>2</v>
      </c>
      <c r="K94" s="275">
        <v>6</v>
      </c>
      <c r="L94" s="284">
        <v>0</v>
      </c>
      <c r="M94" s="275">
        <v>0</v>
      </c>
      <c r="N94" s="287">
        <v>9</v>
      </c>
      <c r="O94" s="287">
        <v>25</v>
      </c>
      <c r="P94" s="286">
        <v>1082</v>
      </c>
      <c r="Q94" s="286">
        <v>899</v>
      </c>
      <c r="R94" s="286">
        <v>207</v>
      </c>
      <c r="S94" s="286">
        <v>156</v>
      </c>
      <c r="T94" s="286">
        <v>593</v>
      </c>
      <c r="U94" s="286">
        <v>52</v>
      </c>
      <c r="V94" s="286">
        <v>966</v>
      </c>
      <c r="W94" s="286">
        <v>966</v>
      </c>
      <c r="X94" s="287">
        <v>1150</v>
      </c>
      <c r="Y94" s="286">
        <v>7</v>
      </c>
      <c r="Z94" s="287">
        <v>49</v>
      </c>
      <c r="AA94" s="287">
        <v>0</v>
      </c>
      <c r="AB94" s="281">
        <f t="shared" si="2"/>
        <v>1</v>
      </c>
    </row>
    <row r="95" spans="1:28">
      <c r="A95" s="271">
        <v>84</v>
      </c>
      <c r="B95" s="272" t="s">
        <v>118</v>
      </c>
      <c r="C95" s="282">
        <v>12</v>
      </c>
      <c r="D95" s="282">
        <v>11</v>
      </c>
      <c r="E95" s="283">
        <v>112</v>
      </c>
      <c r="F95" s="275">
        <v>19</v>
      </c>
      <c r="G95" s="275">
        <v>22</v>
      </c>
      <c r="H95" s="275">
        <v>11</v>
      </c>
      <c r="I95" s="275">
        <v>2</v>
      </c>
      <c r="J95" s="275">
        <v>0</v>
      </c>
      <c r="K95" s="275">
        <v>6</v>
      </c>
      <c r="L95" s="284">
        <v>2</v>
      </c>
      <c r="M95" s="275">
        <v>0</v>
      </c>
      <c r="N95" s="287">
        <v>2</v>
      </c>
      <c r="O95" s="287">
        <v>0</v>
      </c>
      <c r="P95" s="286">
        <v>488</v>
      </c>
      <c r="Q95" s="286">
        <v>429</v>
      </c>
      <c r="R95" s="286">
        <v>117</v>
      </c>
      <c r="S95" s="286">
        <v>81</v>
      </c>
      <c r="T95" s="286">
        <v>290</v>
      </c>
      <c r="U95" s="286">
        <v>1</v>
      </c>
      <c r="V95" s="286">
        <v>355</v>
      </c>
      <c r="W95" s="286">
        <v>439</v>
      </c>
      <c r="X95" s="287">
        <v>458</v>
      </c>
      <c r="Y95" s="286">
        <v>8</v>
      </c>
      <c r="Z95" s="287">
        <v>46</v>
      </c>
      <c r="AA95" s="287">
        <v>0</v>
      </c>
      <c r="AB95" s="281">
        <f t="shared" si="2"/>
        <v>1</v>
      </c>
    </row>
    <row r="96" spans="1:28">
      <c r="A96" s="271">
        <v>85</v>
      </c>
      <c r="B96" s="272" t="s">
        <v>119</v>
      </c>
      <c r="C96" s="282">
        <v>3</v>
      </c>
      <c r="D96" s="282">
        <v>0</v>
      </c>
      <c r="E96" s="283">
        <v>55</v>
      </c>
      <c r="F96" s="275">
        <v>23</v>
      </c>
      <c r="G96" s="275">
        <v>12</v>
      </c>
      <c r="H96" s="275">
        <v>2</v>
      </c>
      <c r="I96" s="275">
        <v>6</v>
      </c>
      <c r="J96" s="275">
        <v>0</v>
      </c>
      <c r="K96" s="275">
        <v>3</v>
      </c>
      <c r="L96" s="284">
        <v>6</v>
      </c>
      <c r="M96" s="275">
        <v>0</v>
      </c>
      <c r="N96" s="287">
        <v>0</v>
      </c>
      <c r="O96" s="287">
        <v>31</v>
      </c>
      <c r="P96" s="286">
        <v>134</v>
      </c>
      <c r="Q96" s="286">
        <v>20</v>
      </c>
      <c r="R96" s="286">
        <v>60</v>
      </c>
      <c r="S96" s="286">
        <v>0</v>
      </c>
      <c r="T96" s="286">
        <v>76</v>
      </c>
      <c r="U96" s="286">
        <v>0</v>
      </c>
      <c r="V96" s="286">
        <v>111</v>
      </c>
      <c r="W96" s="286">
        <v>113</v>
      </c>
      <c r="X96" s="287">
        <v>173</v>
      </c>
      <c r="Y96" s="286">
        <v>1</v>
      </c>
      <c r="Z96" s="287">
        <v>37</v>
      </c>
      <c r="AA96" s="287">
        <v>0</v>
      </c>
      <c r="AB96" s="281">
        <f t="shared" si="2"/>
        <v>1</v>
      </c>
    </row>
    <row r="97" spans="1:28">
      <c r="A97" s="271">
        <v>86</v>
      </c>
      <c r="B97" s="272" t="s">
        <v>120</v>
      </c>
      <c r="C97" s="282">
        <v>1</v>
      </c>
      <c r="D97" s="282">
        <v>0</v>
      </c>
      <c r="E97" s="283">
        <v>24</v>
      </c>
      <c r="F97" s="275">
        <v>9</v>
      </c>
      <c r="G97" s="275">
        <v>4</v>
      </c>
      <c r="H97" s="275">
        <v>1</v>
      </c>
      <c r="I97" s="275">
        <v>5</v>
      </c>
      <c r="J97" s="275">
        <v>0</v>
      </c>
      <c r="K97" s="275">
        <v>1</v>
      </c>
      <c r="L97" s="284">
        <v>1</v>
      </c>
      <c r="M97" s="275">
        <v>0</v>
      </c>
      <c r="N97" s="287">
        <v>0</v>
      </c>
      <c r="O97" s="287">
        <v>0</v>
      </c>
      <c r="P97" s="286">
        <v>55</v>
      </c>
      <c r="Q97" s="286">
        <v>21</v>
      </c>
      <c r="R97" s="286">
        <v>0</v>
      </c>
      <c r="S97" s="286">
        <v>0</v>
      </c>
      <c r="T97" s="286">
        <v>12</v>
      </c>
      <c r="U97" s="286">
        <v>0</v>
      </c>
      <c r="V97" s="286">
        <v>35</v>
      </c>
      <c r="W97" s="286">
        <v>35</v>
      </c>
      <c r="X97" s="287">
        <v>59</v>
      </c>
      <c r="Y97" s="286">
        <v>0</v>
      </c>
      <c r="Z97" s="287">
        <v>11</v>
      </c>
      <c r="AA97" s="287">
        <v>2</v>
      </c>
      <c r="AB97" s="281">
        <f t="shared" si="2"/>
        <v>1</v>
      </c>
    </row>
    <row r="98" spans="1:28">
      <c r="A98" s="271">
        <v>87</v>
      </c>
      <c r="B98" s="272" t="s">
        <v>121</v>
      </c>
      <c r="C98" s="282">
        <v>1</v>
      </c>
      <c r="D98" s="282">
        <v>0</v>
      </c>
      <c r="E98" s="283">
        <v>20.5</v>
      </c>
      <c r="F98" s="275">
        <v>7</v>
      </c>
      <c r="G98" s="275">
        <v>3</v>
      </c>
      <c r="H98" s="275">
        <v>1</v>
      </c>
      <c r="I98" s="275">
        <v>2</v>
      </c>
      <c r="J98" s="275">
        <v>0</v>
      </c>
      <c r="K98" s="275">
        <v>0</v>
      </c>
      <c r="L98" s="284">
        <v>0</v>
      </c>
      <c r="M98" s="275">
        <v>0</v>
      </c>
      <c r="N98" s="287">
        <v>1</v>
      </c>
      <c r="O98" s="287">
        <v>0</v>
      </c>
      <c r="P98" s="286">
        <v>88</v>
      </c>
      <c r="Q98" s="286">
        <v>60</v>
      </c>
      <c r="R98" s="286">
        <v>3</v>
      </c>
      <c r="S98" s="286">
        <v>35</v>
      </c>
      <c r="T98" s="286">
        <v>58</v>
      </c>
      <c r="U98" s="286">
        <v>0</v>
      </c>
      <c r="V98" s="286">
        <v>69</v>
      </c>
      <c r="W98" s="286">
        <v>70</v>
      </c>
      <c r="X98" s="287">
        <v>81</v>
      </c>
      <c r="Y98" s="286">
        <v>1</v>
      </c>
      <c r="Z98" s="287">
        <v>8</v>
      </c>
      <c r="AA98" s="287">
        <v>1</v>
      </c>
      <c r="AB98" s="281">
        <f t="shared" si="2"/>
        <v>1</v>
      </c>
    </row>
    <row r="99" spans="1:28">
      <c r="A99" s="271">
        <v>88</v>
      </c>
      <c r="B99" s="272" t="s">
        <v>122</v>
      </c>
      <c r="C99" s="282">
        <v>7</v>
      </c>
      <c r="D99" s="282">
        <v>3</v>
      </c>
      <c r="E99" s="283">
        <v>17</v>
      </c>
      <c r="F99" s="275">
        <v>20</v>
      </c>
      <c r="G99" s="275">
        <v>11</v>
      </c>
      <c r="H99" s="275">
        <v>2</v>
      </c>
      <c r="I99" s="275">
        <v>0</v>
      </c>
      <c r="J99" s="275">
        <v>0</v>
      </c>
      <c r="K99" s="275">
        <v>6</v>
      </c>
      <c r="L99" s="284">
        <v>2</v>
      </c>
      <c r="M99" s="275">
        <v>0</v>
      </c>
      <c r="N99" s="287">
        <v>0</v>
      </c>
      <c r="O99" s="287">
        <v>0</v>
      </c>
      <c r="P99" s="286">
        <v>101</v>
      </c>
      <c r="Q99" s="286">
        <v>47</v>
      </c>
      <c r="R99" s="286">
        <v>3</v>
      </c>
      <c r="S99" s="286">
        <v>3</v>
      </c>
      <c r="T99" s="286">
        <v>34</v>
      </c>
      <c r="U99" s="286">
        <v>2</v>
      </c>
      <c r="V99" s="286">
        <v>57</v>
      </c>
      <c r="W99" s="286">
        <v>61</v>
      </c>
      <c r="X99" s="287">
        <v>93</v>
      </c>
      <c r="Y99" s="286">
        <v>1</v>
      </c>
      <c r="Z99" s="287">
        <v>19</v>
      </c>
      <c r="AA99" s="287">
        <v>0</v>
      </c>
      <c r="AB99" s="281">
        <f t="shared" si="2"/>
        <v>1</v>
      </c>
    </row>
    <row r="100" spans="1:28">
      <c r="A100" s="271">
        <v>89</v>
      </c>
      <c r="B100" s="272" t="s">
        <v>123</v>
      </c>
      <c r="C100" s="282">
        <v>4</v>
      </c>
      <c r="D100" s="282">
        <v>2</v>
      </c>
      <c r="E100" s="283">
        <v>11</v>
      </c>
      <c r="F100" s="275">
        <v>9</v>
      </c>
      <c r="G100" s="275">
        <v>9</v>
      </c>
      <c r="H100" s="275">
        <v>1</v>
      </c>
      <c r="I100" s="275">
        <v>0</v>
      </c>
      <c r="J100" s="275">
        <v>0</v>
      </c>
      <c r="K100" s="275">
        <v>3</v>
      </c>
      <c r="L100" s="284">
        <v>2</v>
      </c>
      <c r="M100" s="275">
        <v>0</v>
      </c>
      <c r="N100" s="287">
        <v>0</v>
      </c>
      <c r="O100" s="287">
        <v>0</v>
      </c>
      <c r="P100" s="286">
        <v>78</v>
      </c>
      <c r="Q100" s="286">
        <v>50</v>
      </c>
      <c r="R100" s="286">
        <v>27</v>
      </c>
      <c r="S100" s="286">
        <v>22</v>
      </c>
      <c r="T100" s="286">
        <v>35</v>
      </c>
      <c r="U100" s="286">
        <v>18</v>
      </c>
      <c r="V100" s="286">
        <v>59</v>
      </c>
      <c r="W100" s="286">
        <v>62</v>
      </c>
      <c r="X100" s="287">
        <v>87</v>
      </c>
      <c r="Y100" s="286">
        <v>1</v>
      </c>
      <c r="Z100" s="287">
        <v>15</v>
      </c>
      <c r="AA100" s="287">
        <v>0</v>
      </c>
      <c r="AB100" s="281">
        <f t="shared" si="2"/>
        <v>1</v>
      </c>
    </row>
    <row r="101" spans="1:28">
      <c r="A101" s="271">
        <v>90</v>
      </c>
      <c r="B101" s="272" t="s">
        <v>124</v>
      </c>
      <c r="C101" s="282">
        <v>8</v>
      </c>
      <c r="D101" s="282">
        <v>0</v>
      </c>
      <c r="E101" s="283">
        <v>22</v>
      </c>
      <c r="F101" s="275">
        <v>1</v>
      </c>
      <c r="G101" s="275">
        <v>1</v>
      </c>
      <c r="H101" s="275">
        <v>1</v>
      </c>
      <c r="I101" s="275">
        <v>0</v>
      </c>
      <c r="J101" s="275">
        <v>0</v>
      </c>
      <c r="K101" s="275">
        <v>0</v>
      </c>
      <c r="L101" s="284">
        <v>2</v>
      </c>
      <c r="M101" s="275">
        <v>0</v>
      </c>
      <c r="N101" s="287">
        <v>2</v>
      </c>
      <c r="O101" s="287">
        <v>1</v>
      </c>
      <c r="P101" s="286">
        <v>45</v>
      </c>
      <c r="Q101" s="286">
        <v>24</v>
      </c>
      <c r="R101" s="286">
        <v>29</v>
      </c>
      <c r="S101" s="286">
        <v>0</v>
      </c>
      <c r="T101" s="286">
        <v>26</v>
      </c>
      <c r="U101" s="286">
        <v>0</v>
      </c>
      <c r="V101" s="286">
        <v>35</v>
      </c>
      <c r="W101" s="286">
        <v>35</v>
      </c>
      <c r="X101" s="287">
        <v>46</v>
      </c>
      <c r="Y101" s="286">
        <v>1</v>
      </c>
      <c r="Z101" s="287">
        <v>26</v>
      </c>
      <c r="AA101" s="287">
        <v>0</v>
      </c>
      <c r="AB101" s="281">
        <f t="shared" si="2"/>
        <v>1</v>
      </c>
    </row>
    <row r="102" spans="1:28">
      <c r="A102" s="271">
        <v>91</v>
      </c>
      <c r="B102" s="272" t="s">
        <v>125</v>
      </c>
      <c r="C102" s="282">
        <v>3</v>
      </c>
      <c r="D102" s="282">
        <v>2</v>
      </c>
      <c r="E102" s="283">
        <v>196</v>
      </c>
      <c r="F102" s="275">
        <v>23</v>
      </c>
      <c r="G102" s="275">
        <v>44</v>
      </c>
      <c r="H102" s="275">
        <v>11</v>
      </c>
      <c r="I102" s="275">
        <v>4</v>
      </c>
      <c r="J102" s="275">
        <v>0</v>
      </c>
      <c r="K102" s="275">
        <v>2</v>
      </c>
      <c r="L102" s="284">
        <v>8</v>
      </c>
      <c r="M102" s="275">
        <v>0</v>
      </c>
      <c r="N102" s="287">
        <v>3</v>
      </c>
      <c r="O102" s="287">
        <v>0</v>
      </c>
      <c r="P102" s="286">
        <v>516</v>
      </c>
      <c r="Q102" s="286">
        <v>308</v>
      </c>
      <c r="R102" s="286">
        <v>87</v>
      </c>
      <c r="S102" s="286">
        <v>173</v>
      </c>
      <c r="T102" s="286">
        <v>265</v>
      </c>
      <c r="U102" s="286">
        <v>0</v>
      </c>
      <c r="V102" s="286">
        <v>347</v>
      </c>
      <c r="W102" s="286">
        <v>371</v>
      </c>
      <c r="X102" s="287">
        <v>640</v>
      </c>
      <c r="Y102" s="286">
        <v>11</v>
      </c>
      <c r="Z102" s="287">
        <v>73</v>
      </c>
      <c r="AA102" s="287">
        <v>4</v>
      </c>
      <c r="AB102" s="281">
        <f t="shared" si="2"/>
        <v>1</v>
      </c>
    </row>
    <row r="103" spans="1:28">
      <c r="A103" s="271">
        <v>92</v>
      </c>
      <c r="B103" s="272" t="s">
        <v>126</v>
      </c>
      <c r="C103" s="282">
        <v>1</v>
      </c>
      <c r="D103" s="282">
        <v>0</v>
      </c>
      <c r="E103" s="283">
        <v>336</v>
      </c>
      <c r="F103" s="275">
        <v>2</v>
      </c>
      <c r="G103" s="275">
        <v>10</v>
      </c>
      <c r="H103" s="275">
        <v>19</v>
      </c>
      <c r="I103" s="275">
        <v>0</v>
      </c>
      <c r="J103" s="275">
        <v>0</v>
      </c>
      <c r="K103" s="275">
        <v>0</v>
      </c>
      <c r="L103" s="284">
        <v>0</v>
      </c>
      <c r="M103" s="275">
        <v>0</v>
      </c>
      <c r="N103" s="287">
        <v>1</v>
      </c>
      <c r="O103" s="287">
        <v>0</v>
      </c>
      <c r="P103" s="286">
        <v>711</v>
      </c>
      <c r="Q103" s="286">
        <v>489</v>
      </c>
      <c r="R103" s="286">
        <v>190</v>
      </c>
      <c r="S103" s="286">
        <v>257</v>
      </c>
      <c r="T103" s="286">
        <v>398</v>
      </c>
      <c r="U103" s="286">
        <v>55</v>
      </c>
      <c r="V103" s="286">
        <v>495</v>
      </c>
      <c r="W103" s="286">
        <v>574</v>
      </c>
      <c r="X103" s="287">
        <v>986</v>
      </c>
      <c r="Y103" s="286">
        <v>8</v>
      </c>
      <c r="Z103" s="287">
        <v>29</v>
      </c>
      <c r="AA103" s="287">
        <v>1</v>
      </c>
      <c r="AB103" s="281">
        <f t="shared" si="2"/>
        <v>1</v>
      </c>
    </row>
    <row r="104" spans="1:28">
      <c r="A104" s="271">
        <v>93</v>
      </c>
      <c r="B104" s="272" t="s">
        <v>127</v>
      </c>
      <c r="C104" s="282">
        <v>0</v>
      </c>
      <c r="D104" s="282">
        <v>0</v>
      </c>
      <c r="E104" s="283">
        <v>293</v>
      </c>
      <c r="F104" s="275">
        <v>1</v>
      </c>
      <c r="G104" s="275">
        <v>13</v>
      </c>
      <c r="H104" s="275">
        <v>23</v>
      </c>
      <c r="I104" s="275">
        <v>3</v>
      </c>
      <c r="J104" s="275">
        <v>0</v>
      </c>
      <c r="K104" s="275">
        <v>0</v>
      </c>
      <c r="L104" s="284">
        <v>0</v>
      </c>
      <c r="M104" s="275">
        <v>0</v>
      </c>
      <c r="N104" s="287">
        <v>2</v>
      </c>
      <c r="O104" s="287">
        <v>0</v>
      </c>
      <c r="P104" s="286">
        <v>712</v>
      </c>
      <c r="Q104" s="286">
        <v>411</v>
      </c>
      <c r="R104" s="286">
        <v>176</v>
      </c>
      <c r="S104" s="286">
        <v>393</v>
      </c>
      <c r="T104" s="286">
        <v>388</v>
      </c>
      <c r="U104" s="286">
        <v>21</v>
      </c>
      <c r="V104" s="286">
        <v>434</v>
      </c>
      <c r="W104" s="286">
        <v>462</v>
      </c>
      <c r="X104" s="287">
        <v>879</v>
      </c>
      <c r="Y104" s="286">
        <v>14</v>
      </c>
      <c r="Z104" s="287">
        <v>37</v>
      </c>
      <c r="AA104" s="287">
        <v>2</v>
      </c>
      <c r="AB104" s="281">
        <f t="shared" si="2"/>
        <v>1</v>
      </c>
    </row>
    <row r="105" spans="1:28">
      <c r="A105" s="271">
        <v>94</v>
      </c>
      <c r="B105" s="272" t="s">
        <v>128</v>
      </c>
      <c r="C105" s="282">
        <v>1</v>
      </c>
      <c r="D105" s="282">
        <v>0</v>
      </c>
      <c r="E105" s="283">
        <v>251</v>
      </c>
      <c r="F105" s="275">
        <v>0</v>
      </c>
      <c r="G105" s="275">
        <v>21</v>
      </c>
      <c r="H105" s="275">
        <v>16</v>
      </c>
      <c r="I105" s="275">
        <v>5</v>
      </c>
      <c r="J105" s="275">
        <v>0</v>
      </c>
      <c r="K105" s="275">
        <v>0</v>
      </c>
      <c r="L105" s="284">
        <v>2</v>
      </c>
      <c r="M105" s="275">
        <v>0</v>
      </c>
      <c r="N105" s="287">
        <v>4</v>
      </c>
      <c r="O105" s="287">
        <v>16</v>
      </c>
      <c r="P105" s="286">
        <v>405</v>
      </c>
      <c r="Q105" s="286">
        <v>243</v>
      </c>
      <c r="R105" s="286">
        <v>45</v>
      </c>
      <c r="S105" s="286">
        <v>155</v>
      </c>
      <c r="T105" s="286">
        <v>260</v>
      </c>
      <c r="U105" s="286">
        <v>11</v>
      </c>
      <c r="V105" s="286">
        <v>273</v>
      </c>
      <c r="W105" s="286">
        <v>318</v>
      </c>
      <c r="X105" s="287">
        <v>626</v>
      </c>
      <c r="Y105" s="286">
        <v>5</v>
      </c>
      <c r="Z105" s="287">
        <v>38</v>
      </c>
      <c r="AA105" s="287">
        <v>5</v>
      </c>
      <c r="AB105" s="281">
        <f t="shared" si="2"/>
        <v>1</v>
      </c>
    </row>
    <row r="106" spans="1:28">
      <c r="A106" s="271">
        <v>95</v>
      </c>
      <c r="B106" s="272" t="s">
        <v>4965</v>
      </c>
      <c r="C106" s="282">
        <v>2</v>
      </c>
      <c r="D106" s="282">
        <v>0</v>
      </c>
      <c r="E106" s="283">
        <v>161</v>
      </c>
      <c r="F106" s="275">
        <v>19</v>
      </c>
      <c r="G106" s="275">
        <v>32</v>
      </c>
      <c r="H106" s="275">
        <v>20</v>
      </c>
      <c r="I106" s="275">
        <v>5</v>
      </c>
      <c r="J106" s="275">
        <v>0</v>
      </c>
      <c r="K106" s="275">
        <v>0</v>
      </c>
      <c r="L106" s="284">
        <v>5</v>
      </c>
      <c r="M106" s="275">
        <v>0</v>
      </c>
      <c r="N106" s="287">
        <v>4</v>
      </c>
      <c r="O106" s="287">
        <v>3</v>
      </c>
      <c r="P106" s="286">
        <v>618</v>
      </c>
      <c r="Q106" s="286">
        <v>320</v>
      </c>
      <c r="R106" s="286">
        <v>156</v>
      </c>
      <c r="S106" s="286">
        <v>151</v>
      </c>
      <c r="T106" s="286">
        <v>320</v>
      </c>
      <c r="U106" s="286">
        <v>6</v>
      </c>
      <c r="V106" s="286">
        <v>380</v>
      </c>
      <c r="W106" s="286">
        <v>437</v>
      </c>
      <c r="X106" s="287">
        <v>753</v>
      </c>
      <c r="Y106" s="286">
        <v>11</v>
      </c>
      <c r="Z106" s="287">
        <v>69</v>
      </c>
      <c r="AA106" s="287">
        <v>3</v>
      </c>
      <c r="AB106" s="281">
        <f t="shared" si="2"/>
        <v>1</v>
      </c>
    </row>
    <row r="107" spans="1:28">
      <c r="A107" s="271">
        <v>971</v>
      </c>
      <c r="B107" s="272" t="s">
        <v>129</v>
      </c>
      <c r="C107" s="282">
        <v>0</v>
      </c>
      <c r="D107" s="282">
        <v>0</v>
      </c>
      <c r="E107" s="283">
        <v>125</v>
      </c>
      <c r="F107" s="275">
        <v>5</v>
      </c>
      <c r="G107" s="275">
        <v>17</v>
      </c>
      <c r="H107" s="275">
        <v>10</v>
      </c>
      <c r="I107" s="275">
        <v>0</v>
      </c>
      <c r="J107" s="275">
        <v>0</v>
      </c>
      <c r="K107" s="275">
        <v>0</v>
      </c>
      <c r="L107" s="284">
        <v>0</v>
      </c>
      <c r="M107" s="275">
        <v>0</v>
      </c>
      <c r="N107" s="287">
        <v>4</v>
      </c>
      <c r="O107" s="287">
        <v>1</v>
      </c>
      <c r="P107" s="286">
        <v>334</v>
      </c>
      <c r="Q107" s="286">
        <v>183</v>
      </c>
      <c r="R107" s="286">
        <v>12</v>
      </c>
      <c r="S107" s="286">
        <v>30</v>
      </c>
      <c r="T107" s="286">
        <v>66</v>
      </c>
      <c r="U107" s="286">
        <v>3</v>
      </c>
      <c r="V107" s="286">
        <v>166</v>
      </c>
      <c r="W107" s="286">
        <v>202</v>
      </c>
      <c r="X107" s="287">
        <v>361</v>
      </c>
      <c r="Y107" s="286">
        <v>1</v>
      </c>
      <c r="Z107" s="287">
        <v>29</v>
      </c>
      <c r="AA107" s="287">
        <v>0</v>
      </c>
      <c r="AB107" s="281">
        <f t="shared" si="2"/>
        <v>1</v>
      </c>
    </row>
    <row r="108" spans="1:28">
      <c r="A108" s="271">
        <v>972</v>
      </c>
      <c r="B108" s="272" t="s">
        <v>130</v>
      </c>
      <c r="C108" s="282">
        <v>0</v>
      </c>
      <c r="D108" s="282">
        <v>0</v>
      </c>
      <c r="E108" s="283">
        <v>92</v>
      </c>
      <c r="F108" s="275">
        <v>8</v>
      </c>
      <c r="G108" s="275">
        <v>17</v>
      </c>
      <c r="H108" s="275">
        <v>4</v>
      </c>
      <c r="I108" s="275">
        <v>0</v>
      </c>
      <c r="J108" s="275">
        <v>0</v>
      </c>
      <c r="K108" s="275">
        <v>0</v>
      </c>
      <c r="L108" s="284">
        <v>0</v>
      </c>
      <c r="M108" s="275">
        <v>0</v>
      </c>
      <c r="N108" s="287">
        <v>1</v>
      </c>
      <c r="O108" s="287">
        <v>0</v>
      </c>
      <c r="P108" s="286">
        <v>222</v>
      </c>
      <c r="Q108" s="286">
        <v>183</v>
      </c>
      <c r="R108" s="286">
        <v>14</v>
      </c>
      <c r="S108" s="286">
        <v>2</v>
      </c>
      <c r="T108" s="286">
        <v>54</v>
      </c>
      <c r="U108" s="286">
        <v>2</v>
      </c>
      <c r="V108" s="286">
        <v>142</v>
      </c>
      <c r="W108" s="286">
        <v>185</v>
      </c>
      <c r="X108" s="287">
        <v>226</v>
      </c>
      <c r="Y108" s="286">
        <v>0</v>
      </c>
      <c r="Z108" s="287">
        <v>30</v>
      </c>
      <c r="AA108" s="287">
        <v>0</v>
      </c>
      <c r="AB108" s="281">
        <f t="shared" si="2"/>
        <v>1</v>
      </c>
    </row>
    <row r="109" spans="1:28">
      <c r="A109" s="271">
        <v>973</v>
      </c>
      <c r="B109" s="272" t="s">
        <v>131</v>
      </c>
      <c r="C109" s="282">
        <v>0</v>
      </c>
      <c r="D109" s="282">
        <v>0</v>
      </c>
      <c r="E109" s="283">
        <v>62</v>
      </c>
      <c r="F109" s="275">
        <v>4</v>
      </c>
      <c r="G109" s="275">
        <v>5</v>
      </c>
      <c r="H109" s="275">
        <v>4</v>
      </c>
      <c r="I109" s="275">
        <v>0</v>
      </c>
      <c r="J109" s="275">
        <v>0</v>
      </c>
      <c r="K109" s="275">
        <v>0</v>
      </c>
      <c r="L109" s="284">
        <v>0</v>
      </c>
      <c r="M109" s="275">
        <v>0</v>
      </c>
      <c r="N109" s="287">
        <v>1</v>
      </c>
      <c r="O109" s="287">
        <v>0</v>
      </c>
      <c r="P109" s="286">
        <v>139</v>
      </c>
      <c r="Q109" s="286">
        <v>72</v>
      </c>
      <c r="R109" s="286">
        <v>25</v>
      </c>
      <c r="S109" s="286">
        <v>22</v>
      </c>
      <c r="T109" s="286">
        <v>46</v>
      </c>
      <c r="U109" s="286">
        <v>7</v>
      </c>
      <c r="V109" s="286">
        <v>80</v>
      </c>
      <c r="W109" s="286">
        <v>96</v>
      </c>
      <c r="X109" s="287">
        <v>201</v>
      </c>
      <c r="Y109" s="286">
        <v>1</v>
      </c>
      <c r="Z109" s="287">
        <v>11</v>
      </c>
      <c r="AA109" s="287">
        <v>0</v>
      </c>
      <c r="AB109" s="281">
        <f t="shared" si="2"/>
        <v>1</v>
      </c>
    </row>
    <row r="110" spans="1:28">
      <c r="A110" s="271">
        <v>974</v>
      </c>
      <c r="B110" s="272" t="s">
        <v>132</v>
      </c>
      <c r="C110" s="282">
        <v>2</v>
      </c>
      <c r="D110" s="282">
        <v>0</v>
      </c>
      <c r="E110" s="283">
        <v>117</v>
      </c>
      <c r="F110" s="275">
        <v>4</v>
      </c>
      <c r="G110" s="275">
        <v>10</v>
      </c>
      <c r="H110" s="275">
        <v>9</v>
      </c>
      <c r="I110" s="275">
        <v>0</v>
      </c>
      <c r="J110" s="275">
        <v>0</v>
      </c>
      <c r="K110" s="275">
        <v>1</v>
      </c>
      <c r="L110" s="284">
        <v>0</v>
      </c>
      <c r="M110" s="275">
        <v>0</v>
      </c>
      <c r="N110" s="287">
        <v>3</v>
      </c>
      <c r="O110" s="287">
        <v>0</v>
      </c>
      <c r="P110" s="286">
        <v>316</v>
      </c>
      <c r="Q110" s="286">
        <v>235</v>
      </c>
      <c r="R110" s="286">
        <v>17</v>
      </c>
      <c r="S110" s="286">
        <v>39</v>
      </c>
      <c r="T110" s="286">
        <v>146</v>
      </c>
      <c r="U110" s="286">
        <v>12</v>
      </c>
      <c r="V110" s="286">
        <v>250</v>
      </c>
      <c r="W110" s="286">
        <v>259</v>
      </c>
      <c r="X110" s="287">
        <v>322</v>
      </c>
      <c r="Y110" s="286">
        <v>0</v>
      </c>
      <c r="Z110" s="287">
        <v>20</v>
      </c>
      <c r="AA110" s="287">
        <v>1</v>
      </c>
      <c r="AB110" s="281">
        <f t="shared" si="2"/>
        <v>1</v>
      </c>
    </row>
    <row r="111" spans="1:28">
      <c r="A111" s="271">
        <v>975</v>
      </c>
      <c r="B111" s="272" t="s">
        <v>133</v>
      </c>
      <c r="C111" s="282">
        <v>0</v>
      </c>
      <c r="D111" s="282">
        <v>0</v>
      </c>
      <c r="E111" s="283">
        <v>0</v>
      </c>
      <c r="F111" s="275">
        <v>0</v>
      </c>
      <c r="G111" s="275">
        <v>0</v>
      </c>
      <c r="H111" s="275">
        <v>0</v>
      </c>
      <c r="I111" s="275">
        <v>0</v>
      </c>
      <c r="J111" s="275">
        <v>0</v>
      </c>
      <c r="K111" s="275">
        <v>0</v>
      </c>
      <c r="L111" s="284">
        <v>0</v>
      </c>
      <c r="M111" s="275">
        <v>0</v>
      </c>
      <c r="N111" s="287">
        <v>0</v>
      </c>
      <c r="O111" s="287">
        <v>0</v>
      </c>
      <c r="P111" s="286">
        <v>0</v>
      </c>
      <c r="Q111" s="286">
        <v>0</v>
      </c>
      <c r="R111" s="286">
        <v>0</v>
      </c>
      <c r="S111" s="286">
        <v>0</v>
      </c>
      <c r="T111" s="286">
        <v>0</v>
      </c>
      <c r="U111" s="286">
        <v>0</v>
      </c>
      <c r="V111" s="286">
        <v>0</v>
      </c>
      <c r="W111" s="286">
        <v>0</v>
      </c>
      <c r="X111" s="287">
        <v>0</v>
      </c>
      <c r="Y111" s="286">
        <v>0</v>
      </c>
      <c r="Z111" s="287">
        <v>0</v>
      </c>
      <c r="AA111" s="287">
        <v>0</v>
      </c>
      <c r="AB111" s="281">
        <v>1</v>
      </c>
    </row>
    <row r="112" spans="1:28">
      <c r="A112" s="271">
        <v>976</v>
      </c>
      <c r="B112" s="272" t="s">
        <v>134</v>
      </c>
      <c r="C112" s="282">
        <v>1</v>
      </c>
      <c r="D112" s="282">
        <v>1</v>
      </c>
      <c r="E112" s="283">
        <v>60</v>
      </c>
      <c r="F112" s="275">
        <v>1</v>
      </c>
      <c r="G112" s="275">
        <v>14</v>
      </c>
      <c r="H112" s="275">
        <v>4</v>
      </c>
      <c r="I112" s="275">
        <v>0</v>
      </c>
      <c r="J112" s="275">
        <v>0</v>
      </c>
      <c r="K112" s="275">
        <v>0</v>
      </c>
      <c r="L112" s="284">
        <v>0</v>
      </c>
      <c r="M112" s="275">
        <v>0</v>
      </c>
      <c r="N112" s="287">
        <v>3</v>
      </c>
      <c r="O112" s="287">
        <v>0</v>
      </c>
      <c r="P112" s="286">
        <v>171</v>
      </c>
      <c r="Q112" s="286">
        <v>42</v>
      </c>
      <c r="R112" s="286">
        <v>0</v>
      </c>
      <c r="S112" s="286">
        <v>8</v>
      </c>
      <c r="T112" s="286">
        <v>13</v>
      </c>
      <c r="U112" s="286">
        <v>0</v>
      </c>
      <c r="V112" s="286">
        <v>33</v>
      </c>
      <c r="W112" s="286">
        <v>48</v>
      </c>
      <c r="X112" s="287">
        <v>124</v>
      </c>
      <c r="Y112" s="286">
        <v>0</v>
      </c>
      <c r="Z112" s="287">
        <v>16</v>
      </c>
      <c r="AA112" s="287">
        <v>0</v>
      </c>
      <c r="AB112" s="281">
        <f>IF(N112="",0,1)</f>
        <v>1</v>
      </c>
    </row>
    <row r="113" spans="1:28">
      <c r="A113" s="271">
        <v>987</v>
      </c>
      <c r="B113" s="272" t="s">
        <v>135</v>
      </c>
      <c r="C113" s="282">
        <v>0</v>
      </c>
      <c r="D113" s="282">
        <v>0</v>
      </c>
      <c r="E113" s="283">
        <v>63</v>
      </c>
      <c r="F113" s="275">
        <v>10</v>
      </c>
      <c r="G113" s="275">
        <v>17</v>
      </c>
      <c r="H113" s="275">
        <v>15</v>
      </c>
      <c r="I113" s="275">
        <v>5</v>
      </c>
      <c r="J113" s="275">
        <v>0</v>
      </c>
      <c r="K113" s="275">
        <v>0</v>
      </c>
      <c r="L113" s="284">
        <v>0</v>
      </c>
      <c r="M113" s="275">
        <v>0</v>
      </c>
      <c r="N113" s="287">
        <v>1</v>
      </c>
      <c r="O113" s="287">
        <v>0</v>
      </c>
      <c r="P113" s="286">
        <v>455</v>
      </c>
      <c r="Q113" s="286">
        <v>0</v>
      </c>
      <c r="R113" s="286">
        <v>0</v>
      </c>
      <c r="S113" s="286">
        <v>0</v>
      </c>
      <c r="T113" s="286">
        <v>89</v>
      </c>
      <c r="U113" s="286">
        <v>0</v>
      </c>
      <c r="V113" s="286">
        <v>128</v>
      </c>
      <c r="W113" s="286">
        <v>128</v>
      </c>
      <c r="X113" s="287">
        <v>33</v>
      </c>
      <c r="Y113" s="286">
        <v>1</v>
      </c>
      <c r="Z113" s="287">
        <v>26</v>
      </c>
      <c r="AA113" s="287">
        <v>0</v>
      </c>
      <c r="AB113" s="281">
        <f>IF(N113="",0,1)</f>
        <v>1</v>
      </c>
    </row>
    <row r="114" spans="1:28">
      <c r="A114" s="271">
        <v>988</v>
      </c>
      <c r="B114" s="272" t="s">
        <v>136</v>
      </c>
      <c r="C114" s="282">
        <v>28</v>
      </c>
      <c r="D114" s="282">
        <v>23</v>
      </c>
      <c r="E114" s="283">
        <v>9</v>
      </c>
      <c r="F114" s="275">
        <v>1</v>
      </c>
      <c r="G114" s="275">
        <v>0</v>
      </c>
      <c r="H114" s="275">
        <v>3</v>
      </c>
      <c r="I114" s="275">
        <v>0</v>
      </c>
      <c r="J114" s="275">
        <v>0</v>
      </c>
      <c r="K114" s="275">
        <v>0</v>
      </c>
      <c r="L114" s="284">
        <v>0</v>
      </c>
      <c r="M114" s="275">
        <v>0</v>
      </c>
      <c r="N114" s="287">
        <v>2</v>
      </c>
      <c r="O114" s="287">
        <v>0</v>
      </c>
      <c r="P114" s="286">
        <v>208</v>
      </c>
      <c r="Q114" s="286">
        <v>0</v>
      </c>
      <c r="R114" s="286">
        <v>92</v>
      </c>
      <c r="S114" s="286">
        <v>116</v>
      </c>
      <c r="T114" s="286">
        <v>198</v>
      </c>
      <c r="U114" s="286">
        <v>17</v>
      </c>
      <c r="V114" s="286">
        <v>206</v>
      </c>
      <c r="W114" s="286">
        <v>208</v>
      </c>
      <c r="X114" s="287">
        <v>245</v>
      </c>
      <c r="Y114" s="286">
        <v>4</v>
      </c>
      <c r="Z114" s="287">
        <v>4</v>
      </c>
      <c r="AA114" s="287">
        <v>0</v>
      </c>
      <c r="AB114" s="281">
        <f>IF(N114="",0,1)</f>
        <v>1</v>
      </c>
    </row>
    <row r="115" spans="1:28" ht="23.1" customHeight="1">
      <c r="A115" s="291" t="s">
        <v>4966</v>
      </c>
      <c r="B115" s="291"/>
      <c r="C115" s="267">
        <f t="shared" ref="C115:AA115" si="3">SUM(C11:C114)</f>
        <v>679</v>
      </c>
      <c r="D115" s="267">
        <f t="shared" si="3"/>
        <v>229</v>
      </c>
      <c r="E115" s="267">
        <f t="shared" si="3"/>
        <v>8067.5</v>
      </c>
      <c r="F115" s="268">
        <f t="shared" si="3"/>
        <v>1863</v>
      </c>
      <c r="G115" s="268">
        <f t="shared" si="3"/>
        <v>1320</v>
      </c>
      <c r="H115" s="268">
        <f t="shared" si="3"/>
        <v>490</v>
      </c>
      <c r="I115" s="268">
        <f t="shared" si="3"/>
        <v>421</v>
      </c>
      <c r="J115" s="268">
        <f t="shared" si="3"/>
        <v>27</v>
      </c>
      <c r="K115" s="268">
        <f t="shared" si="3"/>
        <v>325</v>
      </c>
      <c r="L115" s="268">
        <f t="shared" si="3"/>
        <v>304</v>
      </c>
      <c r="M115" s="268">
        <f t="shared" si="3"/>
        <v>65</v>
      </c>
      <c r="N115" s="267">
        <f t="shared" si="3"/>
        <v>202</v>
      </c>
      <c r="O115" s="267">
        <f t="shared" si="3"/>
        <v>896</v>
      </c>
      <c r="P115" s="267">
        <f t="shared" si="3"/>
        <v>25466</v>
      </c>
      <c r="Q115" s="267">
        <f t="shared" si="3"/>
        <v>14819</v>
      </c>
      <c r="R115" s="267">
        <f t="shared" si="3"/>
        <v>5025</v>
      </c>
      <c r="S115" s="267">
        <f t="shared" si="3"/>
        <v>4351</v>
      </c>
      <c r="T115" s="267">
        <f t="shared" si="3"/>
        <v>12709</v>
      </c>
      <c r="U115" s="267">
        <f t="shared" si="3"/>
        <v>405</v>
      </c>
      <c r="V115" s="267">
        <f t="shared" si="3"/>
        <v>18424</v>
      </c>
      <c r="W115" s="267">
        <f t="shared" si="3"/>
        <v>19912</v>
      </c>
      <c r="X115" s="267">
        <f t="shared" si="3"/>
        <v>26219</v>
      </c>
      <c r="Y115" s="267">
        <f t="shared" si="3"/>
        <v>232</v>
      </c>
      <c r="Z115" s="267">
        <f t="shared" si="3"/>
        <v>3018</v>
      </c>
      <c r="AA115" s="267">
        <f t="shared" si="3"/>
        <v>93</v>
      </c>
      <c r="AB115" s="292">
        <f>AB11+AB12+AB13+AB14+AB15+AB16+AB17+AB18+AB19+AB20+AB21+AB22+AB23+AB24+AB25+AB26+AB27+AB28+AB29+AB30+AB31+AB32+AB33+AB34+AB35+AB36+AB37+AB38+AB39+AB40+AB41+AB42+AB43+AB44+AB45+AB46+AB47+AB48+AB49+AB50+AB51+AB52+AB53+AB54+AB55+AB56+AB57+AB58+AB59+AB60+AB61+AB62+AB63+AB64+AB65+AB66+AB67+AB68+AB69+AB70+AB71+AB72+AB73+AB74+AB75+AB76+AB77+AB78+AB79+AB80+AB81+AB82+AB83+AB84+AB85+AB86+AB87+AB88+AB89+AB90+AB91+AB92+AB93+AB94+AB95+AB96+AB97+AB98+AB99+AB100+AB101+AB102+AB103+AB104+AB105+AB106+AB107+AB108+AB109+AB110+AB111+AB112+AB113+AB114</f>
        <v>104</v>
      </c>
    </row>
    <row r="116" spans="1:28" ht="23.1" customHeight="1">
      <c r="A116" s="291"/>
      <c r="B116" s="291"/>
      <c r="C116" s="267"/>
      <c r="D116" s="267"/>
      <c r="E116" s="267"/>
      <c r="F116" s="267">
        <f>F115+G115+H115+I115+J115+K115</f>
        <v>4446</v>
      </c>
      <c r="G116" s="267"/>
      <c r="H116" s="267"/>
      <c r="I116" s="267"/>
      <c r="J116" s="267"/>
      <c r="K116" s="267"/>
      <c r="L116" s="267">
        <f>L115+M115</f>
        <v>369</v>
      </c>
      <c r="M116" s="267"/>
      <c r="N116" s="267"/>
      <c r="O116" s="267"/>
      <c r="P116" s="267"/>
      <c r="Q116" s="267"/>
      <c r="R116" s="267"/>
      <c r="S116" s="267"/>
      <c r="T116" s="267"/>
      <c r="U116" s="267"/>
      <c r="V116" s="267"/>
      <c r="W116" s="267"/>
      <c r="X116" s="267"/>
      <c r="Y116" s="267"/>
      <c r="Z116" s="267"/>
      <c r="AA116" s="267"/>
      <c r="AB116" s="267"/>
    </row>
    <row r="117" spans="1:28">
      <c r="A117" s="241"/>
      <c r="B117" s="235"/>
      <c r="C117" s="235"/>
      <c r="D117" s="235"/>
      <c r="E117" s="235"/>
      <c r="F117" s="235"/>
      <c r="G117" s="235"/>
      <c r="H117" s="235"/>
      <c r="I117" s="235"/>
      <c r="J117" s="235"/>
      <c r="K117" s="235"/>
      <c r="L117" s="235"/>
      <c r="M117" s="235"/>
      <c r="N117" s="235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</row>
    <row r="127" spans="1:28">
      <c r="F127" s="9"/>
      <c r="G127" s="9"/>
      <c r="H127" s="9"/>
      <c r="I127" s="9"/>
      <c r="J127" s="9"/>
      <c r="K127" s="9"/>
      <c r="L127" s="9"/>
      <c r="M127" s="9"/>
    </row>
    <row r="128" spans="1:28">
      <c r="F128" s="293"/>
      <c r="G128" s="293"/>
      <c r="H128" s="293"/>
      <c r="I128" s="293"/>
      <c r="J128" s="293"/>
      <c r="K128" s="293"/>
      <c r="L128" s="293"/>
      <c r="M128" s="293"/>
    </row>
  </sheetData>
  <mergeCells count="60">
    <mergeCell ref="AB115:AB116"/>
    <mergeCell ref="F116:K116"/>
    <mergeCell ref="L116:M116"/>
    <mergeCell ref="V115:V116"/>
    <mergeCell ref="W115:W116"/>
    <mergeCell ref="X115:X116"/>
    <mergeCell ref="Y115:Y116"/>
    <mergeCell ref="Z115:Z116"/>
    <mergeCell ref="AA115:AA116"/>
    <mergeCell ref="P115:P116"/>
    <mergeCell ref="Q115:Q116"/>
    <mergeCell ref="R115:R116"/>
    <mergeCell ref="S115:S116"/>
    <mergeCell ref="T115:T116"/>
    <mergeCell ref="U115:U116"/>
    <mergeCell ref="A115:B116"/>
    <mergeCell ref="C115:C116"/>
    <mergeCell ref="D115:D116"/>
    <mergeCell ref="E115:E116"/>
    <mergeCell ref="N115:N116"/>
    <mergeCell ref="O115:O116"/>
    <mergeCell ref="W9:W10"/>
    <mergeCell ref="X9:X10"/>
    <mergeCell ref="Y9:Y10"/>
    <mergeCell ref="Z9:Z10"/>
    <mergeCell ref="AA9:AA10"/>
    <mergeCell ref="F10:K10"/>
    <mergeCell ref="L10:M10"/>
    <mergeCell ref="Q9:Q10"/>
    <mergeCell ref="R9:R10"/>
    <mergeCell ref="S9:S10"/>
    <mergeCell ref="T9:T10"/>
    <mergeCell ref="U9:U10"/>
    <mergeCell ref="V9:V10"/>
    <mergeCell ref="U7:U8"/>
    <mergeCell ref="V7:V8"/>
    <mergeCell ref="W7:W8"/>
    <mergeCell ref="A9:B10"/>
    <mergeCell ref="C9:C10"/>
    <mergeCell ref="D9:D10"/>
    <mergeCell ref="E9:E10"/>
    <mergeCell ref="N9:N10"/>
    <mergeCell ref="O9:O10"/>
    <mergeCell ref="P9:P10"/>
    <mergeCell ref="F5:Y5"/>
    <mergeCell ref="Z5:Z7"/>
    <mergeCell ref="AA5:AA8"/>
    <mergeCell ref="F6:K7"/>
    <mergeCell ref="L6:M7"/>
    <mergeCell ref="N6:P7"/>
    <mergeCell ref="Q6:W6"/>
    <mergeCell ref="X6:X8"/>
    <mergeCell ref="Y6:Y7"/>
    <mergeCell ref="Q7:T7"/>
    <mergeCell ref="A1:B1"/>
    <mergeCell ref="B2:E2"/>
    <mergeCell ref="B3:E3"/>
    <mergeCell ref="A5:B7"/>
    <mergeCell ref="C5:D7"/>
    <mergeCell ref="E5:E7"/>
  </mergeCells>
  <printOptions horizontalCentered="1" verticalCentered="1"/>
  <pageMargins left="0.25" right="0.25" top="0.3" bottom="0.3" header="0.3" footer="0.3"/>
  <pageSetup paperSize="77" scale="39" pageOrder="overThenDown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I)_Département</vt:lpstr>
      <vt:lpstr>II)_Communes</vt:lpstr>
      <vt:lpstr>III)_Armement</vt:lpstr>
      <vt:lpstr>IV) Détail armement par dép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MAZZOCHI Kim</dc:creator>
  <cp:lastModifiedBy>FERRI Eric</cp:lastModifiedBy>
  <cp:revision>1</cp:revision>
  <cp:lastPrinted>2022-08-30T15:49:58Z</cp:lastPrinted>
  <dcterms:created xsi:type="dcterms:W3CDTF">2022-04-01T18:07:19Z</dcterms:created>
  <dcterms:modified xsi:type="dcterms:W3CDTF">2022-08-30T15:50:14Z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